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-2" sheetId="1" r:id="rId1"/>
    <sheet name="3" sheetId="2" r:id="rId2"/>
    <sheet name="4" sheetId="3" r:id="rId3"/>
  </sheets>
  <definedNames>
    <definedName name="_xlnm.Print_Area" localSheetId="0">'1-2'!$A$1:$T$53</definedName>
    <definedName name="_xlnm.Print_Area" localSheetId="1">'3'!$A$1:$T$72</definedName>
  </definedNames>
  <calcPr fullCalcOnLoad="1"/>
</workbook>
</file>

<file path=xl/sharedStrings.xml><?xml version="1.0" encoding="utf-8"?>
<sst xmlns="http://schemas.openxmlformats.org/spreadsheetml/2006/main" count="227" uniqueCount="141">
  <si>
    <t xml:space="preserve">Мониторинг качества медико-социальных условий развития детей </t>
  </si>
  <si>
    <t>№ п/п</t>
  </si>
  <si>
    <t>Муниципальное образование</t>
  </si>
  <si>
    <t>Количество детей, имеющих</t>
  </si>
  <si>
    <t>Количество детей, нуждающихся</t>
  </si>
  <si>
    <t>хронические заболевания</t>
  </si>
  <si>
    <t>в оздоровительных мероприятиях</t>
  </si>
  <si>
    <t>в ранней коррекции отклонений в развитии</t>
  </si>
  <si>
    <t>Всего</t>
  </si>
  <si>
    <t>% от общего числа детей</t>
  </si>
  <si>
    <t>I</t>
  </si>
  <si>
    <t>II</t>
  </si>
  <si>
    <t>III</t>
  </si>
  <si>
    <t>IV</t>
  </si>
  <si>
    <t>состоящих на «Д» учете</t>
  </si>
  <si>
    <t>1.</t>
  </si>
  <si>
    <t>2.</t>
  </si>
  <si>
    <t>3.</t>
  </si>
  <si>
    <t>4.</t>
  </si>
  <si>
    <t xml:space="preserve">морфо-функциональн. отклонения </t>
  </si>
  <si>
    <t>речи</t>
  </si>
  <si>
    <t>зрения</t>
  </si>
  <si>
    <t>опорно-двигат. аппарата</t>
  </si>
  <si>
    <t>слуха</t>
  </si>
  <si>
    <t>с нарушением интеллекта</t>
  </si>
  <si>
    <t>психич. развитие</t>
  </si>
  <si>
    <t>эндокринная система</t>
  </si>
  <si>
    <t>нарушение ЦНС</t>
  </si>
  <si>
    <t>аллерг. забол.</t>
  </si>
  <si>
    <t xml:space="preserve"> и др. </t>
  </si>
  <si>
    <t>Наименование ДОУ</t>
  </si>
  <si>
    <t>групп ухода, присмотра и оздоровления</t>
  </si>
  <si>
    <t>для часто и длительно  болеющих детей</t>
  </si>
  <si>
    <t>с нарушением зрения</t>
  </si>
  <si>
    <t>с нарушением речи</t>
  </si>
  <si>
    <t>для болеющих аллергией</t>
  </si>
  <si>
    <t>с нарушением опорно-двигательного аппарата</t>
  </si>
  <si>
    <t>санаторного типа (туберкулезн. интоксикация)</t>
  </si>
  <si>
    <t>групп</t>
  </si>
  <si>
    <t>в них детей</t>
  </si>
  <si>
    <t xml:space="preserve">  Другие (указать)</t>
  </si>
  <si>
    <t>Оздоровительные услуги</t>
  </si>
  <si>
    <t>спортзал</t>
  </si>
  <si>
    <t>бассейн</t>
  </si>
  <si>
    <t>фитобар</t>
  </si>
  <si>
    <t>медицинский кабинет</t>
  </si>
  <si>
    <t>каб. ЛФК</t>
  </si>
  <si>
    <t>физиокабинет</t>
  </si>
  <si>
    <t>каб. логопеда</t>
  </si>
  <si>
    <t>каб. психолога</t>
  </si>
  <si>
    <t>и др. (указать изолятор)</t>
  </si>
  <si>
    <t>Всего детей, охваченных услугами ДО</t>
  </si>
  <si>
    <t>состоящих на учете у фтизиатра</t>
  </si>
  <si>
    <t>ФОРМА 2</t>
  </si>
  <si>
    <t>Число ДОО</t>
  </si>
  <si>
    <t>процедур-ный кабинет</t>
  </si>
  <si>
    <t>эколог.ка-бинет</t>
  </si>
  <si>
    <t>Числен-ность детей</t>
  </si>
  <si>
    <t>Отношение к группе здоровья детей, посещающих ДОО</t>
  </si>
  <si>
    <t xml:space="preserve">В том числе: численность детей с ограниченными возможностями здоровья </t>
  </si>
  <si>
    <t>Количество детей с нарушениями здоровья  в ДОО</t>
  </si>
  <si>
    <t xml:space="preserve">Из общего числа детей-инвалидов дошкольного возраста посещают ДОО  (чел.) </t>
  </si>
  <si>
    <t>Численность детей-инвалидов дошкольного возраста (0-6 лет), проживающих в районе, городе (всего)</t>
  </si>
  <si>
    <t>Наличие материальной базы для оздоровления детей: количество ДОО, ОО имеющих:</t>
  </si>
  <si>
    <t>Таблица 1</t>
  </si>
  <si>
    <t>Таблица 2</t>
  </si>
  <si>
    <t>Таблица 3</t>
  </si>
  <si>
    <t>Таблица 4</t>
  </si>
  <si>
    <t xml:space="preserve">Наличие специализированных групп 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</si>
  <si>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</si>
  <si>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</si>
  <si>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</si>
  <si>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</si>
  <si>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</si>
  <si>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</si>
  <si>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</si>
  <si>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</si>
  <si>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</si>
  <si>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</si>
  <si>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</si>
  <si>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</si>
  <si>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</si>
  <si>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</si>
  <si>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>Йошкар-Ола</t>
  </si>
  <si>
    <t>Волжск</t>
  </si>
  <si>
    <t>Козьмодемьянск</t>
  </si>
  <si>
    <t>МДОУ № 1 "Шонанпыл" с. Помары</t>
  </si>
  <si>
    <t>МДОУ № 2 "Рябинка" п. Приволжский</t>
  </si>
  <si>
    <t>МБДОУ "Килемарский детский сад "Теремок"</t>
  </si>
  <si>
    <t>5.</t>
  </si>
  <si>
    <t>МДОБУ "Краснооктябрьский детский сад "Яблонька"</t>
  </si>
  <si>
    <t>МБДОО "Детский сад № 2 "Кораблик"</t>
  </si>
  <si>
    <t>МДОУ детский сад № 3 "Теремок"</t>
  </si>
  <si>
    <t>МДОУ детский сад № 6 "Родничок"</t>
  </si>
  <si>
    <t>МДОУ № 4</t>
  </si>
  <si>
    <t>МДОУ № 8</t>
  </si>
  <si>
    <t>МДОУ № 13</t>
  </si>
  <si>
    <t>МДОУ № 19</t>
  </si>
  <si>
    <t>МДОУ № 20</t>
  </si>
  <si>
    <t>МДОУ № 21</t>
  </si>
  <si>
    <t>МДОУ № 22</t>
  </si>
  <si>
    <t>МДОУ № 23</t>
  </si>
  <si>
    <t>МДОУ № 25</t>
  </si>
  <si>
    <t>МДОУ № 28</t>
  </si>
  <si>
    <t>МДОУ № 29</t>
  </si>
  <si>
    <t>МДОУ № 4 "Теремок"</t>
  </si>
  <si>
    <t>ИП</t>
  </si>
  <si>
    <t>МБДОУ Виловатовский детский сад "Петушок"</t>
  </si>
  <si>
    <t>МБДОУ детский сад "Изи мукш"</t>
  </si>
  <si>
    <t>ИТОГО</t>
  </si>
  <si>
    <t>МБДОУ Кулаковский детский сад "Солнышко"</t>
  </si>
  <si>
    <t>МДОУ №1 "Росинка"</t>
  </si>
  <si>
    <t>МБДОУ «Детский сад № 1 «Пчёлка»</t>
  </si>
  <si>
    <t>МБДОУ «Детский сад № 5 «Хрусталик»</t>
  </si>
  <si>
    <t>МКДОУ «Детский сад № 7 «Золушка»</t>
  </si>
  <si>
    <t>МБДОУ «Детский сад № 12 «Ромашка»</t>
  </si>
  <si>
    <t>МБДОУ «Детский сад № 15 «Ёлочка»</t>
  </si>
  <si>
    <t>МБДОУ «Детский сад № 18 «Изюминка»</t>
  </si>
  <si>
    <t>МБДОУ «Детский сад № 19 «Василёк»</t>
  </si>
  <si>
    <t>МБДОУ «Детский сад № 24 «Весняночка»</t>
  </si>
  <si>
    <t>МБДОУ «Детский сад № 26 «Теремок»</t>
  </si>
  <si>
    <t>МБДОУ «Детский сад № 35 «Подснежник»</t>
  </si>
  <si>
    <t>МБДОУ «Детский сад № 38 «Рябинушка»</t>
  </si>
  <si>
    <t>МБДОУ «Детский сад № 65 г.  «Незабудка»</t>
  </si>
  <si>
    <t>МБДОУ «Детский сад № 70 «Ягодка»</t>
  </si>
  <si>
    <t>МБДОУ «Детский сад № 76 г. Йошкар-Олы»</t>
  </si>
  <si>
    <t>МБДОУ «Детский сад № 79 «Золотой колосок»</t>
  </si>
  <si>
    <t>МБДОУ «Детский сад № 80 «Ужара»</t>
  </si>
  <si>
    <t>МБДОУ «Детский сад  № 90 «Крепыш»</t>
  </si>
  <si>
    <t>МБУ Центр «Росток»</t>
  </si>
  <si>
    <t>республиканские (Семеновская школа-интернат, Детство)</t>
  </si>
  <si>
    <t>Итого</t>
  </si>
  <si>
    <t>Дошкольная группа МБОУ "Кузнецовская СОШ"</t>
  </si>
  <si>
    <t>в дошкольных образовательных организациях по итогам  2021 г.</t>
  </si>
  <si>
    <t>в дошкольных образовательных организациях по итогам 2021 г.</t>
  </si>
  <si>
    <t>МДОУ "Звениговский д/с "Светлячок"</t>
  </si>
  <si>
    <t xml:space="preserve">Итого </t>
  </si>
  <si>
    <t xml:space="preserve">Охват детей-инвалидов  ДОО  (%) </t>
  </si>
  <si>
    <t>МДОУ "Моркинский детский сад №2"</t>
  </si>
  <si>
    <t>МДОУ "Моркинский детский сад №7"</t>
  </si>
  <si>
    <t>МБДОУ «Детский сад № 37 «Рябинушка»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</si>
</sst>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10"/>
      <color theme="10"/>
      <name val="Arial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u val="single"/>
      <sz val="10"/>
      <color theme="11"/>
      <name val="Arial"/>
      <family val="0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2" fontId="9" fillId="33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34" borderId="10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top" wrapText="1"/>
    </xf>
    <xf numFmtId="0" fontId="11" fillId="35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36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left" vertical="top" wrapText="1"/>
    </xf>
    <xf numFmtId="0" fontId="13" fillId="34" borderId="10" xfId="0" applyFont="1" applyFill="1" applyBorder="1" applyAlignment="1">
      <alignment horizontal="left" vertical="top" wrapText="1"/>
    </xf>
    <xf numFmtId="0" fontId="13" fillId="34" borderId="11" xfId="0" applyFont="1" applyFill="1" applyBorder="1" applyAlignment="1">
      <alignment horizontal="left" vertical="top" wrapText="1"/>
    </xf>
    <xf numFmtId="0" fontId="13" fillId="34" borderId="12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view="pageBreakPreview" zoomScaleSheetLayoutView="100" zoomScalePageLayoutView="0" workbookViewId="0" topLeftCell="A31">
      <selection activeCell="H45" sqref="H45:I45"/>
    </sheetView>
  </sheetViews>
  <sheetFormatPr defaultColWidth="9.140625" defaultRowHeight="12.75"/>
  <cols>
    <col min="1" max="1" width="3.57421875" style="6" customWidth="1"/>
    <col min="2" max="2" width="21.28125" style="6" customWidth="1"/>
    <col min="3" max="3" width="8.140625" style="6" customWidth="1"/>
    <col min="4" max="4" width="8.28125" style="6" customWidth="1"/>
    <col min="5" max="5" width="7.57421875" style="6" customWidth="1"/>
    <col min="6" max="6" width="9.140625" style="6" customWidth="1"/>
    <col min="7" max="7" width="7.28125" style="6" customWidth="1"/>
    <col min="8" max="8" width="9.140625" style="6" customWidth="1"/>
    <col min="9" max="9" width="6.8515625" style="6" customWidth="1"/>
    <col min="10" max="10" width="11.28125" style="6" customWidth="1"/>
    <col min="11" max="11" width="8.57421875" style="6" customWidth="1"/>
    <col min="12" max="12" width="9.140625" style="6" customWidth="1"/>
    <col min="13" max="13" width="6.8515625" style="6" customWidth="1"/>
    <col min="14" max="14" width="6.57421875" style="6" customWidth="1"/>
    <col min="15" max="15" width="6.00390625" style="6" customWidth="1"/>
    <col min="16" max="16" width="6.140625" style="6" customWidth="1"/>
    <col min="17" max="17" width="9.140625" style="6" customWidth="1"/>
    <col min="18" max="18" width="11.57421875" style="6" customWidth="1"/>
    <col min="19" max="19" width="12.57421875" style="6" customWidth="1"/>
  </cols>
  <sheetData>
    <row r="1" spans="17:19" ht="15" customHeight="1">
      <c r="Q1" s="73" t="s">
        <v>53</v>
      </c>
      <c r="R1" s="73"/>
      <c r="S1" s="73"/>
    </row>
    <row r="2" spans="17:19" ht="14.25" customHeight="1">
      <c r="Q2" s="73" t="s">
        <v>64</v>
      </c>
      <c r="R2" s="73"/>
      <c r="S2" s="73"/>
    </row>
    <row r="3" spans="1:19" ht="12.75" customHeight="1">
      <c r="A3" s="7"/>
      <c r="B3" s="74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  <c r="R3" s="75"/>
      <c r="S3" s="75"/>
    </row>
    <row r="4" spans="1:19" ht="15.75">
      <c r="A4" s="74" t="s">
        <v>133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/>
      <c r="R4" s="75"/>
      <c r="S4" s="75"/>
    </row>
    <row r="5" ht="5.25" customHeight="1"/>
    <row r="6" spans="1:20" ht="24" customHeight="1">
      <c r="A6" s="72" t="s">
        <v>1</v>
      </c>
      <c r="B6" s="72" t="s">
        <v>2</v>
      </c>
      <c r="C6" s="72" t="s">
        <v>51</v>
      </c>
      <c r="D6" s="72" t="s">
        <v>59</v>
      </c>
      <c r="E6" s="72" t="s">
        <v>3</v>
      </c>
      <c r="F6" s="72"/>
      <c r="G6" s="72"/>
      <c r="H6" s="72"/>
      <c r="I6" s="72" t="s">
        <v>4</v>
      </c>
      <c r="J6" s="72"/>
      <c r="K6" s="72"/>
      <c r="L6" s="72"/>
      <c r="M6" s="72" t="s">
        <v>58</v>
      </c>
      <c r="N6" s="72"/>
      <c r="O6" s="72"/>
      <c r="P6" s="72"/>
      <c r="Q6" s="72"/>
      <c r="R6" s="76" t="s">
        <v>62</v>
      </c>
      <c r="S6" s="76" t="s">
        <v>61</v>
      </c>
      <c r="T6" s="76" t="s">
        <v>137</v>
      </c>
    </row>
    <row r="7" spans="1:20" ht="63" customHeight="1">
      <c r="A7" s="72"/>
      <c r="B7" s="72"/>
      <c r="C7" s="72"/>
      <c r="D7" s="72"/>
      <c r="E7" s="72" t="s">
        <v>19</v>
      </c>
      <c r="F7" s="72"/>
      <c r="G7" s="72" t="s">
        <v>5</v>
      </c>
      <c r="H7" s="72"/>
      <c r="I7" s="72" t="s">
        <v>6</v>
      </c>
      <c r="J7" s="72"/>
      <c r="K7" s="72" t="s">
        <v>7</v>
      </c>
      <c r="L7" s="72"/>
      <c r="M7" s="72"/>
      <c r="N7" s="72"/>
      <c r="O7" s="72"/>
      <c r="P7" s="72"/>
      <c r="Q7" s="72"/>
      <c r="R7" s="76"/>
      <c r="S7" s="76"/>
      <c r="T7" s="76"/>
    </row>
    <row r="8" spans="1:20" ht="64.5" customHeight="1">
      <c r="A8" s="72"/>
      <c r="B8" s="72"/>
      <c r="C8" s="72"/>
      <c r="D8" s="72"/>
      <c r="E8" s="1" t="s">
        <v>8</v>
      </c>
      <c r="F8" s="1" t="s">
        <v>9</v>
      </c>
      <c r="G8" s="1" t="s">
        <v>8</v>
      </c>
      <c r="H8" s="1" t="s">
        <v>9</v>
      </c>
      <c r="I8" s="1" t="s">
        <v>8</v>
      </c>
      <c r="J8" s="1" t="s">
        <v>9</v>
      </c>
      <c r="K8" s="1" t="s">
        <v>8</v>
      </c>
      <c r="L8" s="1" t="s">
        <v>9</v>
      </c>
      <c r="M8" s="1" t="s">
        <v>10</v>
      </c>
      <c r="N8" s="1" t="s">
        <v>11</v>
      </c>
      <c r="O8" s="1" t="s">
        <v>12</v>
      </c>
      <c r="P8" s="1" t="s">
        <v>13</v>
      </c>
      <c r="Q8" s="1" t="s">
        <v>14</v>
      </c>
      <c r="R8" s="76"/>
      <c r="S8" s="76"/>
      <c r="T8" s="76"/>
    </row>
    <row r="9" spans="1:20" ht="16.5" customHeight="1">
      <c r="A9" s="8">
        <v>1</v>
      </c>
      <c r="B9" s="9" t="s">
        <v>69</v>
      </c>
      <c r="C9" s="34">
        <v>974</v>
      </c>
      <c r="D9" s="34">
        <v>31</v>
      </c>
      <c r="E9" s="34">
        <v>72</v>
      </c>
      <c r="F9" s="39">
        <f aca="true" t="shared" si="0" ref="F9:F28">(E9*100)/C9</f>
        <v>7.392197125256674</v>
      </c>
      <c r="G9" s="34">
        <v>44</v>
      </c>
      <c r="H9" s="39">
        <f>(G9*100)/C9</f>
        <v>4.517453798767967</v>
      </c>
      <c r="I9" s="34">
        <v>394</v>
      </c>
      <c r="J9" s="39">
        <f>(I9*100)/C9</f>
        <v>40.4517453798768</v>
      </c>
      <c r="K9" s="34">
        <v>194</v>
      </c>
      <c r="L9" s="39">
        <f>(K9*100)/C9</f>
        <v>19.917864476386036</v>
      </c>
      <c r="M9" s="34">
        <v>515</v>
      </c>
      <c r="N9" s="34">
        <v>409</v>
      </c>
      <c r="O9" s="34">
        <v>38</v>
      </c>
      <c r="P9" s="34">
        <v>3</v>
      </c>
      <c r="Q9" s="34">
        <v>9</v>
      </c>
      <c r="R9" s="34">
        <v>8</v>
      </c>
      <c r="S9" s="34">
        <v>8</v>
      </c>
      <c r="T9" s="54">
        <f>S9*100/R9</f>
        <v>100</v>
      </c>
    </row>
    <row r="10" spans="1:20" ht="16.5" customHeight="1">
      <c r="A10" s="8">
        <v>2</v>
      </c>
      <c r="B10" s="9" t="s">
        <v>70</v>
      </c>
      <c r="C10" s="34">
        <v>647</v>
      </c>
      <c r="D10" s="34"/>
      <c r="E10" s="34">
        <v>54</v>
      </c>
      <c r="F10" s="39">
        <f t="shared" si="0"/>
        <v>8.346213292117465</v>
      </c>
      <c r="G10" s="34">
        <v>41</v>
      </c>
      <c r="H10" s="39">
        <f aca="true" t="shared" si="1" ref="H10:H27">(G10*100)/C10</f>
        <v>6.3369397217928904</v>
      </c>
      <c r="I10" s="34">
        <v>69</v>
      </c>
      <c r="J10" s="39">
        <f aca="true" t="shared" si="2" ref="J10:J27">(I10*100)/C10</f>
        <v>10.664605873261205</v>
      </c>
      <c r="K10" s="34"/>
      <c r="L10" s="39">
        <f aca="true" t="shared" si="3" ref="L10:L28">(K10*100)/C10</f>
        <v>0</v>
      </c>
      <c r="M10" s="34">
        <v>395</v>
      </c>
      <c r="N10" s="34">
        <v>210</v>
      </c>
      <c r="O10" s="34">
        <v>39</v>
      </c>
      <c r="P10" s="34">
        <v>3</v>
      </c>
      <c r="Q10" s="34">
        <v>71</v>
      </c>
      <c r="R10" s="34">
        <v>14</v>
      </c>
      <c r="S10" s="34">
        <v>3</v>
      </c>
      <c r="T10" s="54">
        <f aca="true" t="shared" si="4" ref="T10:T25">S10*100/R10</f>
        <v>21.428571428571427</v>
      </c>
    </row>
    <row r="11" spans="1:20" ht="16.5" customHeight="1">
      <c r="A11" s="8">
        <v>3</v>
      </c>
      <c r="B11" s="9" t="s">
        <v>71</v>
      </c>
      <c r="C11" s="40">
        <v>1928</v>
      </c>
      <c r="D11" s="40">
        <v>30</v>
      </c>
      <c r="E11" s="40">
        <v>224</v>
      </c>
      <c r="F11" s="39">
        <f t="shared" si="0"/>
        <v>11.618257261410788</v>
      </c>
      <c r="G11" s="40">
        <v>134</v>
      </c>
      <c r="H11" s="39">
        <f t="shared" si="1"/>
        <v>6.950207468879668</v>
      </c>
      <c r="I11" s="40">
        <v>245</v>
      </c>
      <c r="J11" s="39">
        <f t="shared" si="2"/>
        <v>12.707468879668049</v>
      </c>
      <c r="K11" s="40">
        <v>40</v>
      </c>
      <c r="L11" s="39">
        <f t="shared" si="3"/>
        <v>2.074688796680498</v>
      </c>
      <c r="M11" s="40">
        <v>849</v>
      </c>
      <c r="N11" s="40">
        <v>920</v>
      </c>
      <c r="O11" s="40">
        <v>150</v>
      </c>
      <c r="P11" s="40">
        <v>9</v>
      </c>
      <c r="Q11" s="40">
        <v>168</v>
      </c>
      <c r="R11" s="40">
        <v>21</v>
      </c>
      <c r="S11" s="40">
        <v>9</v>
      </c>
      <c r="T11" s="54">
        <f t="shared" si="4"/>
        <v>42.857142857142854</v>
      </c>
    </row>
    <row r="12" spans="1:20" ht="16.5" customHeight="1">
      <c r="A12" s="8">
        <v>4</v>
      </c>
      <c r="B12" s="9" t="s">
        <v>72</v>
      </c>
      <c r="C12" s="40">
        <v>484</v>
      </c>
      <c r="D12" s="40">
        <v>8</v>
      </c>
      <c r="E12" s="40">
        <v>75</v>
      </c>
      <c r="F12" s="39">
        <f t="shared" si="0"/>
        <v>15.49586776859504</v>
      </c>
      <c r="G12" s="40">
        <v>92</v>
      </c>
      <c r="H12" s="39">
        <f t="shared" si="1"/>
        <v>19.00826446280992</v>
      </c>
      <c r="I12" s="40">
        <v>265</v>
      </c>
      <c r="J12" s="39">
        <f t="shared" si="2"/>
        <v>54.752066115702476</v>
      </c>
      <c r="K12" s="40">
        <v>21</v>
      </c>
      <c r="L12" s="39">
        <f t="shared" si="3"/>
        <v>4.338842975206612</v>
      </c>
      <c r="M12" s="40">
        <v>314</v>
      </c>
      <c r="N12" s="40">
        <v>132</v>
      </c>
      <c r="O12" s="40">
        <v>33</v>
      </c>
      <c r="P12" s="40">
        <v>5</v>
      </c>
      <c r="Q12" s="40">
        <v>36</v>
      </c>
      <c r="R12" s="40">
        <v>12</v>
      </c>
      <c r="S12" s="40">
        <v>5</v>
      </c>
      <c r="T12" s="54">
        <f t="shared" si="4"/>
        <v>41.666666666666664</v>
      </c>
    </row>
    <row r="13" spans="1:20" ht="16.5" customHeight="1">
      <c r="A13" s="8">
        <v>5</v>
      </c>
      <c r="B13" s="9" t="s">
        <v>73</v>
      </c>
      <c r="C13" s="40">
        <v>567</v>
      </c>
      <c r="D13" s="40">
        <v>4</v>
      </c>
      <c r="E13" s="40">
        <v>47</v>
      </c>
      <c r="F13" s="39">
        <f t="shared" si="0"/>
        <v>8.289241622574956</v>
      </c>
      <c r="G13" s="40">
        <v>97</v>
      </c>
      <c r="H13" s="39">
        <f t="shared" si="1"/>
        <v>17.10758377425044</v>
      </c>
      <c r="I13" s="40">
        <v>139</v>
      </c>
      <c r="J13" s="39">
        <f t="shared" si="2"/>
        <v>24.514991181657848</v>
      </c>
      <c r="K13" s="40">
        <v>10</v>
      </c>
      <c r="L13" s="39">
        <f t="shared" si="3"/>
        <v>1.763668430335097</v>
      </c>
      <c r="M13" s="40">
        <v>214</v>
      </c>
      <c r="N13" s="40">
        <v>322</v>
      </c>
      <c r="O13" s="40">
        <v>25</v>
      </c>
      <c r="P13" s="40">
        <v>2</v>
      </c>
      <c r="Q13" s="40">
        <v>4</v>
      </c>
      <c r="R13" s="40">
        <v>9</v>
      </c>
      <c r="S13" s="40">
        <v>4</v>
      </c>
      <c r="T13" s="54">
        <f t="shared" si="4"/>
        <v>44.44444444444444</v>
      </c>
    </row>
    <row r="14" spans="1:20" ht="16.5" customHeight="1">
      <c r="A14" s="8">
        <v>6</v>
      </c>
      <c r="B14" s="9" t="s">
        <v>74</v>
      </c>
      <c r="C14" s="40">
        <v>818</v>
      </c>
      <c r="D14" s="40">
        <v>13</v>
      </c>
      <c r="E14" s="40">
        <v>115</v>
      </c>
      <c r="F14" s="39">
        <f t="shared" si="0"/>
        <v>14.058679706601467</v>
      </c>
      <c r="G14" s="40">
        <v>51</v>
      </c>
      <c r="H14" s="39">
        <f t="shared" si="1"/>
        <v>6.234718826405868</v>
      </c>
      <c r="I14" s="40">
        <v>174</v>
      </c>
      <c r="J14" s="39">
        <f t="shared" si="2"/>
        <v>21.271393643031786</v>
      </c>
      <c r="K14" s="40">
        <v>10</v>
      </c>
      <c r="L14" s="39">
        <f t="shared" si="3"/>
        <v>1.2224938875305624</v>
      </c>
      <c r="M14" s="40">
        <v>349</v>
      </c>
      <c r="N14" s="40">
        <v>397</v>
      </c>
      <c r="O14" s="40">
        <v>67</v>
      </c>
      <c r="P14" s="40">
        <v>5</v>
      </c>
      <c r="Q14" s="40">
        <v>51</v>
      </c>
      <c r="R14" s="40">
        <v>14</v>
      </c>
      <c r="S14" s="40">
        <v>5</v>
      </c>
      <c r="T14" s="54">
        <f t="shared" si="4"/>
        <v>35.714285714285715</v>
      </c>
    </row>
    <row r="15" spans="1:20" ht="16.5" customHeight="1">
      <c r="A15" s="8">
        <v>7</v>
      </c>
      <c r="B15" s="9" t="s">
        <v>75</v>
      </c>
      <c r="C15" s="40">
        <v>5083</v>
      </c>
      <c r="D15" s="40">
        <v>91</v>
      </c>
      <c r="E15" s="40">
        <v>1134</v>
      </c>
      <c r="F15" s="39">
        <f t="shared" si="0"/>
        <v>22.309659649813103</v>
      </c>
      <c r="G15" s="40">
        <v>1111</v>
      </c>
      <c r="H15" s="39">
        <f t="shared" si="1"/>
        <v>21.857170962030295</v>
      </c>
      <c r="I15" s="40">
        <v>2428</v>
      </c>
      <c r="J15" s="39">
        <f t="shared" si="2"/>
        <v>47.76706669289789</v>
      </c>
      <c r="K15" s="40">
        <v>305</v>
      </c>
      <c r="L15" s="39">
        <f t="shared" si="3"/>
        <v>6.000393468424159</v>
      </c>
      <c r="M15" s="40">
        <v>1106</v>
      </c>
      <c r="N15" s="40">
        <v>3682</v>
      </c>
      <c r="O15" s="40">
        <v>262</v>
      </c>
      <c r="P15" s="40">
        <v>33</v>
      </c>
      <c r="Q15" s="40">
        <v>1115</v>
      </c>
      <c r="R15" s="40">
        <v>40</v>
      </c>
      <c r="S15" s="40">
        <v>32</v>
      </c>
      <c r="T15" s="54">
        <f t="shared" si="4"/>
        <v>80</v>
      </c>
    </row>
    <row r="16" spans="1:20" ht="16.5" customHeight="1">
      <c r="A16" s="8">
        <v>8</v>
      </c>
      <c r="B16" s="9" t="s">
        <v>76</v>
      </c>
      <c r="C16" s="40">
        <v>1091</v>
      </c>
      <c r="D16" s="40">
        <v>11</v>
      </c>
      <c r="E16" s="40">
        <v>132</v>
      </c>
      <c r="F16" s="39">
        <f t="shared" si="0"/>
        <v>12.098991750687443</v>
      </c>
      <c r="G16" s="40">
        <v>141</v>
      </c>
      <c r="H16" s="39">
        <f t="shared" si="1"/>
        <v>12.923923006416132</v>
      </c>
      <c r="I16" s="40">
        <v>196</v>
      </c>
      <c r="J16" s="39">
        <f t="shared" si="2"/>
        <v>17.965169569202565</v>
      </c>
      <c r="K16" s="40">
        <v>98</v>
      </c>
      <c r="L16" s="39">
        <f t="shared" si="3"/>
        <v>8.982584784601283</v>
      </c>
      <c r="M16" s="40">
        <v>215</v>
      </c>
      <c r="N16" s="40">
        <v>757</v>
      </c>
      <c r="O16" s="40">
        <v>100</v>
      </c>
      <c r="P16" s="40">
        <v>16</v>
      </c>
      <c r="Q16" s="40">
        <v>242</v>
      </c>
      <c r="R16" s="40">
        <v>10</v>
      </c>
      <c r="S16" s="40">
        <v>10</v>
      </c>
      <c r="T16" s="54">
        <f t="shared" si="4"/>
        <v>100</v>
      </c>
    </row>
    <row r="17" spans="1:20" ht="16.5" customHeight="1">
      <c r="A17" s="8">
        <v>9</v>
      </c>
      <c r="B17" s="9" t="s">
        <v>77</v>
      </c>
      <c r="C17" s="40">
        <v>560</v>
      </c>
      <c r="D17" s="40"/>
      <c r="E17" s="40">
        <v>102</v>
      </c>
      <c r="F17" s="39">
        <f t="shared" si="0"/>
        <v>18.214285714285715</v>
      </c>
      <c r="G17" s="40">
        <v>29</v>
      </c>
      <c r="H17" s="39">
        <f t="shared" si="1"/>
        <v>5.178571428571429</v>
      </c>
      <c r="I17" s="40">
        <v>110</v>
      </c>
      <c r="J17" s="39">
        <f t="shared" si="2"/>
        <v>19.642857142857142</v>
      </c>
      <c r="K17" s="40">
        <v>8</v>
      </c>
      <c r="L17" s="39">
        <f t="shared" si="3"/>
        <v>1.4285714285714286</v>
      </c>
      <c r="M17" s="40">
        <v>320</v>
      </c>
      <c r="N17" s="40">
        <v>217</v>
      </c>
      <c r="O17" s="40">
        <v>21</v>
      </c>
      <c r="P17" s="40">
        <v>2</v>
      </c>
      <c r="Q17" s="40">
        <v>31</v>
      </c>
      <c r="R17" s="40">
        <v>2</v>
      </c>
      <c r="S17" s="40">
        <v>2</v>
      </c>
      <c r="T17" s="54">
        <f t="shared" si="4"/>
        <v>100</v>
      </c>
    </row>
    <row r="18" spans="1:20" ht="16.5" customHeight="1">
      <c r="A18" s="8">
        <v>10</v>
      </c>
      <c r="B18" s="9" t="s">
        <v>78</v>
      </c>
      <c r="C18" s="40">
        <v>620</v>
      </c>
      <c r="D18" s="40">
        <v>5</v>
      </c>
      <c r="E18" s="40">
        <v>183</v>
      </c>
      <c r="F18" s="39">
        <f t="shared" si="0"/>
        <v>29.516129032258064</v>
      </c>
      <c r="G18" s="40">
        <v>65</v>
      </c>
      <c r="H18" s="39">
        <f t="shared" si="1"/>
        <v>10.483870967741936</v>
      </c>
      <c r="I18" s="40">
        <v>20</v>
      </c>
      <c r="J18" s="39">
        <f t="shared" si="2"/>
        <v>3.225806451612903</v>
      </c>
      <c r="K18" s="40">
        <v>26</v>
      </c>
      <c r="L18" s="39">
        <f t="shared" si="3"/>
        <v>4.193548387096774</v>
      </c>
      <c r="M18" s="40">
        <v>109</v>
      </c>
      <c r="N18" s="40">
        <v>462</v>
      </c>
      <c r="O18" s="40">
        <v>45</v>
      </c>
      <c r="P18" s="40">
        <v>4</v>
      </c>
      <c r="Q18" s="40">
        <v>69</v>
      </c>
      <c r="R18" s="40">
        <v>8</v>
      </c>
      <c r="S18" s="40">
        <v>5</v>
      </c>
      <c r="T18" s="54">
        <f t="shared" si="4"/>
        <v>62.5</v>
      </c>
    </row>
    <row r="19" spans="1:20" ht="16.5" customHeight="1">
      <c r="A19" s="8">
        <v>11</v>
      </c>
      <c r="B19" s="9" t="s">
        <v>79</v>
      </c>
      <c r="C19" s="40">
        <v>640</v>
      </c>
      <c r="D19" s="40">
        <v>3</v>
      </c>
      <c r="E19" s="40">
        <v>63</v>
      </c>
      <c r="F19" s="39">
        <f t="shared" si="0"/>
        <v>9.84375</v>
      </c>
      <c r="G19" s="40">
        <v>105</v>
      </c>
      <c r="H19" s="39">
        <f t="shared" si="1"/>
        <v>16.40625</v>
      </c>
      <c r="I19" s="40">
        <v>230</v>
      </c>
      <c r="J19" s="39">
        <f t="shared" si="2"/>
        <v>35.9375</v>
      </c>
      <c r="K19" s="40">
        <v>29</v>
      </c>
      <c r="L19" s="39">
        <f t="shared" si="3"/>
        <v>4.53125</v>
      </c>
      <c r="M19" s="40">
        <v>37</v>
      </c>
      <c r="N19" s="40">
        <v>583</v>
      </c>
      <c r="O19" s="40">
        <v>18</v>
      </c>
      <c r="P19" s="40">
        <v>2</v>
      </c>
      <c r="Q19" s="40">
        <v>9</v>
      </c>
      <c r="R19" s="40">
        <v>13</v>
      </c>
      <c r="S19" s="40">
        <v>3</v>
      </c>
      <c r="T19" s="54">
        <f t="shared" si="4"/>
        <v>23.076923076923077</v>
      </c>
    </row>
    <row r="20" spans="1:20" ht="16.5" customHeight="1">
      <c r="A20" s="8">
        <v>12</v>
      </c>
      <c r="B20" s="9" t="s">
        <v>80</v>
      </c>
      <c r="C20" s="40">
        <v>1030</v>
      </c>
      <c r="D20" s="40">
        <v>47</v>
      </c>
      <c r="E20" s="40">
        <v>171</v>
      </c>
      <c r="F20" s="39">
        <f t="shared" si="0"/>
        <v>16.601941747572816</v>
      </c>
      <c r="G20" s="40">
        <v>139</v>
      </c>
      <c r="H20" s="39">
        <f t="shared" si="1"/>
        <v>13.495145631067961</v>
      </c>
      <c r="I20" s="40">
        <v>521</v>
      </c>
      <c r="J20" s="39">
        <f t="shared" si="2"/>
        <v>50.58252427184466</v>
      </c>
      <c r="K20" s="40">
        <v>210</v>
      </c>
      <c r="L20" s="39">
        <f t="shared" si="3"/>
        <v>20.388349514563107</v>
      </c>
      <c r="M20" s="40">
        <v>367</v>
      </c>
      <c r="N20" s="40">
        <v>556</v>
      </c>
      <c r="O20" s="40">
        <v>98</v>
      </c>
      <c r="P20" s="40">
        <v>5</v>
      </c>
      <c r="Q20" s="40">
        <v>150</v>
      </c>
      <c r="R20" s="40">
        <v>18</v>
      </c>
      <c r="S20" s="40">
        <v>5</v>
      </c>
      <c r="T20" s="54">
        <f t="shared" si="4"/>
        <v>27.77777777777778</v>
      </c>
    </row>
    <row r="21" spans="1:20" ht="16.5" customHeight="1">
      <c r="A21" s="8">
        <v>13</v>
      </c>
      <c r="B21" s="9" t="s">
        <v>81</v>
      </c>
      <c r="C21" s="40">
        <v>1323</v>
      </c>
      <c r="D21" s="40">
        <v>32</v>
      </c>
      <c r="E21" s="40">
        <v>163</v>
      </c>
      <c r="F21" s="39">
        <f t="shared" si="0"/>
        <v>12.320483749055178</v>
      </c>
      <c r="G21" s="40">
        <v>68</v>
      </c>
      <c r="H21" s="39">
        <f t="shared" si="1"/>
        <v>5.139833711262282</v>
      </c>
      <c r="I21" s="40">
        <v>221</v>
      </c>
      <c r="J21" s="39">
        <f t="shared" si="2"/>
        <v>16.70445956160242</v>
      </c>
      <c r="K21" s="40">
        <v>101</v>
      </c>
      <c r="L21" s="39">
        <f t="shared" si="3"/>
        <v>7.63416477702192</v>
      </c>
      <c r="M21" s="40">
        <v>855</v>
      </c>
      <c r="N21" s="40">
        <v>385</v>
      </c>
      <c r="O21" s="40">
        <v>58</v>
      </c>
      <c r="P21" s="40">
        <v>12</v>
      </c>
      <c r="Q21" s="40">
        <v>150</v>
      </c>
      <c r="R21" s="40">
        <v>26</v>
      </c>
      <c r="S21" s="40">
        <v>14</v>
      </c>
      <c r="T21" s="54">
        <f t="shared" si="4"/>
        <v>53.84615384615385</v>
      </c>
    </row>
    <row r="22" spans="1:20" ht="16.5" customHeight="1">
      <c r="A22" s="8">
        <v>14</v>
      </c>
      <c r="B22" s="9" t="s">
        <v>82</v>
      </c>
      <c r="C22" s="40">
        <v>234</v>
      </c>
      <c r="D22" s="40">
        <v>3</v>
      </c>
      <c r="E22" s="40">
        <v>21</v>
      </c>
      <c r="F22" s="39">
        <f t="shared" si="0"/>
        <v>8.974358974358974</v>
      </c>
      <c r="G22" s="40">
        <v>18</v>
      </c>
      <c r="H22" s="39">
        <f t="shared" si="1"/>
        <v>7.6923076923076925</v>
      </c>
      <c r="I22" s="40">
        <v>72</v>
      </c>
      <c r="J22" s="39">
        <f t="shared" si="2"/>
        <v>30.76923076923077</v>
      </c>
      <c r="K22" s="40">
        <v>71</v>
      </c>
      <c r="L22" s="39">
        <f t="shared" si="3"/>
        <v>30.34188034188034</v>
      </c>
      <c r="M22" s="40">
        <v>148</v>
      </c>
      <c r="N22" s="40">
        <v>66</v>
      </c>
      <c r="O22" s="40">
        <v>16</v>
      </c>
      <c r="P22" s="40">
        <v>1</v>
      </c>
      <c r="Q22" s="40">
        <v>75</v>
      </c>
      <c r="R22" s="40">
        <v>6</v>
      </c>
      <c r="S22" s="40">
        <v>1</v>
      </c>
      <c r="T22" s="54">
        <f t="shared" si="4"/>
        <v>16.666666666666668</v>
      </c>
    </row>
    <row r="23" spans="1:20" ht="16.5" customHeight="1">
      <c r="A23" s="8">
        <v>15</v>
      </c>
      <c r="B23" s="9" t="s">
        <v>83</v>
      </c>
      <c r="C23" s="40">
        <v>16884</v>
      </c>
      <c r="D23" s="40">
        <v>1041</v>
      </c>
      <c r="E23" s="40">
        <v>5738</v>
      </c>
      <c r="F23" s="39">
        <f t="shared" si="0"/>
        <v>33.984837716181</v>
      </c>
      <c r="G23" s="40">
        <v>1478</v>
      </c>
      <c r="H23" s="39">
        <f t="shared" si="1"/>
        <v>8.753849798625918</v>
      </c>
      <c r="I23" s="40">
        <v>6610</v>
      </c>
      <c r="J23" s="39">
        <f t="shared" si="2"/>
        <v>39.149490642027956</v>
      </c>
      <c r="K23" s="40">
        <v>1971</v>
      </c>
      <c r="L23" s="39">
        <f t="shared" si="3"/>
        <v>11.673773987206824</v>
      </c>
      <c r="M23" s="40">
        <v>6758</v>
      </c>
      <c r="N23" s="40">
        <v>8423</v>
      </c>
      <c r="O23" s="40">
        <v>1578</v>
      </c>
      <c r="P23" s="40">
        <v>215</v>
      </c>
      <c r="Q23" s="40">
        <v>2411</v>
      </c>
      <c r="R23" s="40">
        <v>217</v>
      </c>
      <c r="S23" s="40">
        <v>141</v>
      </c>
      <c r="T23" s="54">
        <f t="shared" si="4"/>
        <v>64.97695852534562</v>
      </c>
    </row>
    <row r="24" spans="1:20" ht="16.5" customHeight="1">
      <c r="A24" s="8">
        <v>16</v>
      </c>
      <c r="B24" s="9" t="s">
        <v>84</v>
      </c>
      <c r="C24" s="40">
        <v>3327</v>
      </c>
      <c r="D24" s="40">
        <v>377</v>
      </c>
      <c r="E24" s="40">
        <v>598</v>
      </c>
      <c r="F24" s="39">
        <f t="shared" si="0"/>
        <v>17.9741508866847</v>
      </c>
      <c r="G24" s="40">
        <v>155</v>
      </c>
      <c r="H24" s="39">
        <f t="shared" si="1"/>
        <v>4.658851818455065</v>
      </c>
      <c r="I24" s="40">
        <v>802</v>
      </c>
      <c r="J24" s="39">
        <f t="shared" si="2"/>
        <v>24.10580102194169</v>
      </c>
      <c r="K24" s="40">
        <v>59</v>
      </c>
      <c r="L24" s="39">
        <f t="shared" si="3"/>
        <v>1.7733694018635406</v>
      </c>
      <c r="M24" s="40">
        <v>1546</v>
      </c>
      <c r="N24" s="40">
        <v>1458</v>
      </c>
      <c r="O24" s="40">
        <v>255</v>
      </c>
      <c r="P24" s="40">
        <v>27</v>
      </c>
      <c r="Q24" s="40">
        <v>993</v>
      </c>
      <c r="R24" s="40">
        <v>44</v>
      </c>
      <c r="S24" s="40">
        <v>29</v>
      </c>
      <c r="T24" s="54">
        <f t="shared" si="4"/>
        <v>65.9090909090909</v>
      </c>
    </row>
    <row r="25" spans="1:20" ht="16.5" customHeight="1">
      <c r="A25" s="8">
        <v>17</v>
      </c>
      <c r="B25" s="9" t="s">
        <v>85</v>
      </c>
      <c r="C25" s="40">
        <v>1123</v>
      </c>
      <c r="D25" s="40">
        <v>4</v>
      </c>
      <c r="E25" s="40">
        <v>310</v>
      </c>
      <c r="F25" s="39">
        <f t="shared" si="0"/>
        <v>27.604630454140693</v>
      </c>
      <c r="G25" s="40">
        <v>125</v>
      </c>
      <c r="H25" s="39">
        <f t="shared" si="1"/>
        <v>11.130899376669635</v>
      </c>
      <c r="I25" s="40">
        <v>574</v>
      </c>
      <c r="J25" s="39">
        <f t="shared" si="2"/>
        <v>51.11308993766696</v>
      </c>
      <c r="K25" s="40">
        <v>46</v>
      </c>
      <c r="L25" s="39">
        <f t="shared" si="3"/>
        <v>4.096170970614426</v>
      </c>
      <c r="M25" s="40">
        <v>661</v>
      </c>
      <c r="N25" s="40">
        <v>341</v>
      </c>
      <c r="O25" s="40">
        <v>76</v>
      </c>
      <c r="P25" s="40">
        <v>6</v>
      </c>
      <c r="Q25" s="40">
        <v>181</v>
      </c>
      <c r="R25" s="40">
        <v>9</v>
      </c>
      <c r="S25" s="40">
        <v>9</v>
      </c>
      <c r="T25" s="54">
        <f t="shared" si="4"/>
        <v>100</v>
      </c>
    </row>
    <row r="26" spans="1:20" ht="34.5" customHeight="1">
      <c r="A26" s="8"/>
      <c r="B26" s="19" t="s">
        <v>130</v>
      </c>
      <c r="C26" s="40">
        <v>51</v>
      </c>
      <c r="D26" s="40">
        <v>51</v>
      </c>
      <c r="E26" s="40"/>
      <c r="F26" s="39">
        <f t="shared" si="0"/>
        <v>0</v>
      </c>
      <c r="G26" s="40"/>
      <c r="H26" s="39">
        <f t="shared" si="1"/>
        <v>0</v>
      </c>
      <c r="I26" s="40"/>
      <c r="J26" s="39">
        <f t="shared" si="2"/>
        <v>0</v>
      </c>
      <c r="K26" s="40"/>
      <c r="L26" s="39">
        <f t="shared" si="3"/>
        <v>0</v>
      </c>
      <c r="M26" s="40"/>
      <c r="N26" s="40"/>
      <c r="O26" s="40"/>
      <c r="P26" s="40"/>
      <c r="Q26" s="40"/>
      <c r="R26" s="40"/>
      <c r="S26" s="40">
        <v>33</v>
      </c>
      <c r="T26" s="54"/>
    </row>
    <row r="27" spans="1:20" ht="16.5" customHeight="1">
      <c r="A27" s="8"/>
      <c r="B27" s="9" t="s">
        <v>106</v>
      </c>
      <c r="C27" s="40">
        <v>274</v>
      </c>
      <c r="D27" s="40"/>
      <c r="E27" s="40"/>
      <c r="F27" s="39">
        <f t="shared" si="0"/>
        <v>0</v>
      </c>
      <c r="G27" s="40"/>
      <c r="H27" s="39">
        <f t="shared" si="1"/>
        <v>0</v>
      </c>
      <c r="I27" s="40"/>
      <c r="J27" s="39">
        <f t="shared" si="2"/>
        <v>0</v>
      </c>
      <c r="K27" s="40"/>
      <c r="L27" s="39">
        <f t="shared" si="3"/>
        <v>0</v>
      </c>
      <c r="M27" s="40"/>
      <c r="N27" s="40"/>
      <c r="O27" s="40"/>
      <c r="P27" s="40"/>
      <c r="Q27" s="40"/>
      <c r="R27" s="40"/>
      <c r="S27" s="40"/>
      <c r="T27" s="54"/>
    </row>
    <row r="28" spans="1:20" s="13" customFormat="1" ht="16.5" customHeight="1">
      <c r="A28" s="10"/>
      <c r="B28" s="11" t="s">
        <v>131</v>
      </c>
      <c r="C28" s="26">
        <f>SUM(C9:C27)</f>
        <v>37658</v>
      </c>
      <c r="D28" s="26">
        <f>SUM(D9:D27)</f>
        <v>1751</v>
      </c>
      <c r="E28" s="26">
        <f>SUM(E9:E27)</f>
        <v>9202</v>
      </c>
      <c r="F28" s="41">
        <f t="shared" si="0"/>
        <v>24.435710871527963</v>
      </c>
      <c r="G28" s="26">
        <f>SUM(G9:G25)</f>
        <v>3893</v>
      </c>
      <c r="H28" s="41">
        <f>G28*100/C28</f>
        <v>10.337776833607732</v>
      </c>
      <c r="I28" s="26">
        <f>SUM(I9:I25)</f>
        <v>13070</v>
      </c>
      <c r="J28" s="41">
        <f>I28*100/C28</f>
        <v>34.707100748844866</v>
      </c>
      <c r="K28" s="26">
        <f>SUM(K9:K25)</f>
        <v>3199</v>
      </c>
      <c r="L28" s="41">
        <f t="shared" si="3"/>
        <v>8.494874926974347</v>
      </c>
      <c r="M28" s="26">
        <f>SUM(M9:M27)</f>
        <v>14758</v>
      </c>
      <c r="N28" s="26">
        <f aca="true" t="shared" si="5" ref="N28:S28">SUM(N9:N27)</f>
        <v>19320</v>
      </c>
      <c r="O28" s="26">
        <f t="shared" si="5"/>
        <v>2879</v>
      </c>
      <c r="P28" s="26">
        <f t="shared" si="5"/>
        <v>350</v>
      </c>
      <c r="Q28" s="26">
        <f t="shared" si="5"/>
        <v>5765</v>
      </c>
      <c r="R28" s="26">
        <f t="shared" si="5"/>
        <v>471</v>
      </c>
      <c r="S28" s="26">
        <f t="shared" si="5"/>
        <v>318</v>
      </c>
      <c r="T28" s="41">
        <f>S28*100/R28</f>
        <v>67.51592356687898</v>
      </c>
    </row>
    <row r="29" ht="10.5" customHeight="1"/>
    <row r="30" spans="1:19" ht="18" customHeight="1">
      <c r="A30"/>
      <c r="B30"/>
      <c r="C30"/>
      <c r="D30"/>
      <c r="E30"/>
      <c r="F30"/>
      <c r="G30"/>
      <c r="H30"/>
      <c r="I30"/>
      <c r="J30"/>
      <c r="K30"/>
      <c r="Q30" s="73" t="s">
        <v>53</v>
      </c>
      <c r="R30" s="73"/>
      <c r="S30" s="73"/>
    </row>
    <row r="31" spans="1:19" ht="17.25" customHeight="1">
      <c r="A31"/>
      <c r="C31"/>
      <c r="D31"/>
      <c r="E31"/>
      <c r="F31"/>
      <c r="G31"/>
      <c r="H31"/>
      <c r="I31"/>
      <c r="J31"/>
      <c r="K31"/>
      <c r="Q31" s="73" t="s">
        <v>65</v>
      </c>
      <c r="R31" s="73"/>
      <c r="S31" s="73"/>
    </row>
    <row r="32" spans="1:14" ht="10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 s="5"/>
    </row>
    <row r="33" spans="1:19" ht="15" customHeight="1">
      <c r="A33" s="72" t="s">
        <v>1</v>
      </c>
      <c r="B33" s="72" t="s">
        <v>2</v>
      </c>
      <c r="C33" s="72" t="s">
        <v>60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7" t="s">
        <v>8</v>
      </c>
      <c r="S33" s="77"/>
    </row>
    <row r="34" spans="1:19" ht="59.25" customHeight="1">
      <c r="A34" s="72"/>
      <c r="B34" s="72"/>
      <c r="C34" s="4" t="s">
        <v>20</v>
      </c>
      <c r="D34" s="4" t="s">
        <v>21</v>
      </c>
      <c r="E34" s="72" t="s">
        <v>22</v>
      </c>
      <c r="F34" s="72"/>
      <c r="G34" s="4" t="s">
        <v>23</v>
      </c>
      <c r="H34" s="72" t="s">
        <v>52</v>
      </c>
      <c r="I34" s="72"/>
      <c r="J34" s="4" t="s">
        <v>24</v>
      </c>
      <c r="K34" s="4" t="s">
        <v>25</v>
      </c>
      <c r="L34" s="4" t="s">
        <v>26</v>
      </c>
      <c r="M34" s="72" t="s">
        <v>27</v>
      </c>
      <c r="N34" s="72"/>
      <c r="O34" s="72" t="s">
        <v>28</v>
      </c>
      <c r="P34" s="72"/>
      <c r="Q34" s="4" t="s">
        <v>29</v>
      </c>
      <c r="R34" s="77"/>
      <c r="S34" s="77"/>
    </row>
    <row r="35" spans="1:19" ht="17.25" customHeight="1">
      <c r="A35" s="8">
        <v>1</v>
      </c>
      <c r="B35" s="9" t="s">
        <v>69</v>
      </c>
      <c r="C35" s="30">
        <v>24</v>
      </c>
      <c r="D35" s="30"/>
      <c r="E35" s="67"/>
      <c r="F35" s="68"/>
      <c r="G35" s="30"/>
      <c r="H35" s="67"/>
      <c r="I35" s="68"/>
      <c r="J35" s="30"/>
      <c r="K35" s="30"/>
      <c r="L35" s="30"/>
      <c r="M35" s="67"/>
      <c r="N35" s="68"/>
      <c r="O35" s="67"/>
      <c r="P35" s="68"/>
      <c r="Q35" s="30"/>
      <c r="R35" s="70">
        <f>C35+D35+E35+G35+H35+J35+K35+L35+M35+O35+Q35</f>
        <v>24</v>
      </c>
      <c r="S35" s="70"/>
    </row>
    <row r="36" spans="1:19" ht="17.25" customHeight="1">
      <c r="A36" s="8">
        <v>2</v>
      </c>
      <c r="B36" s="9" t="s">
        <v>70</v>
      </c>
      <c r="C36" s="30">
        <v>20</v>
      </c>
      <c r="D36" s="30">
        <v>31</v>
      </c>
      <c r="E36" s="67">
        <v>18</v>
      </c>
      <c r="F36" s="68"/>
      <c r="G36" s="30"/>
      <c r="H36" s="67">
        <v>24</v>
      </c>
      <c r="I36" s="68"/>
      <c r="J36" s="30"/>
      <c r="K36" s="30"/>
      <c r="L36" s="30">
        <v>13</v>
      </c>
      <c r="M36" s="67">
        <v>22</v>
      </c>
      <c r="N36" s="68"/>
      <c r="O36" s="67">
        <v>1</v>
      </c>
      <c r="P36" s="68"/>
      <c r="Q36" s="30">
        <v>31</v>
      </c>
      <c r="R36" s="70">
        <f>C36+D36+E36+G36+H36+J36+K36+L36+M36+O36+Q36</f>
        <v>160</v>
      </c>
      <c r="S36" s="70"/>
    </row>
    <row r="37" spans="1:19" ht="17.25" customHeight="1">
      <c r="A37" s="8">
        <v>3</v>
      </c>
      <c r="B37" s="9" t="s">
        <v>71</v>
      </c>
      <c r="C37" s="38">
        <v>85</v>
      </c>
      <c r="D37" s="38">
        <v>28</v>
      </c>
      <c r="E37" s="65">
        <v>40</v>
      </c>
      <c r="F37" s="66"/>
      <c r="G37" s="38"/>
      <c r="H37" s="65">
        <v>5</v>
      </c>
      <c r="I37" s="66"/>
      <c r="J37" s="38">
        <v>3</v>
      </c>
      <c r="K37" s="38">
        <v>20</v>
      </c>
      <c r="L37" s="38">
        <v>60</v>
      </c>
      <c r="M37" s="65">
        <v>59</v>
      </c>
      <c r="N37" s="66"/>
      <c r="O37" s="65">
        <v>26</v>
      </c>
      <c r="P37" s="66"/>
      <c r="Q37" s="38">
        <v>68</v>
      </c>
      <c r="R37" s="70">
        <f>C37+D37+E37+G37+H37+J37+K37+L37+M37+O37+Q37</f>
        <v>394</v>
      </c>
      <c r="S37" s="70"/>
    </row>
    <row r="38" spans="1:19" ht="17.25" customHeight="1">
      <c r="A38" s="8">
        <v>4</v>
      </c>
      <c r="B38" s="9" t="s">
        <v>72</v>
      </c>
      <c r="C38" s="38">
        <v>6</v>
      </c>
      <c r="D38" s="38">
        <v>5</v>
      </c>
      <c r="E38" s="65">
        <v>20</v>
      </c>
      <c r="F38" s="66"/>
      <c r="G38" s="38"/>
      <c r="H38" s="65"/>
      <c r="I38" s="66"/>
      <c r="J38" s="38"/>
      <c r="K38" s="38">
        <v>9</v>
      </c>
      <c r="L38" s="38">
        <v>4</v>
      </c>
      <c r="M38" s="65">
        <v>6</v>
      </c>
      <c r="N38" s="66"/>
      <c r="O38" s="65">
        <v>4</v>
      </c>
      <c r="P38" s="66"/>
      <c r="Q38" s="38">
        <v>45</v>
      </c>
      <c r="R38" s="70">
        <f aca="true" t="shared" si="6" ref="R38:R53">C38+D38+E38+G38+H38+J38+K38+L38+M38+O38+Q38</f>
        <v>99</v>
      </c>
      <c r="S38" s="70"/>
    </row>
    <row r="39" spans="1:19" ht="17.25" customHeight="1">
      <c r="A39" s="8">
        <v>5</v>
      </c>
      <c r="B39" s="9" t="s">
        <v>73</v>
      </c>
      <c r="C39" s="38">
        <v>9</v>
      </c>
      <c r="D39" s="38">
        <v>22</v>
      </c>
      <c r="E39" s="65">
        <v>29</v>
      </c>
      <c r="F39" s="66"/>
      <c r="G39" s="38"/>
      <c r="H39" s="65">
        <v>1</v>
      </c>
      <c r="I39" s="66"/>
      <c r="J39" s="38">
        <v>2</v>
      </c>
      <c r="K39" s="38">
        <v>4</v>
      </c>
      <c r="L39" s="38">
        <v>14</v>
      </c>
      <c r="M39" s="65">
        <v>5</v>
      </c>
      <c r="N39" s="66"/>
      <c r="O39" s="65">
        <v>5</v>
      </c>
      <c r="P39" s="66"/>
      <c r="Q39" s="38">
        <v>64</v>
      </c>
      <c r="R39" s="70">
        <f t="shared" si="6"/>
        <v>155</v>
      </c>
      <c r="S39" s="70"/>
    </row>
    <row r="40" spans="1:19" ht="17.25" customHeight="1">
      <c r="A40" s="8">
        <v>6</v>
      </c>
      <c r="B40" s="9" t="s">
        <v>74</v>
      </c>
      <c r="C40" s="38">
        <v>6</v>
      </c>
      <c r="D40" s="38">
        <v>9</v>
      </c>
      <c r="E40" s="65">
        <v>61</v>
      </c>
      <c r="F40" s="66"/>
      <c r="G40" s="38">
        <v>1</v>
      </c>
      <c r="H40" s="65">
        <v>2</v>
      </c>
      <c r="I40" s="66"/>
      <c r="J40" s="38"/>
      <c r="K40" s="38">
        <v>5</v>
      </c>
      <c r="L40" s="38">
        <v>15</v>
      </c>
      <c r="M40" s="65">
        <v>19</v>
      </c>
      <c r="N40" s="66"/>
      <c r="O40" s="65">
        <v>22</v>
      </c>
      <c r="P40" s="66"/>
      <c r="Q40" s="38">
        <v>68</v>
      </c>
      <c r="R40" s="70">
        <f t="shared" si="6"/>
        <v>208</v>
      </c>
      <c r="S40" s="70"/>
    </row>
    <row r="41" spans="1:19" ht="17.25" customHeight="1">
      <c r="A41" s="8">
        <v>7</v>
      </c>
      <c r="B41" s="9" t="s">
        <v>75</v>
      </c>
      <c r="C41" s="38">
        <v>452</v>
      </c>
      <c r="D41" s="38">
        <v>364</v>
      </c>
      <c r="E41" s="65">
        <v>353</v>
      </c>
      <c r="F41" s="66"/>
      <c r="G41" s="38">
        <v>4</v>
      </c>
      <c r="H41" s="65">
        <v>43</v>
      </c>
      <c r="I41" s="66"/>
      <c r="J41" s="38">
        <v>8</v>
      </c>
      <c r="K41" s="38">
        <v>8</v>
      </c>
      <c r="L41" s="38">
        <v>39</v>
      </c>
      <c r="M41" s="65">
        <v>102</v>
      </c>
      <c r="N41" s="66"/>
      <c r="O41" s="65">
        <v>65</v>
      </c>
      <c r="P41" s="66"/>
      <c r="Q41" s="38">
        <v>349</v>
      </c>
      <c r="R41" s="70">
        <f t="shared" si="6"/>
        <v>1787</v>
      </c>
      <c r="S41" s="70"/>
    </row>
    <row r="42" spans="1:19" ht="17.25" customHeight="1">
      <c r="A42" s="8">
        <v>8</v>
      </c>
      <c r="B42" s="9" t="s">
        <v>76</v>
      </c>
      <c r="C42" s="38">
        <v>140</v>
      </c>
      <c r="D42" s="38">
        <v>51</v>
      </c>
      <c r="E42" s="65">
        <v>87</v>
      </c>
      <c r="F42" s="66"/>
      <c r="G42" s="38">
        <v>2</v>
      </c>
      <c r="H42" s="65">
        <v>4</v>
      </c>
      <c r="I42" s="66"/>
      <c r="J42" s="38"/>
      <c r="K42" s="38">
        <v>5</v>
      </c>
      <c r="L42" s="38">
        <v>89</v>
      </c>
      <c r="M42" s="65">
        <v>24</v>
      </c>
      <c r="N42" s="66"/>
      <c r="O42" s="65">
        <v>19</v>
      </c>
      <c r="P42" s="66"/>
      <c r="Q42" s="38">
        <v>91</v>
      </c>
      <c r="R42" s="70">
        <f>C42+D42+E42+G42+H42+J42+K42+L42+M42+O42+Q42</f>
        <v>512</v>
      </c>
      <c r="S42" s="70"/>
    </row>
    <row r="43" spans="1:19" ht="17.25" customHeight="1">
      <c r="A43" s="8">
        <v>9</v>
      </c>
      <c r="B43" s="9" t="s">
        <v>77</v>
      </c>
      <c r="C43" s="38">
        <v>4</v>
      </c>
      <c r="D43" s="38">
        <v>3</v>
      </c>
      <c r="E43" s="65">
        <v>2</v>
      </c>
      <c r="F43" s="66"/>
      <c r="G43" s="38"/>
      <c r="H43" s="65">
        <v>5</v>
      </c>
      <c r="I43" s="66"/>
      <c r="J43" s="38">
        <v>2</v>
      </c>
      <c r="K43" s="38">
        <v>2</v>
      </c>
      <c r="L43" s="38">
        <v>4</v>
      </c>
      <c r="M43" s="65">
        <v>12</v>
      </c>
      <c r="N43" s="66"/>
      <c r="O43" s="65">
        <v>8</v>
      </c>
      <c r="P43" s="66"/>
      <c r="Q43" s="38">
        <v>30</v>
      </c>
      <c r="R43" s="70">
        <f>C43+D43+E43+G43+H43+J43+K43+L43+M43+O43+Q43</f>
        <v>72</v>
      </c>
      <c r="S43" s="70"/>
    </row>
    <row r="44" spans="1:19" ht="17.25" customHeight="1">
      <c r="A44" s="8">
        <v>10</v>
      </c>
      <c r="B44" s="9" t="s">
        <v>78</v>
      </c>
      <c r="C44" s="38">
        <v>113</v>
      </c>
      <c r="D44" s="38">
        <v>63</v>
      </c>
      <c r="E44" s="65">
        <v>70</v>
      </c>
      <c r="F44" s="66"/>
      <c r="G44" s="38"/>
      <c r="H44" s="65">
        <v>1</v>
      </c>
      <c r="I44" s="66"/>
      <c r="J44" s="38"/>
      <c r="K44" s="38">
        <v>7</v>
      </c>
      <c r="L44" s="38">
        <v>31</v>
      </c>
      <c r="M44" s="65">
        <v>65</v>
      </c>
      <c r="N44" s="66"/>
      <c r="O44" s="65">
        <v>7</v>
      </c>
      <c r="P44" s="66"/>
      <c r="Q44" s="38">
        <v>138</v>
      </c>
      <c r="R44" s="70">
        <f t="shared" si="6"/>
        <v>495</v>
      </c>
      <c r="S44" s="70"/>
    </row>
    <row r="45" spans="1:19" ht="17.25" customHeight="1">
      <c r="A45" s="8">
        <v>11</v>
      </c>
      <c r="B45" s="9" t="s">
        <v>79</v>
      </c>
      <c r="C45" s="38">
        <v>32</v>
      </c>
      <c r="D45" s="38">
        <v>9</v>
      </c>
      <c r="E45" s="65">
        <v>48</v>
      </c>
      <c r="F45" s="66"/>
      <c r="G45" s="38"/>
      <c r="H45" s="65">
        <v>6</v>
      </c>
      <c r="I45" s="66"/>
      <c r="J45" s="38">
        <v>1</v>
      </c>
      <c r="K45" s="38"/>
      <c r="L45" s="38">
        <v>17</v>
      </c>
      <c r="M45" s="65">
        <v>23</v>
      </c>
      <c r="N45" s="66"/>
      <c r="O45" s="65">
        <v>9</v>
      </c>
      <c r="P45" s="66"/>
      <c r="Q45" s="38">
        <v>52</v>
      </c>
      <c r="R45" s="70">
        <f t="shared" si="6"/>
        <v>197</v>
      </c>
      <c r="S45" s="70"/>
    </row>
    <row r="46" spans="1:19" ht="17.25" customHeight="1">
      <c r="A46" s="8">
        <v>12</v>
      </c>
      <c r="B46" s="9" t="s">
        <v>80</v>
      </c>
      <c r="C46" s="38">
        <v>114</v>
      </c>
      <c r="D46" s="38">
        <v>19</v>
      </c>
      <c r="E46" s="65">
        <v>93</v>
      </c>
      <c r="F46" s="66"/>
      <c r="G46" s="38"/>
      <c r="H46" s="65">
        <v>5</v>
      </c>
      <c r="I46" s="66"/>
      <c r="J46" s="38">
        <v>1</v>
      </c>
      <c r="K46" s="38">
        <v>10</v>
      </c>
      <c r="L46" s="38">
        <v>28</v>
      </c>
      <c r="M46" s="65">
        <v>60</v>
      </c>
      <c r="N46" s="66"/>
      <c r="O46" s="65">
        <v>20</v>
      </c>
      <c r="P46" s="66"/>
      <c r="Q46" s="38">
        <v>182</v>
      </c>
      <c r="R46" s="70">
        <f t="shared" si="6"/>
        <v>532</v>
      </c>
      <c r="S46" s="70"/>
    </row>
    <row r="47" spans="1:19" ht="17.25" customHeight="1">
      <c r="A47" s="8">
        <v>13</v>
      </c>
      <c r="B47" s="9" t="s">
        <v>81</v>
      </c>
      <c r="C47" s="38">
        <v>192</v>
      </c>
      <c r="D47" s="38">
        <v>14</v>
      </c>
      <c r="E47" s="65">
        <v>32</v>
      </c>
      <c r="F47" s="66"/>
      <c r="G47" s="38"/>
      <c r="H47" s="65">
        <v>8</v>
      </c>
      <c r="I47" s="66"/>
      <c r="J47" s="38">
        <v>1</v>
      </c>
      <c r="K47" s="38">
        <v>5</v>
      </c>
      <c r="L47" s="38">
        <v>10</v>
      </c>
      <c r="M47" s="65">
        <v>46</v>
      </c>
      <c r="N47" s="66"/>
      <c r="O47" s="65">
        <v>14</v>
      </c>
      <c r="P47" s="66"/>
      <c r="Q47" s="38">
        <v>87</v>
      </c>
      <c r="R47" s="70">
        <f t="shared" si="6"/>
        <v>409</v>
      </c>
      <c r="S47" s="70"/>
    </row>
    <row r="48" spans="1:19" ht="17.25" customHeight="1">
      <c r="A48" s="8">
        <v>14</v>
      </c>
      <c r="B48" s="9" t="s">
        <v>82</v>
      </c>
      <c r="C48" s="38">
        <v>25</v>
      </c>
      <c r="D48" s="38">
        <v>11</v>
      </c>
      <c r="E48" s="65">
        <v>19</v>
      </c>
      <c r="F48" s="66"/>
      <c r="G48" s="38">
        <v>1</v>
      </c>
      <c r="H48" s="65"/>
      <c r="I48" s="66"/>
      <c r="J48" s="38">
        <v>2</v>
      </c>
      <c r="K48" s="38"/>
      <c r="L48" s="38">
        <v>20</v>
      </c>
      <c r="M48" s="65">
        <v>29</v>
      </c>
      <c r="N48" s="66"/>
      <c r="O48" s="65">
        <v>1</v>
      </c>
      <c r="P48" s="66"/>
      <c r="Q48" s="38"/>
      <c r="R48" s="70">
        <f t="shared" si="6"/>
        <v>108</v>
      </c>
      <c r="S48" s="70"/>
    </row>
    <row r="49" spans="1:19" ht="17.25" customHeight="1">
      <c r="A49" s="8">
        <v>15</v>
      </c>
      <c r="B49" s="9" t="s">
        <v>83</v>
      </c>
      <c r="C49" s="38">
        <v>1274</v>
      </c>
      <c r="D49" s="38">
        <v>1038</v>
      </c>
      <c r="E49" s="65">
        <v>1791</v>
      </c>
      <c r="F49" s="66"/>
      <c r="G49" s="38">
        <v>62</v>
      </c>
      <c r="H49" s="65">
        <v>219</v>
      </c>
      <c r="I49" s="66"/>
      <c r="J49" s="38">
        <v>42</v>
      </c>
      <c r="K49" s="38">
        <v>253</v>
      </c>
      <c r="L49" s="38">
        <v>155</v>
      </c>
      <c r="M49" s="65">
        <v>908</v>
      </c>
      <c r="N49" s="66"/>
      <c r="O49" s="65">
        <v>344</v>
      </c>
      <c r="P49" s="66"/>
      <c r="Q49" s="38">
        <v>2447</v>
      </c>
      <c r="R49" s="70">
        <f t="shared" si="6"/>
        <v>8533</v>
      </c>
      <c r="S49" s="70"/>
    </row>
    <row r="50" spans="1:19" ht="17.25" customHeight="1">
      <c r="A50" s="8">
        <v>16</v>
      </c>
      <c r="B50" s="9" t="s">
        <v>84</v>
      </c>
      <c r="C50" s="38">
        <v>415</v>
      </c>
      <c r="D50" s="38">
        <v>207</v>
      </c>
      <c r="E50" s="65">
        <v>70</v>
      </c>
      <c r="F50" s="66"/>
      <c r="G50" s="38">
        <v>3</v>
      </c>
      <c r="H50" s="65">
        <v>60</v>
      </c>
      <c r="I50" s="66"/>
      <c r="J50" s="38">
        <v>4</v>
      </c>
      <c r="K50" s="38">
        <v>59</v>
      </c>
      <c r="L50" s="38">
        <v>61</v>
      </c>
      <c r="M50" s="65">
        <v>189</v>
      </c>
      <c r="N50" s="66"/>
      <c r="O50" s="65">
        <v>21</v>
      </c>
      <c r="P50" s="66"/>
      <c r="Q50" s="38">
        <v>529</v>
      </c>
      <c r="R50" s="70">
        <f t="shared" si="6"/>
        <v>1618</v>
      </c>
      <c r="S50" s="70"/>
    </row>
    <row r="51" spans="1:19" ht="17.25" customHeight="1">
      <c r="A51" s="8">
        <v>17</v>
      </c>
      <c r="B51" s="9" t="s">
        <v>85</v>
      </c>
      <c r="C51" s="38">
        <v>172</v>
      </c>
      <c r="D51" s="38">
        <v>88</v>
      </c>
      <c r="E51" s="65">
        <v>40</v>
      </c>
      <c r="F51" s="66"/>
      <c r="G51" s="38">
        <v>1</v>
      </c>
      <c r="H51" s="65">
        <v>21</v>
      </c>
      <c r="I51" s="66"/>
      <c r="J51" s="38">
        <v>3</v>
      </c>
      <c r="K51" s="38">
        <v>3</v>
      </c>
      <c r="L51" s="38">
        <v>6</v>
      </c>
      <c r="M51" s="65">
        <v>78</v>
      </c>
      <c r="N51" s="66"/>
      <c r="O51" s="65">
        <v>14</v>
      </c>
      <c r="P51" s="66"/>
      <c r="Q51" s="38">
        <v>53</v>
      </c>
      <c r="R51" s="70">
        <f t="shared" si="6"/>
        <v>479</v>
      </c>
      <c r="S51" s="70"/>
    </row>
    <row r="52" spans="1:19" ht="35.25" customHeight="1">
      <c r="A52" s="8"/>
      <c r="B52" s="19" t="s">
        <v>130</v>
      </c>
      <c r="C52" s="38"/>
      <c r="D52" s="38"/>
      <c r="E52" s="65"/>
      <c r="F52" s="66"/>
      <c r="G52" s="38"/>
      <c r="H52" s="65"/>
      <c r="I52" s="66"/>
      <c r="J52" s="38"/>
      <c r="K52" s="38"/>
      <c r="L52" s="38"/>
      <c r="M52" s="65"/>
      <c r="N52" s="66"/>
      <c r="O52" s="65"/>
      <c r="P52" s="66"/>
      <c r="Q52" s="38"/>
      <c r="R52" s="69">
        <f t="shared" si="6"/>
        <v>0</v>
      </c>
      <c r="S52" s="69"/>
    </row>
    <row r="53" spans="1:19" ht="17.25" customHeight="1">
      <c r="A53" s="10"/>
      <c r="B53" s="11" t="s">
        <v>131</v>
      </c>
      <c r="C53" s="18">
        <f>SUM(C35:C52)</f>
        <v>3083</v>
      </c>
      <c r="D53" s="18">
        <f>SUM(D35:D52)</f>
        <v>1962</v>
      </c>
      <c r="E53" s="71">
        <f>SUM(E35:E52)</f>
        <v>2773</v>
      </c>
      <c r="F53" s="71"/>
      <c r="G53" s="18">
        <f>SUM(G35:G52)</f>
        <v>74</v>
      </c>
      <c r="H53" s="71">
        <f>SUM(H35:H52)</f>
        <v>404</v>
      </c>
      <c r="I53" s="71"/>
      <c r="J53" s="18">
        <f>SUM(J35:J52)</f>
        <v>69</v>
      </c>
      <c r="K53" s="18">
        <f>SUM(K35:K52)</f>
        <v>390</v>
      </c>
      <c r="L53" s="18">
        <f>SUM(L35:L52)</f>
        <v>566</v>
      </c>
      <c r="M53" s="71">
        <f>SUM(M35:M52)</f>
        <v>1647</v>
      </c>
      <c r="N53" s="71"/>
      <c r="O53" s="70">
        <f>SUM(O35:O52)</f>
        <v>580</v>
      </c>
      <c r="P53" s="70"/>
      <c r="Q53" s="18">
        <f>SUM(Q35:Q52)</f>
        <v>4234</v>
      </c>
      <c r="R53" s="70">
        <f t="shared" si="6"/>
        <v>15782</v>
      </c>
      <c r="S53" s="70"/>
    </row>
  </sheetData>
  <sheetProtection/>
  <mergeCells count="123">
    <mergeCell ref="S6:S8"/>
    <mergeCell ref="A6:A8"/>
    <mergeCell ref="B6:B8"/>
    <mergeCell ref="C6:C8"/>
    <mergeCell ref="T6:T8"/>
    <mergeCell ref="A33:A34"/>
    <mergeCell ref="B33:B34"/>
    <mergeCell ref="H34:I34"/>
    <mergeCell ref="E34:F34"/>
    <mergeCell ref="R33:S34"/>
    <mergeCell ref="Q1:S1"/>
    <mergeCell ref="Q2:S2"/>
    <mergeCell ref="B3:S3"/>
    <mergeCell ref="A4:S4"/>
    <mergeCell ref="Q31:S31"/>
    <mergeCell ref="K7:L7"/>
    <mergeCell ref="D6:D8"/>
    <mergeCell ref="R6:R8"/>
    <mergeCell ref="M6:Q7"/>
    <mergeCell ref="Q30:S30"/>
    <mergeCell ref="E7:F7"/>
    <mergeCell ref="G7:H7"/>
    <mergeCell ref="I7:J7"/>
    <mergeCell ref="E6:H6"/>
    <mergeCell ref="I6:L6"/>
    <mergeCell ref="R35:S35"/>
    <mergeCell ref="O34:P34"/>
    <mergeCell ref="M34:N34"/>
    <mergeCell ref="C33:Q33"/>
    <mergeCell ref="H35:I35"/>
    <mergeCell ref="H53:I53"/>
    <mergeCell ref="E53:F53"/>
    <mergeCell ref="M53:N53"/>
    <mergeCell ref="O53:P53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52:S52"/>
    <mergeCell ref="R53:S53"/>
    <mergeCell ref="R48:S48"/>
    <mergeCell ref="R49:S49"/>
    <mergeCell ref="R50:S50"/>
    <mergeCell ref="R51:S51"/>
    <mergeCell ref="E48:F48"/>
    <mergeCell ref="E49:F49"/>
    <mergeCell ref="E35:F35"/>
    <mergeCell ref="E36:F36"/>
    <mergeCell ref="E37:F37"/>
    <mergeCell ref="E38:F38"/>
    <mergeCell ref="E39:F39"/>
    <mergeCell ref="E40:F40"/>
    <mergeCell ref="E41:F41"/>
    <mergeCell ref="E44:F44"/>
    <mergeCell ref="E45:F45"/>
    <mergeCell ref="E46:F46"/>
    <mergeCell ref="E47:F47"/>
    <mergeCell ref="E42:F42"/>
    <mergeCell ref="E43:F43"/>
    <mergeCell ref="H36:I36"/>
    <mergeCell ref="H37:I37"/>
    <mergeCell ref="H38:I38"/>
    <mergeCell ref="H39:I39"/>
    <mergeCell ref="H40:I40"/>
    <mergeCell ref="H45:I45"/>
    <mergeCell ref="H41:I41"/>
    <mergeCell ref="H42:I42"/>
    <mergeCell ref="H43:I43"/>
    <mergeCell ref="H44:I44"/>
    <mergeCell ref="E52:F52"/>
    <mergeCell ref="H52:I52"/>
    <mergeCell ref="E50:F50"/>
    <mergeCell ref="E51:F51"/>
    <mergeCell ref="H46:I46"/>
    <mergeCell ref="H47:I47"/>
    <mergeCell ref="H48:I48"/>
    <mergeCell ref="H49:I49"/>
    <mergeCell ref="H50:I50"/>
    <mergeCell ref="H51:I51"/>
    <mergeCell ref="M35:N35"/>
    <mergeCell ref="M36:N36"/>
    <mergeCell ref="M37:N37"/>
    <mergeCell ref="M38:N38"/>
    <mergeCell ref="M39:N39"/>
    <mergeCell ref="M40:N40"/>
    <mergeCell ref="M50:N50"/>
    <mergeCell ref="M51:N51"/>
    <mergeCell ref="M52:N52"/>
    <mergeCell ref="M41:N41"/>
    <mergeCell ref="M42:N42"/>
    <mergeCell ref="M43:N43"/>
    <mergeCell ref="M44:N44"/>
    <mergeCell ref="M45:N45"/>
    <mergeCell ref="M46:N46"/>
    <mergeCell ref="O41:P41"/>
    <mergeCell ref="O42:P42"/>
    <mergeCell ref="O43:P43"/>
    <mergeCell ref="M47:N47"/>
    <mergeCell ref="M48:N48"/>
    <mergeCell ref="M49:N49"/>
    <mergeCell ref="O35:P35"/>
    <mergeCell ref="O36:P36"/>
    <mergeCell ref="O37:P37"/>
    <mergeCell ref="O38:P38"/>
    <mergeCell ref="O39:P39"/>
    <mergeCell ref="O40:P40"/>
    <mergeCell ref="O50:P50"/>
    <mergeCell ref="O51:P51"/>
    <mergeCell ref="O52:P52"/>
    <mergeCell ref="O44:P44"/>
    <mergeCell ref="O45:P45"/>
    <mergeCell ref="O46:P46"/>
    <mergeCell ref="O47:P47"/>
    <mergeCell ref="O48:P48"/>
    <mergeCell ref="O49:P49"/>
  </mergeCells>
  <printOptions/>
  <pageMargins left="0.2" right="0.2" top="0.68" bottom="0.58" header="0.39" footer="0.5"/>
  <pageSetup horizontalDpi="300" verticalDpi="300" orientation="landscape" paperSize="9" scale="80" r:id="rId1"/>
  <rowBreaks count="1" manualBreakCount="1">
    <brk id="2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SheetLayoutView="100" zoomScalePageLayoutView="0" workbookViewId="0" topLeftCell="A40">
      <selection activeCell="O14" sqref="O14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7.28125" style="0" customWidth="1"/>
    <col min="4" max="4" width="7.57421875" style="0" customWidth="1"/>
    <col min="5" max="5" width="7.00390625" style="0" customWidth="1"/>
    <col min="6" max="6" width="7.57421875" style="0" customWidth="1"/>
    <col min="7" max="7" width="6.28125" style="0" customWidth="1"/>
    <col min="8" max="8" width="7.28125" style="0" customWidth="1"/>
    <col min="9" max="9" width="6.7109375" style="0" customWidth="1"/>
    <col min="10" max="10" width="9.00390625" style="0" customWidth="1"/>
    <col min="11" max="12" width="7.28125" style="0" customWidth="1"/>
    <col min="13" max="13" width="6.57421875" style="0" customWidth="1"/>
    <col min="14" max="14" width="8.57421875" style="0" customWidth="1"/>
    <col min="15" max="15" width="7.7109375" style="0" customWidth="1"/>
    <col min="16" max="16" width="8.421875" style="0" customWidth="1"/>
    <col min="17" max="17" width="6.57421875" style="0" customWidth="1"/>
    <col min="18" max="18" width="8.57421875" style="0" customWidth="1"/>
    <col min="19" max="19" width="7.140625" style="0" customWidth="1"/>
    <col min="20" max="20" width="7.7109375" style="0" customWidth="1"/>
  </cols>
  <sheetData>
    <row r="1" spans="18:20" ht="17.25" customHeight="1">
      <c r="R1" s="73" t="s">
        <v>53</v>
      </c>
      <c r="S1" s="73"/>
      <c r="T1" s="73"/>
    </row>
    <row r="2" spans="18:20" ht="15.75" customHeight="1">
      <c r="R2" s="73" t="s">
        <v>66</v>
      </c>
      <c r="S2" s="73"/>
      <c r="T2" s="73"/>
    </row>
    <row r="3" spans="2:20" ht="12.75" customHeight="1">
      <c r="B3" s="74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2:20" ht="13.5" customHeight="1">
      <c r="B4" s="74" t="s">
        <v>134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2:19" ht="5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20" ht="21.75" customHeight="1">
      <c r="A6" s="88" t="s">
        <v>1</v>
      </c>
      <c r="B6" s="1"/>
      <c r="C6" s="80" t="s">
        <v>68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2"/>
      <c r="T6" s="83"/>
    </row>
    <row r="7" spans="1:20" ht="45" customHeight="1">
      <c r="A7" s="88"/>
      <c r="B7" s="86" t="s">
        <v>30</v>
      </c>
      <c r="C7" s="72" t="s">
        <v>31</v>
      </c>
      <c r="D7" s="72"/>
      <c r="E7" s="72" t="s">
        <v>32</v>
      </c>
      <c r="F7" s="72"/>
      <c r="G7" s="72" t="s">
        <v>33</v>
      </c>
      <c r="H7" s="72"/>
      <c r="I7" s="72" t="s">
        <v>34</v>
      </c>
      <c r="J7" s="72"/>
      <c r="K7" s="72" t="s">
        <v>35</v>
      </c>
      <c r="L7" s="72"/>
      <c r="M7" s="72" t="s">
        <v>36</v>
      </c>
      <c r="N7" s="72"/>
      <c r="O7" s="72" t="s">
        <v>37</v>
      </c>
      <c r="P7" s="72"/>
      <c r="Q7" s="80" t="s">
        <v>40</v>
      </c>
      <c r="R7" s="84"/>
      <c r="S7" s="80" t="s">
        <v>8</v>
      </c>
      <c r="T7" s="84"/>
    </row>
    <row r="8" spans="1:20" ht="30">
      <c r="A8" s="88"/>
      <c r="B8" s="87"/>
      <c r="C8" s="1" t="s">
        <v>38</v>
      </c>
      <c r="D8" s="1" t="s">
        <v>39</v>
      </c>
      <c r="E8" s="1" t="s">
        <v>38</v>
      </c>
      <c r="F8" s="1" t="s">
        <v>39</v>
      </c>
      <c r="G8" s="1" t="s">
        <v>38</v>
      </c>
      <c r="H8" s="1" t="s">
        <v>39</v>
      </c>
      <c r="I8" s="1" t="s">
        <v>38</v>
      </c>
      <c r="J8" s="1" t="s">
        <v>39</v>
      </c>
      <c r="K8" s="1" t="s">
        <v>38</v>
      </c>
      <c r="L8" s="1" t="s">
        <v>39</v>
      </c>
      <c r="M8" s="1" t="s">
        <v>38</v>
      </c>
      <c r="N8" s="1" t="s">
        <v>39</v>
      </c>
      <c r="O8" s="1" t="s">
        <v>38</v>
      </c>
      <c r="P8" s="1" t="s">
        <v>39</v>
      </c>
      <c r="Q8" s="1" t="s">
        <v>38</v>
      </c>
      <c r="R8" s="1" t="s">
        <v>39</v>
      </c>
      <c r="S8" s="1" t="s">
        <v>38</v>
      </c>
      <c r="T8" s="1" t="s">
        <v>39</v>
      </c>
    </row>
    <row r="9" spans="1:20" ht="15">
      <c r="A9" s="2" t="s">
        <v>15</v>
      </c>
      <c r="B9" s="3" t="s">
        <v>69</v>
      </c>
      <c r="C9" s="31"/>
      <c r="D9" s="31"/>
      <c r="E9" s="31"/>
      <c r="F9" s="31"/>
      <c r="G9" s="31"/>
      <c r="H9" s="31"/>
      <c r="I9" s="31">
        <f>I10+I11</f>
        <v>2</v>
      </c>
      <c r="J9" s="31">
        <f>J10+J11</f>
        <v>24</v>
      </c>
      <c r="K9" s="31"/>
      <c r="L9" s="31"/>
      <c r="M9" s="31"/>
      <c r="N9" s="31"/>
      <c r="O9" s="31"/>
      <c r="P9" s="31"/>
      <c r="Q9" s="31"/>
      <c r="R9" s="31"/>
      <c r="S9" s="12">
        <f>S10+S11</f>
        <v>2</v>
      </c>
      <c r="T9" s="12">
        <f>T10+T11</f>
        <v>24</v>
      </c>
    </row>
    <row r="10" spans="1:20" ht="12.75" customHeight="1">
      <c r="A10" s="89" t="s">
        <v>86</v>
      </c>
      <c r="B10" s="89"/>
      <c r="C10" s="32"/>
      <c r="D10" s="32"/>
      <c r="E10" s="32"/>
      <c r="F10" s="32"/>
      <c r="G10" s="32"/>
      <c r="H10" s="32"/>
      <c r="I10" s="32">
        <v>1</v>
      </c>
      <c r="J10" s="32">
        <v>12</v>
      </c>
      <c r="K10" s="33"/>
      <c r="L10" s="33"/>
      <c r="M10" s="32"/>
      <c r="N10" s="32"/>
      <c r="O10" s="32"/>
      <c r="P10" s="32"/>
      <c r="Q10" s="32"/>
      <c r="R10" s="32"/>
      <c r="S10" s="22">
        <f>C10+E10+G10+I10+K10+M10+O10+Q10</f>
        <v>1</v>
      </c>
      <c r="T10" s="22">
        <f>D10+F10+H10+J10+L10+N10+P10+R10</f>
        <v>12</v>
      </c>
    </row>
    <row r="11" spans="1:20" ht="12.75" customHeight="1">
      <c r="A11" s="89" t="s">
        <v>87</v>
      </c>
      <c r="B11" s="89"/>
      <c r="C11" s="32"/>
      <c r="D11" s="32"/>
      <c r="E11" s="32"/>
      <c r="F11" s="32"/>
      <c r="G11" s="32"/>
      <c r="H11" s="32"/>
      <c r="I11" s="32">
        <v>1</v>
      </c>
      <c r="J11" s="32">
        <v>12</v>
      </c>
      <c r="K11" s="33"/>
      <c r="L11" s="33"/>
      <c r="M11" s="32"/>
      <c r="N11" s="32"/>
      <c r="O11" s="32"/>
      <c r="P11" s="32"/>
      <c r="Q11" s="32"/>
      <c r="R11" s="32"/>
      <c r="S11" s="22">
        <f>C11+E11+G11+I11+K11+M11+O11+Q11</f>
        <v>1</v>
      </c>
      <c r="T11" s="22">
        <f>D11+F11+H11+J11+L11+N11+P11+R11</f>
        <v>12</v>
      </c>
    </row>
    <row r="12" spans="1:20" ht="15" customHeight="1">
      <c r="A12" s="2" t="s">
        <v>16</v>
      </c>
      <c r="B12" s="3" t="s">
        <v>70</v>
      </c>
      <c r="C12" s="29"/>
      <c r="D12" s="29"/>
      <c r="E12" s="29"/>
      <c r="F12" s="29"/>
      <c r="G12" s="29"/>
      <c r="H12" s="29"/>
      <c r="I12" s="31">
        <f>I13+I14+I15+I16</f>
        <v>6</v>
      </c>
      <c r="J12" s="31">
        <f>J13+J14+J15+J16</f>
        <v>131</v>
      </c>
      <c r="K12" s="31"/>
      <c r="L12" s="31"/>
      <c r="M12" s="29"/>
      <c r="N12" s="29"/>
      <c r="O12" s="29"/>
      <c r="P12" s="29"/>
      <c r="Q12" s="29"/>
      <c r="R12" s="29"/>
      <c r="S12" s="23">
        <f>S13+S14+S15+S16</f>
        <v>6</v>
      </c>
      <c r="T12" s="23">
        <f>T13+T14+T15+T16</f>
        <v>131</v>
      </c>
    </row>
    <row r="13" spans="1:20" ht="15" customHeight="1">
      <c r="A13" s="93" t="s">
        <v>107</v>
      </c>
      <c r="B13" s="79"/>
      <c r="C13" s="29"/>
      <c r="D13" s="29"/>
      <c r="E13" s="29"/>
      <c r="F13" s="29"/>
      <c r="G13" s="29"/>
      <c r="H13" s="29"/>
      <c r="I13" s="29">
        <v>3</v>
      </c>
      <c r="J13" s="29">
        <v>70</v>
      </c>
      <c r="K13" s="31"/>
      <c r="L13" s="31"/>
      <c r="M13" s="29"/>
      <c r="N13" s="29"/>
      <c r="O13" s="29"/>
      <c r="P13" s="29"/>
      <c r="Q13" s="29"/>
      <c r="R13" s="29"/>
      <c r="S13" s="22">
        <f aca="true" t="shared" si="0" ref="S13:T16">C13+E13+G13+I13+K13+M13+O13+Q13</f>
        <v>3</v>
      </c>
      <c r="T13" s="22">
        <f t="shared" si="0"/>
        <v>70</v>
      </c>
    </row>
    <row r="14" spans="1:20" ht="12.75" customHeight="1">
      <c r="A14" s="78" t="s">
        <v>110</v>
      </c>
      <c r="B14" s="79"/>
      <c r="C14" s="29"/>
      <c r="D14" s="29"/>
      <c r="E14" s="29"/>
      <c r="F14" s="29"/>
      <c r="G14" s="29"/>
      <c r="H14" s="29"/>
      <c r="I14" s="29">
        <v>1</v>
      </c>
      <c r="J14" s="29">
        <v>25</v>
      </c>
      <c r="K14" s="31"/>
      <c r="L14" s="31"/>
      <c r="M14" s="29"/>
      <c r="N14" s="29"/>
      <c r="O14" s="29"/>
      <c r="P14" s="29"/>
      <c r="Q14" s="29"/>
      <c r="R14" s="29"/>
      <c r="S14" s="22">
        <f t="shared" si="0"/>
        <v>1</v>
      </c>
      <c r="T14" s="22">
        <f t="shared" si="0"/>
        <v>25</v>
      </c>
    </row>
    <row r="15" spans="1:20" ht="12.75" customHeight="1">
      <c r="A15" s="78" t="s">
        <v>108</v>
      </c>
      <c r="B15" s="79"/>
      <c r="C15" s="29"/>
      <c r="D15" s="29"/>
      <c r="E15" s="29"/>
      <c r="F15" s="29"/>
      <c r="G15" s="29"/>
      <c r="H15" s="29"/>
      <c r="I15" s="29">
        <v>1</v>
      </c>
      <c r="J15" s="29">
        <v>20</v>
      </c>
      <c r="K15" s="31"/>
      <c r="L15" s="31"/>
      <c r="M15" s="29"/>
      <c r="N15" s="29"/>
      <c r="O15" s="29"/>
      <c r="P15" s="29"/>
      <c r="Q15" s="29"/>
      <c r="R15" s="29"/>
      <c r="S15" s="22">
        <f>C15+E15+G15+I15+K15+M15+O15+Q15</f>
        <v>1</v>
      </c>
      <c r="T15" s="22">
        <f>D15+F15+H15+J15+L15+N15+P15+R15</f>
        <v>20</v>
      </c>
    </row>
    <row r="16" spans="1:20" ht="14.25" customHeight="1">
      <c r="A16" s="78" t="s">
        <v>132</v>
      </c>
      <c r="B16" s="79"/>
      <c r="C16" s="29"/>
      <c r="D16" s="29"/>
      <c r="E16" s="29"/>
      <c r="F16" s="29"/>
      <c r="G16" s="29"/>
      <c r="H16" s="29"/>
      <c r="I16" s="29">
        <v>1</v>
      </c>
      <c r="J16" s="29">
        <v>16</v>
      </c>
      <c r="K16" s="31"/>
      <c r="L16" s="31"/>
      <c r="M16" s="29"/>
      <c r="N16" s="29"/>
      <c r="O16" s="29"/>
      <c r="P16" s="29"/>
      <c r="Q16" s="29"/>
      <c r="R16" s="29"/>
      <c r="S16" s="22">
        <f t="shared" si="0"/>
        <v>1</v>
      </c>
      <c r="T16" s="22">
        <f t="shared" si="0"/>
        <v>16</v>
      </c>
    </row>
    <row r="17" spans="1:20" ht="14.25" customHeight="1">
      <c r="A17" s="2" t="s">
        <v>17</v>
      </c>
      <c r="B17" s="3" t="s">
        <v>71</v>
      </c>
      <c r="C17" s="37"/>
      <c r="D17" s="37"/>
      <c r="E17" s="37"/>
      <c r="F17" s="37"/>
      <c r="G17" s="22"/>
      <c r="H17" s="22"/>
      <c r="I17" s="22">
        <f>I18</f>
        <v>2</v>
      </c>
      <c r="J17" s="22">
        <f>J18</f>
        <v>25</v>
      </c>
      <c r="K17" s="22"/>
      <c r="L17" s="22"/>
      <c r="M17" s="22"/>
      <c r="N17" s="22"/>
      <c r="O17" s="22"/>
      <c r="P17" s="22"/>
      <c r="Q17" s="22">
        <f>Q18</f>
        <v>1</v>
      </c>
      <c r="R17" s="22">
        <f>R18</f>
        <v>3</v>
      </c>
      <c r="S17" s="23">
        <f>S18</f>
        <v>3</v>
      </c>
      <c r="T17" s="23">
        <f>T18</f>
        <v>28</v>
      </c>
    </row>
    <row r="18" spans="1:20" ht="13.5" customHeight="1">
      <c r="A18" s="78" t="s">
        <v>135</v>
      </c>
      <c r="B18" s="79"/>
      <c r="C18" s="37"/>
      <c r="D18" s="37"/>
      <c r="E18" s="37"/>
      <c r="F18" s="37"/>
      <c r="G18" s="37"/>
      <c r="H18" s="37"/>
      <c r="I18" s="37">
        <v>2</v>
      </c>
      <c r="J18" s="37">
        <v>25</v>
      </c>
      <c r="K18" s="42"/>
      <c r="L18" s="42"/>
      <c r="M18" s="37"/>
      <c r="N18" s="37"/>
      <c r="O18" s="37"/>
      <c r="P18" s="37"/>
      <c r="Q18" s="37">
        <v>1</v>
      </c>
      <c r="R18" s="37">
        <v>3</v>
      </c>
      <c r="S18" s="22">
        <f>C18+E18+G18+I18+K18+M18+O18+Q18</f>
        <v>3</v>
      </c>
      <c r="T18" s="22">
        <f>D18+F18+H18+J18+L18+N18+P18+R18</f>
        <v>28</v>
      </c>
    </row>
    <row r="19" spans="1:20" ht="15" customHeight="1">
      <c r="A19" s="2" t="s">
        <v>18</v>
      </c>
      <c r="B19" s="3" t="s">
        <v>72</v>
      </c>
      <c r="C19" s="37"/>
      <c r="D19" s="37"/>
      <c r="E19" s="37"/>
      <c r="F19" s="37"/>
      <c r="G19" s="37"/>
      <c r="H19" s="37"/>
      <c r="I19" s="42"/>
      <c r="J19" s="42"/>
      <c r="K19" s="42"/>
      <c r="L19" s="42"/>
      <c r="M19" s="37"/>
      <c r="N19" s="37"/>
      <c r="O19" s="37"/>
      <c r="P19" s="37"/>
      <c r="Q19" s="42">
        <f>Q20</f>
        <v>1</v>
      </c>
      <c r="R19" s="42">
        <f>R20</f>
        <v>3</v>
      </c>
      <c r="S19" s="23">
        <f>S20</f>
        <v>1</v>
      </c>
      <c r="T19" s="23">
        <f>T20</f>
        <v>3</v>
      </c>
    </row>
    <row r="20" spans="1:20" ht="13.5" customHeight="1">
      <c r="A20" s="89" t="s">
        <v>88</v>
      </c>
      <c r="B20" s="89"/>
      <c r="C20" s="37"/>
      <c r="D20" s="37"/>
      <c r="E20" s="37"/>
      <c r="F20" s="37"/>
      <c r="G20" s="37"/>
      <c r="H20" s="37"/>
      <c r="I20" s="49"/>
      <c r="J20" s="49"/>
      <c r="K20" s="50"/>
      <c r="L20" s="50"/>
      <c r="M20" s="50"/>
      <c r="N20" s="50"/>
      <c r="O20" s="50"/>
      <c r="P20" s="50"/>
      <c r="Q20" s="50">
        <v>1</v>
      </c>
      <c r="R20" s="50">
        <v>3</v>
      </c>
      <c r="S20" s="22">
        <f>C20+E20+G20+I20+K20+M20+O20+Q20</f>
        <v>1</v>
      </c>
      <c r="T20" s="22">
        <f>D20+F20+H20+J20+L20+N20+P20+R20</f>
        <v>3</v>
      </c>
    </row>
    <row r="21" spans="1:20" s="51" customFormat="1" ht="15.75" customHeight="1">
      <c r="A21" s="55" t="s">
        <v>89</v>
      </c>
      <c r="B21" s="28" t="s">
        <v>73</v>
      </c>
      <c r="C21" s="37"/>
      <c r="D21" s="37"/>
      <c r="E21" s="37"/>
      <c r="F21" s="37"/>
      <c r="G21" s="37"/>
      <c r="H21" s="37"/>
      <c r="I21" s="37"/>
      <c r="J21" s="37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 s="51" customFormat="1" ht="15.75" customHeight="1">
      <c r="A22" s="37">
        <v>6</v>
      </c>
      <c r="B22" s="28" t="s">
        <v>74</v>
      </c>
      <c r="C22" s="37"/>
      <c r="D22" s="37"/>
      <c r="E22" s="37"/>
      <c r="F22" s="37"/>
      <c r="G22" s="37"/>
      <c r="H22" s="37"/>
      <c r="I22" s="37"/>
      <c r="J22" s="37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s="51" customFormat="1" ht="15.75" customHeight="1">
      <c r="A23" s="37">
        <v>7</v>
      </c>
      <c r="B23" s="28" t="s">
        <v>75</v>
      </c>
      <c r="C23" s="37"/>
      <c r="D23" s="37"/>
      <c r="E23" s="37"/>
      <c r="F23" s="37"/>
      <c r="G23" s="37"/>
      <c r="H23" s="37"/>
      <c r="I23" s="42">
        <f>I24</f>
        <v>2</v>
      </c>
      <c r="J23" s="42">
        <f>J24</f>
        <v>36</v>
      </c>
      <c r="K23" s="50"/>
      <c r="L23" s="50"/>
      <c r="M23" s="50"/>
      <c r="N23" s="50"/>
      <c r="O23" s="50"/>
      <c r="P23" s="50"/>
      <c r="Q23" s="50"/>
      <c r="R23" s="50"/>
      <c r="S23" s="56">
        <f>S24</f>
        <v>2</v>
      </c>
      <c r="T23" s="56">
        <f>T24</f>
        <v>36</v>
      </c>
    </row>
    <row r="24" spans="1:20" s="51" customFormat="1" ht="25.5" customHeight="1">
      <c r="A24" s="85" t="s">
        <v>90</v>
      </c>
      <c r="B24" s="85"/>
      <c r="C24" s="37"/>
      <c r="D24" s="37"/>
      <c r="E24" s="37"/>
      <c r="F24" s="37"/>
      <c r="G24" s="37"/>
      <c r="H24" s="37"/>
      <c r="I24" s="49">
        <v>2</v>
      </c>
      <c r="J24" s="49">
        <v>36</v>
      </c>
      <c r="K24" s="50"/>
      <c r="L24" s="50"/>
      <c r="M24" s="50"/>
      <c r="N24" s="50"/>
      <c r="O24" s="50"/>
      <c r="P24" s="50"/>
      <c r="Q24" s="50"/>
      <c r="R24" s="50"/>
      <c r="S24" s="22">
        <f>C24+E24+G24+I24+K24+M24+O24+Q24</f>
        <v>2</v>
      </c>
      <c r="T24" s="22">
        <f>D24+F24+H24+J24+L24+N24+P24+R24</f>
        <v>36</v>
      </c>
    </row>
    <row r="25" spans="1:20" s="51" customFormat="1" ht="15.75" customHeight="1">
      <c r="A25" s="37">
        <v>8</v>
      </c>
      <c r="B25" s="28" t="s">
        <v>76</v>
      </c>
      <c r="C25" s="37"/>
      <c r="D25" s="37"/>
      <c r="E25" s="37"/>
      <c r="F25" s="37"/>
      <c r="G25" s="37"/>
      <c r="H25" s="37"/>
      <c r="I25" s="42"/>
      <c r="J25" s="42"/>
      <c r="K25" s="50"/>
      <c r="L25" s="50"/>
      <c r="M25" s="50"/>
      <c r="N25" s="50"/>
      <c r="O25" s="50"/>
      <c r="P25" s="50"/>
      <c r="Q25" s="22">
        <f>Q26+Q27</f>
        <v>2</v>
      </c>
      <c r="R25" s="22">
        <f>R26+R27</f>
        <v>38</v>
      </c>
      <c r="S25" s="56">
        <f>S26+S27</f>
        <v>2</v>
      </c>
      <c r="T25" s="56">
        <f>T26+T27</f>
        <v>38</v>
      </c>
    </row>
    <row r="26" spans="1:20" s="51" customFormat="1" ht="15.75" customHeight="1">
      <c r="A26" s="85" t="s">
        <v>138</v>
      </c>
      <c r="B26" s="85"/>
      <c r="C26" s="37"/>
      <c r="D26" s="37"/>
      <c r="E26" s="37"/>
      <c r="F26" s="37"/>
      <c r="G26" s="37"/>
      <c r="H26" s="37"/>
      <c r="I26" s="42"/>
      <c r="J26" s="42"/>
      <c r="K26" s="50"/>
      <c r="L26" s="50"/>
      <c r="M26" s="50"/>
      <c r="N26" s="50"/>
      <c r="O26" s="50"/>
      <c r="P26" s="50"/>
      <c r="Q26" s="50">
        <v>1</v>
      </c>
      <c r="R26" s="50">
        <v>21</v>
      </c>
      <c r="S26" s="22">
        <f>Q26+O26+M26+K26+I26+G26+E26+C26</f>
        <v>1</v>
      </c>
      <c r="T26" s="22">
        <f>R26+P26+N26+L26+J26+H26+F26+D26</f>
        <v>21</v>
      </c>
    </row>
    <row r="27" spans="1:20" s="51" customFormat="1" ht="15.75" customHeight="1">
      <c r="A27" s="85" t="s">
        <v>139</v>
      </c>
      <c r="B27" s="85"/>
      <c r="C27" s="37"/>
      <c r="D27" s="37"/>
      <c r="E27" s="37"/>
      <c r="F27" s="37"/>
      <c r="G27" s="37"/>
      <c r="H27" s="37"/>
      <c r="I27" s="42"/>
      <c r="J27" s="42"/>
      <c r="K27" s="50"/>
      <c r="L27" s="50"/>
      <c r="M27" s="50"/>
      <c r="N27" s="50"/>
      <c r="O27" s="50"/>
      <c r="P27" s="50"/>
      <c r="Q27" s="50">
        <v>1</v>
      </c>
      <c r="R27" s="50">
        <v>17</v>
      </c>
      <c r="S27" s="22">
        <f>Q27+O27+M27+K27+I27+G27+E27+C27</f>
        <v>1</v>
      </c>
      <c r="T27" s="22">
        <f>R27+P27+N27+L27+J27+H27+F27+D27</f>
        <v>17</v>
      </c>
    </row>
    <row r="28" spans="1:20" s="36" customFormat="1" ht="15.75" customHeight="1">
      <c r="A28" s="29">
        <v>9</v>
      </c>
      <c r="B28" s="35" t="s">
        <v>77</v>
      </c>
      <c r="C28" s="29"/>
      <c r="D28" s="29"/>
      <c r="E28" s="29"/>
      <c r="F28" s="29"/>
      <c r="G28" s="29"/>
      <c r="H28" s="29"/>
      <c r="I28" s="29"/>
      <c r="J28" s="2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s="36" customFormat="1" ht="15.75" customHeight="1">
      <c r="A29" s="29">
        <v>10</v>
      </c>
      <c r="B29" s="35" t="s">
        <v>78</v>
      </c>
      <c r="C29" s="29"/>
      <c r="D29" s="29"/>
      <c r="E29" s="29"/>
      <c r="F29" s="29"/>
      <c r="G29" s="29"/>
      <c r="H29" s="29"/>
      <c r="I29" s="29"/>
      <c r="J29" s="2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s="36" customFormat="1" ht="15.75" customHeight="1">
      <c r="A30" s="29">
        <v>11</v>
      </c>
      <c r="B30" s="35" t="s">
        <v>79</v>
      </c>
      <c r="C30" s="29"/>
      <c r="D30" s="29"/>
      <c r="E30" s="29"/>
      <c r="F30" s="29"/>
      <c r="G30" s="29"/>
      <c r="H30" s="29"/>
      <c r="I30" s="29"/>
      <c r="J30" s="2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s="36" customFormat="1" ht="15.75" customHeight="1">
      <c r="A31" s="29">
        <v>12</v>
      </c>
      <c r="B31" s="35" t="s">
        <v>80</v>
      </c>
      <c r="C31" s="29"/>
      <c r="D31" s="29"/>
      <c r="E31" s="29"/>
      <c r="F31" s="29"/>
      <c r="G31" s="29"/>
      <c r="H31" s="29"/>
      <c r="I31" s="29"/>
      <c r="J31" s="2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s="36" customFormat="1" ht="15.75" customHeight="1">
      <c r="A32" s="29">
        <v>13</v>
      </c>
      <c r="B32" s="35" t="s">
        <v>81</v>
      </c>
      <c r="C32" s="29"/>
      <c r="D32" s="29"/>
      <c r="E32" s="29"/>
      <c r="F32" s="29"/>
      <c r="G32" s="29"/>
      <c r="H32" s="29"/>
      <c r="I32" s="31">
        <f>I33+I34+I35</f>
        <v>4</v>
      </c>
      <c r="J32" s="31">
        <f>J33+J34+J35</f>
        <v>23</v>
      </c>
      <c r="K32" s="59"/>
      <c r="L32" s="59"/>
      <c r="M32" s="59"/>
      <c r="N32" s="59"/>
      <c r="O32" s="59"/>
      <c r="P32" s="59"/>
      <c r="Q32" s="59"/>
      <c r="R32" s="59"/>
      <c r="S32" s="56">
        <f>S33+S34+S35</f>
        <v>5</v>
      </c>
      <c r="T32" s="56">
        <f>T33+T34+T35</f>
        <v>28</v>
      </c>
    </row>
    <row r="33" spans="1:20" s="36" customFormat="1" ht="15.75" customHeight="1">
      <c r="A33" s="90" t="s">
        <v>91</v>
      </c>
      <c r="B33" s="90"/>
      <c r="C33" s="29"/>
      <c r="D33" s="29"/>
      <c r="E33" s="29"/>
      <c r="F33" s="29"/>
      <c r="G33" s="29"/>
      <c r="H33" s="29"/>
      <c r="I33" s="32">
        <v>1</v>
      </c>
      <c r="J33" s="32">
        <v>4</v>
      </c>
      <c r="K33" s="59"/>
      <c r="L33" s="59"/>
      <c r="M33" s="59"/>
      <c r="N33" s="59"/>
      <c r="O33" s="59"/>
      <c r="P33" s="59"/>
      <c r="Q33" s="59"/>
      <c r="R33" s="59"/>
      <c r="S33" s="62">
        <f aca="true" t="shared" si="1" ref="S33:T35">C33+E33+G33+I33+K33+M33+O33+Q33</f>
        <v>1</v>
      </c>
      <c r="T33" s="62">
        <f t="shared" si="1"/>
        <v>4</v>
      </c>
    </row>
    <row r="34" spans="1:20" s="36" customFormat="1" ht="15.75" customHeight="1">
      <c r="A34" s="90" t="s">
        <v>92</v>
      </c>
      <c r="B34" s="90"/>
      <c r="C34" s="29"/>
      <c r="D34" s="29"/>
      <c r="E34" s="29"/>
      <c r="F34" s="29"/>
      <c r="G34" s="29"/>
      <c r="H34" s="29"/>
      <c r="I34" s="32">
        <v>1</v>
      </c>
      <c r="J34" s="32">
        <v>12</v>
      </c>
      <c r="K34" s="59"/>
      <c r="L34" s="59"/>
      <c r="M34" s="59"/>
      <c r="N34" s="59"/>
      <c r="O34" s="59"/>
      <c r="P34" s="59"/>
      <c r="Q34" s="59"/>
      <c r="R34" s="59"/>
      <c r="S34" s="62">
        <f t="shared" si="1"/>
        <v>1</v>
      </c>
      <c r="T34" s="62">
        <f t="shared" si="1"/>
        <v>12</v>
      </c>
    </row>
    <row r="35" spans="1:20" s="36" customFormat="1" ht="15.75" customHeight="1">
      <c r="A35" s="91" t="s">
        <v>93</v>
      </c>
      <c r="B35" s="92"/>
      <c r="C35" s="29"/>
      <c r="D35" s="29"/>
      <c r="E35" s="29"/>
      <c r="F35" s="29"/>
      <c r="G35" s="29"/>
      <c r="H35" s="29"/>
      <c r="I35" s="32">
        <v>2</v>
      </c>
      <c r="J35" s="32">
        <v>7</v>
      </c>
      <c r="K35" s="59"/>
      <c r="L35" s="59"/>
      <c r="M35" s="59"/>
      <c r="N35" s="59"/>
      <c r="O35" s="59"/>
      <c r="P35" s="59"/>
      <c r="Q35" s="59">
        <v>1</v>
      </c>
      <c r="R35" s="59">
        <v>5</v>
      </c>
      <c r="S35" s="62">
        <f t="shared" si="1"/>
        <v>3</v>
      </c>
      <c r="T35" s="62">
        <f t="shared" si="1"/>
        <v>12</v>
      </c>
    </row>
    <row r="36" spans="1:20" s="36" customFormat="1" ht="15.75" customHeight="1">
      <c r="A36" s="29">
        <v>14</v>
      </c>
      <c r="B36" s="35" t="s">
        <v>82</v>
      </c>
      <c r="C36" s="29"/>
      <c r="D36" s="29"/>
      <c r="E36" s="29"/>
      <c r="F36" s="29"/>
      <c r="G36" s="29"/>
      <c r="H36" s="29"/>
      <c r="I36" s="32"/>
      <c r="J36" s="32"/>
      <c r="K36" s="59"/>
      <c r="L36" s="59"/>
      <c r="M36" s="59"/>
      <c r="N36" s="59"/>
      <c r="O36" s="59"/>
      <c r="P36" s="59"/>
      <c r="Q36" s="59"/>
      <c r="R36" s="59"/>
      <c r="S36" s="62"/>
      <c r="T36" s="62"/>
    </row>
    <row r="37" spans="1:20" ht="15.75" customHeight="1">
      <c r="A37" s="1">
        <v>15</v>
      </c>
      <c r="B37" s="28" t="s">
        <v>83</v>
      </c>
      <c r="C37" s="29"/>
      <c r="D37" s="29"/>
      <c r="E37" s="29"/>
      <c r="F37" s="29"/>
      <c r="G37" s="31">
        <f aca="true" t="shared" si="2" ref="G37:P37">G38+G39+G40+G42+G43+G44+G45+G46+G47+G49+G50+G51+G52+G53+G54+G55+G56</f>
        <v>11</v>
      </c>
      <c r="H37" s="31">
        <f t="shared" si="2"/>
        <v>191</v>
      </c>
      <c r="I37" s="31">
        <f t="shared" si="2"/>
        <v>3</v>
      </c>
      <c r="J37" s="31">
        <f t="shared" si="2"/>
        <v>24</v>
      </c>
      <c r="K37" s="31">
        <f t="shared" si="2"/>
        <v>4</v>
      </c>
      <c r="L37" s="31">
        <f t="shared" si="2"/>
        <v>109</v>
      </c>
      <c r="M37" s="31">
        <f t="shared" si="2"/>
        <v>2</v>
      </c>
      <c r="N37" s="31">
        <f t="shared" si="2"/>
        <v>24</v>
      </c>
      <c r="O37" s="31">
        <f t="shared" si="2"/>
        <v>4</v>
      </c>
      <c r="P37" s="31">
        <f t="shared" si="2"/>
        <v>47</v>
      </c>
      <c r="Q37" s="31">
        <f>Q38+Q39+Q40+Q41+Q42+Q43+Q44+Q45+Q46+Q47+Q48+Q49+Q50+Q51+Q52+Q53+Q54+Q55+Q56</f>
        <v>19</v>
      </c>
      <c r="R37" s="31">
        <f>R38+R39+R40+R41+R42+R43+R44+R45+R46+R47+R48+R49+R50+R51+R52+R53+R54+R55+R56</f>
        <v>208</v>
      </c>
      <c r="S37" s="12">
        <f>S38+S39+S40+S41+S42+S43+S44+S45+S46+S47+S48+S49+S50+S51+S52+S53+S54+S55+S56</f>
        <v>43</v>
      </c>
      <c r="T37" s="12">
        <f>T38+T39+T40+T41+T42+T43+T44+T45+T46+T47+T48+T49+T50+T51+T52+T53+T54+T55+T56</f>
        <v>603</v>
      </c>
    </row>
    <row r="38" spans="1:20" ht="15.75" customHeight="1">
      <c r="A38" s="17"/>
      <c r="B38" s="27" t="s">
        <v>112</v>
      </c>
      <c r="C38" s="49"/>
      <c r="D38" s="49"/>
      <c r="E38" s="49"/>
      <c r="F38" s="49"/>
      <c r="G38" s="49"/>
      <c r="H38" s="49"/>
      <c r="I38" s="49">
        <v>2</v>
      </c>
      <c r="J38" s="49">
        <v>22</v>
      </c>
      <c r="K38" s="64"/>
      <c r="L38" s="64"/>
      <c r="M38" s="49"/>
      <c r="N38" s="49"/>
      <c r="O38" s="49"/>
      <c r="P38" s="49"/>
      <c r="Q38" s="49">
        <v>1</v>
      </c>
      <c r="R38" s="49">
        <v>12</v>
      </c>
      <c r="S38" s="22">
        <f>C38+E38+G38+I38+K38+M38+O38+Q38</f>
        <v>3</v>
      </c>
      <c r="T38" s="22">
        <f>D38+F38+H38+J38+L38+N38+P38+R38</f>
        <v>34</v>
      </c>
    </row>
    <row r="39" spans="1:20" ht="15.75" customHeight="1">
      <c r="A39" s="17"/>
      <c r="B39" s="27" t="s">
        <v>113</v>
      </c>
      <c r="C39" s="49"/>
      <c r="D39" s="49"/>
      <c r="E39" s="49"/>
      <c r="F39" s="49"/>
      <c r="G39" s="49">
        <v>11</v>
      </c>
      <c r="H39" s="49">
        <v>191</v>
      </c>
      <c r="I39" s="49"/>
      <c r="J39" s="49"/>
      <c r="K39" s="64"/>
      <c r="L39" s="64"/>
      <c r="M39" s="49"/>
      <c r="N39" s="49"/>
      <c r="O39" s="49"/>
      <c r="P39" s="49"/>
      <c r="Q39" s="49"/>
      <c r="R39" s="49"/>
      <c r="S39" s="22">
        <f>C39+E39+G39+I39+K39+M39+O39+Q39</f>
        <v>11</v>
      </c>
      <c r="T39" s="22">
        <f>D39+F39+H39+J39+L39+N39+P39+R39</f>
        <v>191</v>
      </c>
    </row>
    <row r="40" spans="1:20" ht="15.75" customHeight="1">
      <c r="A40" s="17"/>
      <c r="B40" s="27" t="s">
        <v>114</v>
      </c>
      <c r="C40" s="49"/>
      <c r="D40" s="49"/>
      <c r="E40" s="49"/>
      <c r="F40" s="49"/>
      <c r="G40" s="49"/>
      <c r="H40" s="49"/>
      <c r="I40" s="49"/>
      <c r="J40" s="49"/>
      <c r="K40" s="64"/>
      <c r="L40" s="64"/>
      <c r="M40" s="49"/>
      <c r="N40" s="49"/>
      <c r="O40" s="49">
        <v>4</v>
      </c>
      <c r="P40" s="49">
        <v>47</v>
      </c>
      <c r="Q40" s="49"/>
      <c r="R40" s="49"/>
      <c r="S40" s="22">
        <f aca="true" t="shared" si="3" ref="S40:S56">C40+E40+G40+I40+K40+M40+O40+Q40</f>
        <v>4</v>
      </c>
      <c r="T40" s="22">
        <f aca="true" t="shared" si="4" ref="T40:T56">D40+F40+H40+J40+L40+N40+P40+R40</f>
        <v>47</v>
      </c>
    </row>
    <row r="41" spans="1:20" ht="15.75" customHeight="1">
      <c r="A41" s="17"/>
      <c r="B41" s="27" t="s">
        <v>115</v>
      </c>
      <c r="C41" s="49"/>
      <c r="D41" s="49"/>
      <c r="E41" s="49"/>
      <c r="F41" s="49"/>
      <c r="G41" s="49"/>
      <c r="H41" s="49"/>
      <c r="I41" s="49"/>
      <c r="J41" s="49"/>
      <c r="K41" s="64"/>
      <c r="L41" s="64"/>
      <c r="M41" s="49"/>
      <c r="N41" s="49"/>
      <c r="O41" s="49"/>
      <c r="P41" s="49"/>
      <c r="Q41" s="49">
        <v>1</v>
      </c>
      <c r="R41" s="49">
        <v>12</v>
      </c>
      <c r="S41" s="22">
        <f t="shared" si="3"/>
        <v>1</v>
      </c>
      <c r="T41" s="22">
        <f t="shared" si="4"/>
        <v>12</v>
      </c>
    </row>
    <row r="42" spans="1:20" ht="15.75" customHeight="1">
      <c r="A42" s="17"/>
      <c r="B42" s="27" t="s">
        <v>116</v>
      </c>
      <c r="C42" s="49"/>
      <c r="D42" s="49"/>
      <c r="E42" s="49"/>
      <c r="F42" s="49"/>
      <c r="G42" s="49"/>
      <c r="H42" s="49"/>
      <c r="I42" s="49"/>
      <c r="J42" s="49"/>
      <c r="K42" s="64"/>
      <c r="L42" s="64"/>
      <c r="M42" s="49"/>
      <c r="N42" s="49"/>
      <c r="O42" s="49"/>
      <c r="P42" s="49"/>
      <c r="Q42" s="49">
        <v>1</v>
      </c>
      <c r="R42" s="49">
        <v>12</v>
      </c>
      <c r="S42" s="22">
        <f t="shared" si="3"/>
        <v>1</v>
      </c>
      <c r="T42" s="22">
        <f t="shared" si="4"/>
        <v>12</v>
      </c>
    </row>
    <row r="43" spans="1:20" ht="15.75" customHeight="1">
      <c r="A43" s="17"/>
      <c r="B43" s="27" t="s">
        <v>117</v>
      </c>
      <c r="C43" s="49"/>
      <c r="D43" s="49"/>
      <c r="E43" s="49"/>
      <c r="F43" s="49"/>
      <c r="G43" s="49"/>
      <c r="H43" s="49"/>
      <c r="I43" s="49">
        <v>1</v>
      </c>
      <c r="J43" s="49">
        <v>2</v>
      </c>
      <c r="K43" s="64"/>
      <c r="L43" s="64"/>
      <c r="M43" s="49"/>
      <c r="N43" s="49"/>
      <c r="O43" s="49"/>
      <c r="P43" s="49"/>
      <c r="Q43" s="49">
        <v>1</v>
      </c>
      <c r="R43" s="49">
        <v>8</v>
      </c>
      <c r="S43" s="22">
        <f t="shared" si="3"/>
        <v>2</v>
      </c>
      <c r="T43" s="22">
        <f t="shared" si="4"/>
        <v>10</v>
      </c>
    </row>
    <row r="44" spans="1:20" ht="15.75" customHeight="1">
      <c r="A44" s="17"/>
      <c r="B44" s="27" t="s">
        <v>118</v>
      </c>
      <c r="C44" s="49"/>
      <c r="D44" s="49"/>
      <c r="E44" s="49"/>
      <c r="F44" s="49"/>
      <c r="G44" s="49"/>
      <c r="H44" s="49"/>
      <c r="I44" s="49"/>
      <c r="J44" s="49"/>
      <c r="K44" s="64"/>
      <c r="L44" s="64"/>
      <c r="M44" s="49"/>
      <c r="N44" s="49"/>
      <c r="O44" s="49"/>
      <c r="P44" s="49"/>
      <c r="Q44" s="49">
        <v>1</v>
      </c>
      <c r="R44" s="49">
        <v>10</v>
      </c>
      <c r="S44" s="22">
        <f t="shared" si="3"/>
        <v>1</v>
      </c>
      <c r="T44" s="22">
        <f t="shared" si="4"/>
        <v>10</v>
      </c>
    </row>
    <row r="45" spans="1:20" ht="15.75" customHeight="1">
      <c r="A45" s="17"/>
      <c r="B45" s="27" t="s">
        <v>119</v>
      </c>
      <c r="C45" s="49"/>
      <c r="D45" s="49"/>
      <c r="E45" s="49"/>
      <c r="F45" s="49"/>
      <c r="G45" s="49"/>
      <c r="H45" s="49"/>
      <c r="I45" s="49"/>
      <c r="J45" s="49"/>
      <c r="K45" s="64"/>
      <c r="L45" s="64"/>
      <c r="M45" s="49">
        <v>2</v>
      </c>
      <c r="N45" s="49">
        <v>24</v>
      </c>
      <c r="O45" s="49"/>
      <c r="P45" s="49"/>
      <c r="Q45" s="49"/>
      <c r="R45" s="49"/>
      <c r="S45" s="22">
        <f t="shared" si="3"/>
        <v>2</v>
      </c>
      <c r="T45" s="22">
        <f t="shared" si="4"/>
        <v>24</v>
      </c>
    </row>
    <row r="46" spans="1:20" ht="15.75" customHeight="1">
      <c r="A46" s="17"/>
      <c r="B46" s="27" t="s">
        <v>120</v>
      </c>
      <c r="C46" s="49"/>
      <c r="D46" s="49"/>
      <c r="E46" s="49"/>
      <c r="F46" s="49"/>
      <c r="G46" s="49"/>
      <c r="H46" s="49"/>
      <c r="I46" s="49"/>
      <c r="J46" s="49"/>
      <c r="K46" s="64"/>
      <c r="L46" s="64"/>
      <c r="M46" s="49"/>
      <c r="N46" s="49"/>
      <c r="O46" s="49"/>
      <c r="P46" s="49"/>
      <c r="Q46" s="49">
        <v>1</v>
      </c>
      <c r="R46" s="49">
        <v>10</v>
      </c>
      <c r="S46" s="22">
        <f t="shared" si="3"/>
        <v>1</v>
      </c>
      <c r="T46" s="22">
        <f t="shared" si="4"/>
        <v>10</v>
      </c>
    </row>
    <row r="47" spans="1:20" ht="15.75" customHeight="1">
      <c r="A47" s="17"/>
      <c r="B47" s="63" t="s">
        <v>121</v>
      </c>
      <c r="C47" s="32"/>
      <c r="D47" s="32"/>
      <c r="E47" s="32"/>
      <c r="F47" s="32"/>
      <c r="G47" s="32"/>
      <c r="H47" s="32"/>
      <c r="I47" s="32"/>
      <c r="J47" s="32"/>
      <c r="K47" s="32">
        <v>4</v>
      </c>
      <c r="L47" s="32">
        <v>109</v>
      </c>
      <c r="M47" s="32"/>
      <c r="N47" s="32"/>
      <c r="O47" s="32"/>
      <c r="P47" s="32"/>
      <c r="Q47" s="32"/>
      <c r="R47" s="32"/>
      <c r="S47" s="22">
        <f t="shared" si="3"/>
        <v>4</v>
      </c>
      <c r="T47" s="22">
        <f t="shared" si="4"/>
        <v>109</v>
      </c>
    </row>
    <row r="48" spans="1:20" ht="15.75" customHeight="1">
      <c r="A48" s="17"/>
      <c r="B48" s="27" t="s">
        <v>140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>
        <v>1</v>
      </c>
      <c r="R48" s="32">
        <v>10</v>
      </c>
      <c r="S48" s="22">
        <f>C48+E48+G48+I48+K48+M48+O48+Q48</f>
        <v>1</v>
      </c>
      <c r="T48" s="22">
        <f>D48+F48+H48+J48+L48+N48+P48+R48</f>
        <v>10</v>
      </c>
    </row>
    <row r="49" spans="1:20" ht="15.75" customHeight="1">
      <c r="A49" s="17"/>
      <c r="B49" s="27" t="s">
        <v>122</v>
      </c>
      <c r="C49" s="32"/>
      <c r="D49" s="32"/>
      <c r="E49" s="32"/>
      <c r="F49" s="32"/>
      <c r="G49" s="32"/>
      <c r="H49" s="32"/>
      <c r="I49" s="32"/>
      <c r="J49" s="32"/>
      <c r="K49" s="33"/>
      <c r="L49" s="33"/>
      <c r="M49" s="32"/>
      <c r="N49" s="32"/>
      <c r="O49" s="32"/>
      <c r="P49" s="32"/>
      <c r="Q49" s="32">
        <v>1</v>
      </c>
      <c r="R49" s="32">
        <v>10</v>
      </c>
      <c r="S49" s="22">
        <f t="shared" si="3"/>
        <v>1</v>
      </c>
      <c r="T49" s="22">
        <f t="shared" si="4"/>
        <v>10</v>
      </c>
    </row>
    <row r="50" spans="1:20" ht="15.75" customHeight="1">
      <c r="A50" s="17"/>
      <c r="B50" s="27" t="s">
        <v>123</v>
      </c>
      <c r="C50" s="32"/>
      <c r="D50" s="32"/>
      <c r="E50" s="32"/>
      <c r="F50" s="32"/>
      <c r="G50" s="32"/>
      <c r="H50" s="32"/>
      <c r="I50" s="32"/>
      <c r="J50" s="32"/>
      <c r="K50" s="33"/>
      <c r="L50" s="33"/>
      <c r="M50" s="32"/>
      <c r="N50" s="32"/>
      <c r="O50" s="32"/>
      <c r="P50" s="32"/>
      <c r="Q50" s="32">
        <v>1</v>
      </c>
      <c r="R50" s="32">
        <v>11</v>
      </c>
      <c r="S50" s="22">
        <f t="shared" si="3"/>
        <v>1</v>
      </c>
      <c r="T50" s="22">
        <f t="shared" si="4"/>
        <v>11</v>
      </c>
    </row>
    <row r="51" spans="1:20" ht="15.75" customHeight="1">
      <c r="A51" s="17"/>
      <c r="B51" s="27" t="s">
        <v>124</v>
      </c>
      <c r="C51" s="32"/>
      <c r="D51" s="32"/>
      <c r="E51" s="32"/>
      <c r="F51" s="32"/>
      <c r="G51" s="32"/>
      <c r="H51" s="32"/>
      <c r="I51" s="32"/>
      <c r="J51" s="32"/>
      <c r="K51" s="33"/>
      <c r="L51" s="33"/>
      <c r="M51" s="32"/>
      <c r="N51" s="32"/>
      <c r="O51" s="32"/>
      <c r="P51" s="32"/>
      <c r="Q51" s="32">
        <v>1</v>
      </c>
      <c r="R51" s="32">
        <v>9</v>
      </c>
      <c r="S51" s="22">
        <f t="shared" si="3"/>
        <v>1</v>
      </c>
      <c r="T51" s="22">
        <f t="shared" si="4"/>
        <v>9</v>
      </c>
    </row>
    <row r="52" spans="1:20" ht="15.75" customHeight="1">
      <c r="A52" s="17"/>
      <c r="B52" s="27" t="s">
        <v>125</v>
      </c>
      <c r="C52" s="32"/>
      <c r="D52" s="32"/>
      <c r="E52" s="32"/>
      <c r="F52" s="32"/>
      <c r="G52" s="32"/>
      <c r="H52" s="32"/>
      <c r="I52" s="32"/>
      <c r="J52" s="32"/>
      <c r="K52" s="33"/>
      <c r="L52" s="33"/>
      <c r="M52" s="32"/>
      <c r="N52" s="32"/>
      <c r="O52" s="32"/>
      <c r="P52" s="32"/>
      <c r="Q52" s="32">
        <v>2</v>
      </c>
      <c r="R52" s="32">
        <v>24</v>
      </c>
      <c r="S52" s="22">
        <f t="shared" si="3"/>
        <v>2</v>
      </c>
      <c r="T52" s="22">
        <f t="shared" si="4"/>
        <v>24</v>
      </c>
    </row>
    <row r="53" spans="1:20" ht="15.75" customHeight="1">
      <c r="A53" s="17"/>
      <c r="B53" s="27" t="s">
        <v>126</v>
      </c>
      <c r="C53" s="32"/>
      <c r="D53" s="32"/>
      <c r="E53" s="32"/>
      <c r="F53" s="32"/>
      <c r="G53" s="32"/>
      <c r="H53" s="32"/>
      <c r="I53" s="32"/>
      <c r="J53" s="32"/>
      <c r="K53" s="33"/>
      <c r="L53" s="33"/>
      <c r="M53" s="32"/>
      <c r="N53" s="32"/>
      <c r="O53" s="32"/>
      <c r="P53" s="32"/>
      <c r="Q53" s="32">
        <v>1</v>
      </c>
      <c r="R53" s="32">
        <v>11</v>
      </c>
      <c r="S53" s="22">
        <f t="shared" si="3"/>
        <v>1</v>
      </c>
      <c r="T53" s="22">
        <f t="shared" si="4"/>
        <v>11</v>
      </c>
    </row>
    <row r="54" spans="1:20" ht="15.75" customHeight="1">
      <c r="A54" s="17"/>
      <c r="B54" s="27" t="s">
        <v>127</v>
      </c>
      <c r="C54" s="32"/>
      <c r="D54" s="32"/>
      <c r="E54" s="32"/>
      <c r="F54" s="32"/>
      <c r="G54" s="32"/>
      <c r="H54" s="32"/>
      <c r="I54" s="32"/>
      <c r="J54" s="32"/>
      <c r="K54" s="33"/>
      <c r="L54" s="33"/>
      <c r="M54" s="32"/>
      <c r="N54" s="32"/>
      <c r="O54" s="32"/>
      <c r="P54" s="32"/>
      <c r="Q54" s="32">
        <v>1</v>
      </c>
      <c r="R54" s="32">
        <v>13</v>
      </c>
      <c r="S54" s="22">
        <f t="shared" si="3"/>
        <v>1</v>
      </c>
      <c r="T54" s="22">
        <f t="shared" si="4"/>
        <v>13</v>
      </c>
    </row>
    <row r="55" spans="1:20" ht="15.75" customHeight="1">
      <c r="A55" s="17"/>
      <c r="B55" s="27" t="s">
        <v>128</v>
      </c>
      <c r="C55" s="32"/>
      <c r="D55" s="32"/>
      <c r="E55" s="32"/>
      <c r="F55" s="32"/>
      <c r="G55" s="32"/>
      <c r="H55" s="32"/>
      <c r="I55" s="32"/>
      <c r="J55" s="32"/>
      <c r="K55" s="33"/>
      <c r="L55" s="33"/>
      <c r="M55" s="32"/>
      <c r="N55" s="32"/>
      <c r="O55" s="32"/>
      <c r="P55" s="32"/>
      <c r="Q55" s="32">
        <v>1</v>
      </c>
      <c r="R55" s="32">
        <v>9</v>
      </c>
      <c r="S55" s="22">
        <f t="shared" si="3"/>
        <v>1</v>
      </c>
      <c r="T55" s="22">
        <f t="shared" si="4"/>
        <v>9</v>
      </c>
    </row>
    <row r="56" spans="1:20" ht="15.75" customHeight="1">
      <c r="A56" s="17"/>
      <c r="B56" s="27" t="s">
        <v>129</v>
      </c>
      <c r="C56" s="32"/>
      <c r="D56" s="32"/>
      <c r="E56" s="32"/>
      <c r="F56" s="32"/>
      <c r="G56" s="32"/>
      <c r="H56" s="32"/>
      <c r="I56" s="32"/>
      <c r="J56" s="32"/>
      <c r="K56" s="33"/>
      <c r="L56" s="33"/>
      <c r="M56" s="32"/>
      <c r="N56" s="32"/>
      <c r="O56" s="32"/>
      <c r="P56" s="32"/>
      <c r="Q56" s="32">
        <v>4</v>
      </c>
      <c r="R56" s="32">
        <v>47</v>
      </c>
      <c r="S56" s="22">
        <f t="shared" si="3"/>
        <v>4</v>
      </c>
      <c r="T56" s="22">
        <f t="shared" si="4"/>
        <v>47</v>
      </c>
    </row>
    <row r="57" spans="1:20" ht="15.75" customHeight="1">
      <c r="A57" s="1">
        <v>16</v>
      </c>
      <c r="B57" s="3" t="s">
        <v>84</v>
      </c>
      <c r="C57" s="31">
        <f aca="true" t="shared" si="5" ref="C57:P57">C58+C59+C60+C61+C62+C63+C64+C65+C66+C67+C68</f>
        <v>0</v>
      </c>
      <c r="D57" s="31">
        <f t="shared" si="5"/>
        <v>0</v>
      </c>
      <c r="E57" s="31">
        <f t="shared" si="5"/>
        <v>0</v>
      </c>
      <c r="F57" s="31">
        <f t="shared" si="5"/>
        <v>0</v>
      </c>
      <c r="G57" s="31">
        <f t="shared" si="5"/>
        <v>5</v>
      </c>
      <c r="H57" s="31">
        <f t="shared" si="5"/>
        <v>74</v>
      </c>
      <c r="I57" s="31">
        <f t="shared" si="5"/>
        <v>17</v>
      </c>
      <c r="J57" s="31">
        <f t="shared" si="5"/>
        <v>204</v>
      </c>
      <c r="K57" s="31">
        <f t="shared" si="5"/>
        <v>0</v>
      </c>
      <c r="L57" s="31">
        <f t="shared" si="5"/>
        <v>0</v>
      </c>
      <c r="M57" s="31">
        <f t="shared" si="5"/>
        <v>1</v>
      </c>
      <c r="N57" s="31">
        <f t="shared" si="5"/>
        <v>4</v>
      </c>
      <c r="O57" s="31">
        <f t="shared" si="5"/>
        <v>0</v>
      </c>
      <c r="P57" s="31">
        <f t="shared" si="5"/>
        <v>0</v>
      </c>
      <c r="Q57" s="31">
        <f>Q58+Q59+Q60+Q61+Q62+Q63+Q64+Q65+Q66+Q67+Q68</f>
        <v>12</v>
      </c>
      <c r="R57" s="31">
        <f>R58+R59+R60+R61+R62+R63+R64+R65+R66+R67+R68</f>
        <v>188</v>
      </c>
      <c r="S57" s="23">
        <f>S58+S59+S60+S61+S62+S63+S64+S65+S66+S67+S68</f>
        <v>35</v>
      </c>
      <c r="T57" s="23">
        <f>T58+T59+T60+T61+T62+T63+T64+T65+T66+T67+T68</f>
        <v>470</v>
      </c>
    </row>
    <row r="58" spans="1:20" ht="16.5" customHeight="1">
      <c r="A58" s="17"/>
      <c r="B58" s="21" t="s">
        <v>94</v>
      </c>
      <c r="C58" s="32"/>
      <c r="D58" s="32"/>
      <c r="E58" s="32"/>
      <c r="F58" s="32"/>
      <c r="G58" s="32"/>
      <c r="H58" s="32"/>
      <c r="I58" s="32">
        <v>2</v>
      </c>
      <c r="J58" s="32">
        <v>24</v>
      </c>
      <c r="K58" s="33"/>
      <c r="L58" s="33"/>
      <c r="M58" s="32"/>
      <c r="N58" s="32"/>
      <c r="O58" s="32"/>
      <c r="P58" s="32"/>
      <c r="Q58" s="32">
        <v>1</v>
      </c>
      <c r="R58" s="32">
        <v>10</v>
      </c>
      <c r="S58" s="22">
        <f aca="true" t="shared" si="6" ref="S58:S71">C58+E58+G58+I58+K58+M58+O58+Q58</f>
        <v>3</v>
      </c>
      <c r="T58" s="22">
        <f aca="true" t="shared" si="7" ref="T58:T71">D58+F58+H58+J58+L58+N58+P58+R58</f>
        <v>34</v>
      </c>
    </row>
    <row r="59" spans="1:20" ht="16.5" customHeight="1">
      <c r="A59" s="17"/>
      <c r="B59" s="21" t="s">
        <v>95</v>
      </c>
      <c r="C59" s="32"/>
      <c r="D59" s="32"/>
      <c r="E59" s="32"/>
      <c r="F59" s="32"/>
      <c r="G59" s="32"/>
      <c r="H59" s="32"/>
      <c r="I59" s="32">
        <v>2</v>
      </c>
      <c r="J59" s="32">
        <v>25</v>
      </c>
      <c r="K59" s="33"/>
      <c r="L59" s="33"/>
      <c r="M59" s="32"/>
      <c r="N59" s="32"/>
      <c r="O59" s="32"/>
      <c r="P59" s="32"/>
      <c r="Q59" s="32"/>
      <c r="R59" s="32"/>
      <c r="S59" s="22">
        <f t="shared" si="6"/>
        <v>2</v>
      </c>
      <c r="T59" s="22">
        <f t="shared" si="7"/>
        <v>25</v>
      </c>
    </row>
    <row r="60" spans="1:20" ht="16.5" customHeight="1">
      <c r="A60" s="17"/>
      <c r="B60" s="21" t="s">
        <v>96</v>
      </c>
      <c r="C60" s="32"/>
      <c r="D60" s="32"/>
      <c r="E60" s="32"/>
      <c r="F60" s="32"/>
      <c r="G60" s="32"/>
      <c r="H60" s="32"/>
      <c r="I60" s="32">
        <v>9</v>
      </c>
      <c r="J60" s="32">
        <v>110</v>
      </c>
      <c r="K60" s="33"/>
      <c r="L60" s="33"/>
      <c r="M60" s="32"/>
      <c r="N60" s="32"/>
      <c r="O60" s="32"/>
      <c r="P60" s="32"/>
      <c r="Q60" s="32"/>
      <c r="R60" s="32"/>
      <c r="S60" s="22">
        <f t="shared" si="6"/>
        <v>9</v>
      </c>
      <c r="T60" s="22">
        <f t="shared" si="7"/>
        <v>110</v>
      </c>
    </row>
    <row r="61" spans="1:20" ht="16.5" customHeight="1">
      <c r="A61" s="17"/>
      <c r="B61" s="21" t="s">
        <v>97</v>
      </c>
      <c r="C61" s="32"/>
      <c r="D61" s="32"/>
      <c r="E61" s="32"/>
      <c r="F61" s="32"/>
      <c r="G61" s="32"/>
      <c r="H61" s="32"/>
      <c r="I61" s="32"/>
      <c r="J61" s="32"/>
      <c r="K61" s="33"/>
      <c r="L61" s="33"/>
      <c r="M61" s="32"/>
      <c r="N61" s="32"/>
      <c r="O61" s="32"/>
      <c r="P61" s="32"/>
      <c r="Q61" s="32">
        <v>4</v>
      </c>
      <c r="R61" s="32">
        <v>84</v>
      </c>
      <c r="S61" s="22">
        <f t="shared" si="6"/>
        <v>4</v>
      </c>
      <c r="T61" s="22">
        <f t="shared" si="7"/>
        <v>84</v>
      </c>
    </row>
    <row r="62" spans="1:20" ht="16.5" customHeight="1">
      <c r="A62" s="17"/>
      <c r="B62" s="21" t="s">
        <v>98</v>
      </c>
      <c r="C62" s="32"/>
      <c r="D62" s="32"/>
      <c r="E62" s="32"/>
      <c r="F62" s="32"/>
      <c r="G62" s="32"/>
      <c r="H62" s="32"/>
      <c r="I62" s="32">
        <v>1</v>
      </c>
      <c r="J62" s="32">
        <v>10</v>
      </c>
      <c r="K62" s="33"/>
      <c r="L62" s="33"/>
      <c r="M62" s="32"/>
      <c r="N62" s="32"/>
      <c r="O62" s="32"/>
      <c r="P62" s="32"/>
      <c r="Q62" s="32"/>
      <c r="R62" s="32"/>
      <c r="S62" s="22">
        <f t="shared" si="6"/>
        <v>1</v>
      </c>
      <c r="T62" s="22">
        <f t="shared" si="7"/>
        <v>10</v>
      </c>
    </row>
    <row r="63" spans="1:20" ht="16.5" customHeight="1">
      <c r="A63" s="17"/>
      <c r="B63" s="21" t="s">
        <v>99</v>
      </c>
      <c r="C63" s="32"/>
      <c r="D63" s="32"/>
      <c r="E63" s="32"/>
      <c r="F63" s="32"/>
      <c r="G63" s="32"/>
      <c r="H63" s="32"/>
      <c r="I63" s="32">
        <v>1</v>
      </c>
      <c r="J63" s="32">
        <v>10</v>
      </c>
      <c r="K63" s="33"/>
      <c r="L63" s="33"/>
      <c r="M63" s="32"/>
      <c r="N63" s="32"/>
      <c r="O63" s="32"/>
      <c r="P63" s="32"/>
      <c r="Q63" s="32"/>
      <c r="R63" s="32"/>
      <c r="S63" s="22">
        <f t="shared" si="6"/>
        <v>1</v>
      </c>
      <c r="T63" s="22">
        <f t="shared" si="7"/>
        <v>10</v>
      </c>
    </row>
    <row r="64" spans="1:20" ht="16.5" customHeight="1">
      <c r="A64" s="17"/>
      <c r="B64" s="21" t="s">
        <v>100</v>
      </c>
      <c r="C64" s="32"/>
      <c r="D64" s="32"/>
      <c r="E64" s="32"/>
      <c r="F64" s="32"/>
      <c r="G64" s="32"/>
      <c r="H64" s="32"/>
      <c r="I64" s="32">
        <v>1</v>
      </c>
      <c r="J64" s="32">
        <v>12</v>
      </c>
      <c r="K64" s="33"/>
      <c r="L64" s="33"/>
      <c r="M64" s="32"/>
      <c r="N64" s="32"/>
      <c r="O64" s="32"/>
      <c r="P64" s="32"/>
      <c r="Q64" s="32">
        <v>2</v>
      </c>
      <c r="R64" s="32">
        <v>29</v>
      </c>
      <c r="S64" s="22">
        <f t="shared" si="6"/>
        <v>3</v>
      </c>
      <c r="T64" s="22">
        <f t="shared" si="7"/>
        <v>41</v>
      </c>
    </row>
    <row r="65" spans="1:20" ht="16.5" customHeight="1">
      <c r="A65" s="17"/>
      <c r="B65" s="21" t="s">
        <v>101</v>
      </c>
      <c r="C65" s="32"/>
      <c r="D65" s="32"/>
      <c r="E65" s="32"/>
      <c r="F65" s="32"/>
      <c r="G65" s="32"/>
      <c r="H65" s="32"/>
      <c r="I65" s="32"/>
      <c r="J65" s="32"/>
      <c r="K65" s="33"/>
      <c r="L65" s="33"/>
      <c r="M65" s="32"/>
      <c r="N65" s="32"/>
      <c r="O65" s="32"/>
      <c r="P65" s="32"/>
      <c r="Q65" s="32">
        <v>2</v>
      </c>
      <c r="R65" s="32">
        <v>13</v>
      </c>
      <c r="S65" s="22">
        <f t="shared" si="6"/>
        <v>2</v>
      </c>
      <c r="T65" s="22">
        <f t="shared" si="7"/>
        <v>13</v>
      </c>
    </row>
    <row r="66" spans="1:20" ht="16.5" customHeight="1">
      <c r="A66" s="17"/>
      <c r="B66" s="21" t="s">
        <v>102</v>
      </c>
      <c r="C66" s="32"/>
      <c r="D66" s="32"/>
      <c r="E66" s="32"/>
      <c r="F66" s="32"/>
      <c r="G66" s="32"/>
      <c r="H66" s="32"/>
      <c r="I66" s="32"/>
      <c r="J66" s="32"/>
      <c r="K66" s="33"/>
      <c r="L66" s="33"/>
      <c r="M66" s="32">
        <v>1</v>
      </c>
      <c r="N66" s="32">
        <v>4</v>
      </c>
      <c r="O66" s="32"/>
      <c r="P66" s="32"/>
      <c r="Q66" s="32">
        <v>3</v>
      </c>
      <c r="R66" s="32">
        <v>52</v>
      </c>
      <c r="S66" s="22">
        <f t="shared" si="6"/>
        <v>4</v>
      </c>
      <c r="T66" s="22">
        <f t="shared" si="7"/>
        <v>56</v>
      </c>
    </row>
    <row r="67" spans="1:20" ht="16.5" customHeight="1">
      <c r="A67" s="17"/>
      <c r="B67" s="21" t="s">
        <v>103</v>
      </c>
      <c r="C67" s="32"/>
      <c r="D67" s="32"/>
      <c r="E67" s="32"/>
      <c r="F67" s="32"/>
      <c r="G67" s="32">
        <v>5</v>
      </c>
      <c r="H67" s="32">
        <v>74</v>
      </c>
      <c r="I67" s="32"/>
      <c r="J67" s="32"/>
      <c r="K67" s="33"/>
      <c r="L67" s="33"/>
      <c r="M67" s="32"/>
      <c r="N67" s="32"/>
      <c r="O67" s="32"/>
      <c r="P67" s="32"/>
      <c r="Q67" s="32"/>
      <c r="R67" s="32"/>
      <c r="S67" s="22">
        <f t="shared" si="6"/>
        <v>5</v>
      </c>
      <c r="T67" s="22">
        <f t="shared" si="7"/>
        <v>74</v>
      </c>
    </row>
    <row r="68" spans="1:20" ht="16.5" customHeight="1">
      <c r="A68" s="17"/>
      <c r="B68" s="21" t="s">
        <v>104</v>
      </c>
      <c r="C68" s="32"/>
      <c r="D68" s="32"/>
      <c r="E68" s="32"/>
      <c r="F68" s="32"/>
      <c r="G68" s="32"/>
      <c r="H68" s="32"/>
      <c r="I68" s="32">
        <v>1</v>
      </c>
      <c r="J68" s="32">
        <v>13</v>
      </c>
      <c r="K68" s="33"/>
      <c r="L68" s="33"/>
      <c r="M68" s="32"/>
      <c r="N68" s="32"/>
      <c r="O68" s="32"/>
      <c r="P68" s="32"/>
      <c r="Q68" s="32"/>
      <c r="R68" s="32"/>
      <c r="S68" s="22">
        <f t="shared" si="6"/>
        <v>1</v>
      </c>
      <c r="T68" s="22">
        <f t="shared" si="7"/>
        <v>13</v>
      </c>
    </row>
    <row r="69" spans="1:20" ht="15.75" customHeight="1">
      <c r="A69" s="1">
        <v>17</v>
      </c>
      <c r="B69" s="3" t="s">
        <v>85</v>
      </c>
      <c r="C69" s="29"/>
      <c r="D69" s="31"/>
      <c r="E69" s="31"/>
      <c r="F69" s="31"/>
      <c r="G69" s="31"/>
      <c r="H69" s="31"/>
      <c r="I69" s="31">
        <f>I70+I71</f>
        <v>4</v>
      </c>
      <c r="J69" s="31">
        <f>J70+J71</f>
        <v>50</v>
      </c>
      <c r="K69" s="31"/>
      <c r="L69" s="31"/>
      <c r="M69" s="31"/>
      <c r="N69" s="31"/>
      <c r="O69" s="31"/>
      <c r="P69" s="31"/>
      <c r="Q69" s="31"/>
      <c r="R69" s="31"/>
      <c r="S69" s="23">
        <f>S70+S71</f>
        <v>4</v>
      </c>
      <c r="T69" s="23">
        <f>T70+T71</f>
        <v>50</v>
      </c>
    </row>
    <row r="70" spans="1:20" ht="15.75" customHeight="1">
      <c r="A70" s="1"/>
      <c r="B70" s="20" t="s">
        <v>111</v>
      </c>
      <c r="C70" s="29"/>
      <c r="D70" s="29"/>
      <c r="E70" s="29"/>
      <c r="F70" s="29"/>
      <c r="G70" s="29"/>
      <c r="H70" s="29"/>
      <c r="I70" s="29">
        <v>2</v>
      </c>
      <c r="J70" s="29">
        <v>26</v>
      </c>
      <c r="K70" s="59"/>
      <c r="L70" s="59"/>
      <c r="M70" s="59"/>
      <c r="N70" s="59"/>
      <c r="O70" s="59"/>
      <c r="P70" s="59"/>
      <c r="Q70" s="59"/>
      <c r="R70" s="59"/>
      <c r="S70" s="22">
        <f>C70+E70+G70+I70+K70+M70+O70+Q70</f>
        <v>2</v>
      </c>
      <c r="T70" s="22">
        <f>D70+F70+H70+J70+L70+N70+P70+R70</f>
        <v>26</v>
      </c>
    </row>
    <row r="71" spans="1:20" ht="15.75" customHeight="1">
      <c r="A71" s="1"/>
      <c r="B71" s="20" t="s">
        <v>105</v>
      </c>
      <c r="C71" s="29"/>
      <c r="D71" s="29"/>
      <c r="E71" s="29"/>
      <c r="F71" s="29"/>
      <c r="G71" s="29"/>
      <c r="H71" s="29"/>
      <c r="I71" s="29">
        <v>2</v>
      </c>
      <c r="J71" s="29">
        <v>24</v>
      </c>
      <c r="K71" s="59"/>
      <c r="L71" s="59"/>
      <c r="M71" s="59"/>
      <c r="N71" s="59"/>
      <c r="O71" s="59"/>
      <c r="P71" s="59"/>
      <c r="Q71" s="59"/>
      <c r="R71" s="59"/>
      <c r="S71" s="22">
        <f t="shared" si="6"/>
        <v>2</v>
      </c>
      <c r="T71" s="22">
        <f t="shared" si="7"/>
        <v>24</v>
      </c>
    </row>
    <row r="72" spans="1:20" ht="15.75" customHeight="1">
      <c r="A72" s="14"/>
      <c r="B72" s="24" t="s">
        <v>109</v>
      </c>
      <c r="C72" s="25">
        <f aca="true" t="shared" si="8" ref="C72:T72">C69+C57+C37+C32+C25+C23+C19+C17+C12+C9</f>
        <v>0</v>
      </c>
      <c r="D72" s="25">
        <f t="shared" si="8"/>
        <v>0</v>
      </c>
      <c r="E72" s="25">
        <f t="shared" si="8"/>
        <v>0</v>
      </c>
      <c r="F72" s="25">
        <f t="shared" si="8"/>
        <v>0</v>
      </c>
      <c r="G72" s="25">
        <f t="shared" si="8"/>
        <v>16</v>
      </c>
      <c r="H72" s="25">
        <f t="shared" si="8"/>
        <v>265</v>
      </c>
      <c r="I72" s="25">
        <f t="shared" si="8"/>
        <v>40</v>
      </c>
      <c r="J72" s="25">
        <f t="shared" si="8"/>
        <v>517</v>
      </c>
      <c r="K72" s="25">
        <f t="shared" si="8"/>
        <v>4</v>
      </c>
      <c r="L72" s="25">
        <f t="shared" si="8"/>
        <v>109</v>
      </c>
      <c r="M72" s="25">
        <f t="shared" si="8"/>
        <v>3</v>
      </c>
      <c r="N72" s="25">
        <f t="shared" si="8"/>
        <v>28</v>
      </c>
      <c r="O72" s="25">
        <f t="shared" si="8"/>
        <v>4</v>
      </c>
      <c r="P72" s="25">
        <f t="shared" si="8"/>
        <v>47</v>
      </c>
      <c r="Q72" s="25">
        <f t="shared" si="8"/>
        <v>35</v>
      </c>
      <c r="R72" s="25">
        <f t="shared" si="8"/>
        <v>440</v>
      </c>
      <c r="S72" s="25">
        <f t="shared" si="8"/>
        <v>103</v>
      </c>
      <c r="T72" s="25">
        <f t="shared" si="8"/>
        <v>1411</v>
      </c>
    </row>
  </sheetData>
  <sheetProtection/>
  <mergeCells count="30">
    <mergeCell ref="A10:B10"/>
    <mergeCell ref="A33:B33"/>
    <mergeCell ref="A34:B34"/>
    <mergeCell ref="A35:B35"/>
    <mergeCell ref="A24:B24"/>
    <mergeCell ref="A13:B13"/>
    <mergeCell ref="A14:B14"/>
    <mergeCell ref="A15:B15"/>
    <mergeCell ref="A11:B11"/>
    <mergeCell ref="A26:B26"/>
    <mergeCell ref="B4:T4"/>
    <mergeCell ref="Q7:R7"/>
    <mergeCell ref="S7:T7"/>
    <mergeCell ref="A27:B27"/>
    <mergeCell ref="A16:B16"/>
    <mergeCell ref="B7:B8"/>
    <mergeCell ref="A6:A8"/>
    <mergeCell ref="C7:D7"/>
    <mergeCell ref="E7:F7"/>
    <mergeCell ref="A20:B20"/>
    <mergeCell ref="R1:T1"/>
    <mergeCell ref="R2:T2"/>
    <mergeCell ref="A18:B18"/>
    <mergeCell ref="I7:J7"/>
    <mergeCell ref="M7:N7"/>
    <mergeCell ref="G7:H7"/>
    <mergeCell ref="C6:T6"/>
    <mergeCell ref="O7:P7"/>
    <mergeCell ref="K7:L7"/>
    <mergeCell ref="B3:T3"/>
  </mergeCells>
  <printOptions/>
  <pageMargins left="0.21" right="0.2" top="0.31" bottom="1" header="0.2" footer="0.5"/>
  <pageSetup horizontalDpi="300" verticalDpi="300" orientation="landscape" paperSize="9" scale="85" r:id="rId1"/>
  <rowBreaks count="1" manualBreakCount="1">
    <brk id="36" max="19" man="1"/>
  </rowBreaks>
  <ignoredErrors>
    <ignoredError sqref="S19:T19 S57:T57 S69:T69 S12:T12 S17:T17 S18:T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PageLayoutView="0" workbookViewId="0" topLeftCell="A1">
      <selection activeCell="O31" sqref="O31"/>
    </sheetView>
  </sheetViews>
  <sheetFormatPr defaultColWidth="9.140625" defaultRowHeight="12.75"/>
  <cols>
    <col min="1" max="1" width="4.421875" style="0" customWidth="1"/>
    <col min="2" max="2" width="15.28125" style="0" customWidth="1"/>
    <col min="7" max="7" width="14.8515625" style="0" customWidth="1"/>
    <col min="9" max="9" width="4.8515625" style="0" customWidth="1"/>
    <col min="13" max="13" width="10.140625" style="0" customWidth="1"/>
    <col min="15" max="15" width="3.57421875" style="0" customWidth="1"/>
    <col min="17" max="17" width="2.57421875" style="0" customWidth="1"/>
    <col min="19" max="19" width="3.57421875" style="0" customWidth="1"/>
  </cols>
  <sheetData>
    <row r="1" spans="1:19" ht="15.75" customHeight="1">
      <c r="A1" s="15"/>
      <c r="B1" s="15"/>
      <c r="C1" s="16"/>
      <c r="D1" s="16"/>
      <c r="E1" s="16"/>
      <c r="F1" s="16"/>
      <c r="G1" s="16"/>
      <c r="H1" s="16"/>
      <c r="I1" s="16"/>
      <c r="Q1" s="73" t="s">
        <v>53</v>
      </c>
      <c r="R1" s="73"/>
      <c r="S1" s="73"/>
    </row>
    <row r="2" spans="17:19" ht="15.75" customHeight="1">
      <c r="Q2" s="73" t="s">
        <v>67</v>
      </c>
      <c r="R2" s="73"/>
      <c r="S2" s="73"/>
    </row>
    <row r="3" ht="9" customHeight="1"/>
    <row r="4" spans="1:19" ht="18.75" customHeight="1">
      <c r="A4" s="88" t="s">
        <v>1</v>
      </c>
      <c r="B4" s="72" t="s">
        <v>2</v>
      </c>
      <c r="C4" s="72" t="s">
        <v>63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 t="s">
        <v>41</v>
      </c>
      <c r="Q4" s="72"/>
      <c r="R4" s="72"/>
      <c r="S4" s="72"/>
    </row>
    <row r="5" spans="1:19" ht="42.75" customHeight="1">
      <c r="A5" s="88"/>
      <c r="B5" s="72"/>
      <c r="C5" s="1" t="s">
        <v>42</v>
      </c>
      <c r="D5" s="1" t="s">
        <v>43</v>
      </c>
      <c r="E5" s="1" t="s">
        <v>44</v>
      </c>
      <c r="F5" s="1" t="s">
        <v>56</v>
      </c>
      <c r="G5" s="1" t="s">
        <v>45</v>
      </c>
      <c r="H5" s="72" t="s">
        <v>55</v>
      </c>
      <c r="I5" s="72"/>
      <c r="J5" s="1" t="s">
        <v>46</v>
      </c>
      <c r="K5" s="1" t="s">
        <v>47</v>
      </c>
      <c r="L5" s="1" t="s">
        <v>48</v>
      </c>
      <c r="M5" s="1" t="s">
        <v>49</v>
      </c>
      <c r="N5" s="72" t="s">
        <v>50</v>
      </c>
      <c r="O5" s="72"/>
      <c r="P5" s="72" t="s">
        <v>54</v>
      </c>
      <c r="Q5" s="72"/>
      <c r="R5" s="72" t="s">
        <v>57</v>
      </c>
      <c r="S5" s="72"/>
    </row>
    <row r="6" spans="1:19" ht="15" customHeight="1">
      <c r="A6" s="1">
        <v>1</v>
      </c>
      <c r="B6" s="3" t="s">
        <v>69</v>
      </c>
      <c r="C6" s="43">
        <v>10</v>
      </c>
      <c r="D6" s="43"/>
      <c r="E6" s="43"/>
      <c r="F6" s="43">
        <v>2</v>
      </c>
      <c r="G6" s="43">
        <v>9</v>
      </c>
      <c r="H6" s="95">
        <v>6</v>
      </c>
      <c r="I6" s="95"/>
      <c r="J6" s="43"/>
      <c r="K6" s="43"/>
      <c r="L6" s="44">
        <v>9</v>
      </c>
      <c r="M6" s="44">
        <v>2</v>
      </c>
      <c r="N6" s="96">
        <v>8</v>
      </c>
      <c r="O6" s="96"/>
      <c r="P6" s="96">
        <v>11</v>
      </c>
      <c r="Q6" s="96"/>
      <c r="R6" s="94">
        <v>747</v>
      </c>
      <c r="S6" s="94"/>
    </row>
    <row r="7" spans="1:19" s="36" customFormat="1" ht="15" customHeight="1">
      <c r="A7" s="29">
        <v>2</v>
      </c>
      <c r="B7" s="35" t="s">
        <v>70</v>
      </c>
      <c r="C7" s="44">
        <v>8</v>
      </c>
      <c r="D7" s="44"/>
      <c r="E7" s="44"/>
      <c r="F7" s="44">
        <v>3</v>
      </c>
      <c r="G7" s="43">
        <v>3</v>
      </c>
      <c r="H7" s="95">
        <v>2</v>
      </c>
      <c r="I7" s="95"/>
      <c r="J7" s="44"/>
      <c r="K7" s="44"/>
      <c r="L7" s="44">
        <v>3</v>
      </c>
      <c r="M7" s="44">
        <v>1</v>
      </c>
      <c r="N7" s="96">
        <v>8</v>
      </c>
      <c r="O7" s="96"/>
      <c r="P7" s="96">
        <v>3</v>
      </c>
      <c r="Q7" s="96"/>
      <c r="R7" s="96">
        <v>257</v>
      </c>
      <c r="S7" s="96"/>
    </row>
    <row r="8" spans="1:19" ht="15" customHeight="1">
      <c r="A8" s="1">
        <v>3</v>
      </c>
      <c r="B8" s="3" t="s">
        <v>71</v>
      </c>
      <c r="C8" s="45">
        <v>14</v>
      </c>
      <c r="D8" s="45"/>
      <c r="E8" s="45"/>
      <c r="F8" s="45"/>
      <c r="G8" s="46">
        <v>14</v>
      </c>
      <c r="H8" s="97">
        <v>8</v>
      </c>
      <c r="I8" s="97"/>
      <c r="J8" s="45"/>
      <c r="K8" s="45"/>
      <c r="L8" s="45">
        <v>7</v>
      </c>
      <c r="M8" s="45">
        <v>6</v>
      </c>
      <c r="N8" s="98">
        <v>16</v>
      </c>
      <c r="O8" s="98"/>
      <c r="P8" s="98">
        <v>17</v>
      </c>
      <c r="Q8" s="98"/>
      <c r="R8" s="94">
        <v>958</v>
      </c>
      <c r="S8" s="94"/>
    </row>
    <row r="9" spans="1:19" s="51" customFormat="1" ht="15" customHeight="1">
      <c r="A9" s="37">
        <v>4</v>
      </c>
      <c r="B9" s="28" t="s">
        <v>72</v>
      </c>
      <c r="C9" s="45">
        <v>4</v>
      </c>
      <c r="D9" s="45"/>
      <c r="E9" s="45"/>
      <c r="F9" s="45"/>
      <c r="G9" s="46">
        <v>5</v>
      </c>
      <c r="H9" s="97">
        <v>3</v>
      </c>
      <c r="I9" s="97"/>
      <c r="J9" s="45"/>
      <c r="K9" s="45"/>
      <c r="L9" s="45">
        <v>3</v>
      </c>
      <c r="M9" s="45"/>
      <c r="N9" s="98">
        <v>4</v>
      </c>
      <c r="O9" s="98"/>
      <c r="P9" s="98">
        <v>3</v>
      </c>
      <c r="Q9" s="98"/>
      <c r="R9" s="98">
        <v>225</v>
      </c>
      <c r="S9" s="98"/>
    </row>
    <row r="10" spans="1:19" s="51" customFormat="1" ht="15" customHeight="1">
      <c r="A10" s="37">
        <v>5</v>
      </c>
      <c r="B10" s="28" t="s">
        <v>73</v>
      </c>
      <c r="C10" s="45">
        <v>12</v>
      </c>
      <c r="D10" s="45"/>
      <c r="E10" s="45"/>
      <c r="F10" s="45">
        <v>1</v>
      </c>
      <c r="G10" s="46">
        <v>13</v>
      </c>
      <c r="H10" s="97">
        <v>3</v>
      </c>
      <c r="I10" s="97"/>
      <c r="J10" s="45"/>
      <c r="K10" s="45"/>
      <c r="L10" s="45">
        <v>3</v>
      </c>
      <c r="M10" s="45">
        <v>3</v>
      </c>
      <c r="N10" s="98">
        <v>13</v>
      </c>
      <c r="O10" s="98"/>
      <c r="P10" s="98">
        <v>15</v>
      </c>
      <c r="Q10" s="98"/>
      <c r="R10" s="98">
        <v>567</v>
      </c>
      <c r="S10" s="98"/>
    </row>
    <row r="11" spans="1:19" s="51" customFormat="1" ht="15" customHeight="1">
      <c r="A11" s="37">
        <v>6</v>
      </c>
      <c r="B11" s="28" t="s">
        <v>74</v>
      </c>
      <c r="C11" s="45">
        <v>13</v>
      </c>
      <c r="D11" s="45"/>
      <c r="E11" s="45"/>
      <c r="F11" s="45"/>
      <c r="G11" s="46">
        <v>6</v>
      </c>
      <c r="H11" s="97">
        <v>3</v>
      </c>
      <c r="I11" s="97"/>
      <c r="J11" s="45"/>
      <c r="K11" s="45"/>
      <c r="L11" s="45">
        <v>5</v>
      </c>
      <c r="M11" s="45">
        <v>1</v>
      </c>
      <c r="N11" s="98">
        <v>5</v>
      </c>
      <c r="O11" s="98"/>
      <c r="P11" s="98"/>
      <c r="Q11" s="98"/>
      <c r="R11" s="98"/>
      <c r="S11" s="98"/>
    </row>
    <row r="12" spans="1:19" s="51" customFormat="1" ht="15" customHeight="1">
      <c r="A12" s="37">
        <v>7</v>
      </c>
      <c r="B12" s="28" t="s">
        <v>75</v>
      </c>
      <c r="C12" s="45">
        <v>13</v>
      </c>
      <c r="D12" s="45">
        <v>4</v>
      </c>
      <c r="E12" s="45"/>
      <c r="F12" s="45">
        <v>1</v>
      </c>
      <c r="G12" s="46">
        <v>36</v>
      </c>
      <c r="H12" s="97">
        <v>15</v>
      </c>
      <c r="I12" s="97"/>
      <c r="J12" s="45"/>
      <c r="K12" s="45"/>
      <c r="L12" s="45">
        <v>24</v>
      </c>
      <c r="M12" s="45">
        <v>7</v>
      </c>
      <c r="N12" s="98">
        <v>27</v>
      </c>
      <c r="O12" s="98"/>
      <c r="P12" s="98">
        <v>35</v>
      </c>
      <c r="Q12" s="98"/>
      <c r="R12" s="98">
        <v>4508</v>
      </c>
      <c r="S12" s="98"/>
    </row>
    <row r="13" spans="1:19" s="51" customFormat="1" ht="15" customHeight="1">
      <c r="A13" s="37">
        <v>8</v>
      </c>
      <c r="B13" s="28" t="s">
        <v>76</v>
      </c>
      <c r="C13" s="45">
        <v>8</v>
      </c>
      <c r="D13" s="45"/>
      <c r="E13" s="45"/>
      <c r="F13" s="45">
        <v>1</v>
      </c>
      <c r="G13" s="46">
        <v>8</v>
      </c>
      <c r="H13" s="97">
        <v>4</v>
      </c>
      <c r="I13" s="97"/>
      <c r="J13" s="45"/>
      <c r="K13" s="45"/>
      <c r="L13" s="45">
        <v>4</v>
      </c>
      <c r="M13" s="45"/>
      <c r="N13" s="98">
        <v>12</v>
      </c>
      <c r="O13" s="98"/>
      <c r="P13" s="98"/>
      <c r="Q13" s="98"/>
      <c r="R13" s="98"/>
      <c r="S13" s="98"/>
    </row>
    <row r="14" spans="1:19" s="36" customFormat="1" ht="15" customHeight="1">
      <c r="A14" s="29">
        <v>9</v>
      </c>
      <c r="B14" s="35" t="s">
        <v>77</v>
      </c>
      <c r="C14" s="53">
        <v>4</v>
      </c>
      <c r="D14" s="53"/>
      <c r="E14" s="53"/>
      <c r="F14" s="53"/>
      <c r="G14" s="52">
        <v>7</v>
      </c>
      <c r="H14" s="95">
        <v>4</v>
      </c>
      <c r="I14" s="95"/>
      <c r="J14" s="53"/>
      <c r="K14" s="53"/>
      <c r="L14" s="53"/>
      <c r="M14" s="53"/>
      <c r="N14" s="96">
        <v>10</v>
      </c>
      <c r="O14" s="96"/>
      <c r="P14" s="96">
        <v>12</v>
      </c>
      <c r="Q14" s="96"/>
      <c r="R14" s="96">
        <v>560</v>
      </c>
      <c r="S14" s="96"/>
    </row>
    <row r="15" spans="1:19" s="36" customFormat="1" ht="15" customHeight="1">
      <c r="A15" s="29">
        <v>10</v>
      </c>
      <c r="B15" s="35" t="s">
        <v>78</v>
      </c>
      <c r="C15" s="53">
        <v>4</v>
      </c>
      <c r="D15" s="53"/>
      <c r="E15" s="53"/>
      <c r="F15" s="53"/>
      <c r="G15" s="52">
        <v>6</v>
      </c>
      <c r="H15" s="95"/>
      <c r="I15" s="95"/>
      <c r="J15" s="53"/>
      <c r="K15" s="53"/>
      <c r="L15" s="53">
        <v>2</v>
      </c>
      <c r="M15" s="53">
        <v>1</v>
      </c>
      <c r="N15" s="96">
        <v>4</v>
      </c>
      <c r="O15" s="96"/>
      <c r="P15" s="96"/>
      <c r="Q15" s="96"/>
      <c r="R15" s="96"/>
      <c r="S15" s="96"/>
    </row>
    <row r="16" spans="1:19" s="36" customFormat="1" ht="15" customHeight="1">
      <c r="A16" s="29">
        <v>11</v>
      </c>
      <c r="B16" s="35" t="s">
        <v>79</v>
      </c>
      <c r="C16" s="53">
        <v>7</v>
      </c>
      <c r="D16" s="53"/>
      <c r="E16" s="53"/>
      <c r="F16" s="53"/>
      <c r="G16" s="52">
        <v>8</v>
      </c>
      <c r="H16" s="95">
        <v>3</v>
      </c>
      <c r="I16" s="95"/>
      <c r="J16" s="53"/>
      <c r="K16" s="53"/>
      <c r="L16" s="53">
        <v>3</v>
      </c>
      <c r="M16" s="53"/>
      <c r="N16" s="96">
        <v>13</v>
      </c>
      <c r="O16" s="96"/>
      <c r="P16" s="96">
        <v>15</v>
      </c>
      <c r="Q16" s="96"/>
      <c r="R16" s="96">
        <v>640</v>
      </c>
      <c r="S16" s="96"/>
    </row>
    <row r="17" spans="1:19" s="36" customFormat="1" ht="15" customHeight="1">
      <c r="A17" s="29">
        <v>12</v>
      </c>
      <c r="B17" s="35" t="s">
        <v>80</v>
      </c>
      <c r="C17" s="57"/>
      <c r="D17" s="57"/>
      <c r="E17" s="57"/>
      <c r="F17" s="57">
        <v>1</v>
      </c>
      <c r="G17" s="58">
        <v>3</v>
      </c>
      <c r="H17" s="95">
        <v>3</v>
      </c>
      <c r="I17" s="95"/>
      <c r="J17" s="57"/>
      <c r="K17" s="57"/>
      <c r="L17" s="57">
        <v>6</v>
      </c>
      <c r="M17" s="57">
        <v>1</v>
      </c>
      <c r="N17" s="96">
        <v>2</v>
      </c>
      <c r="O17" s="96"/>
      <c r="P17" s="96">
        <v>16</v>
      </c>
      <c r="Q17" s="96"/>
      <c r="R17" s="96">
        <v>1030</v>
      </c>
      <c r="S17" s="96"/>
    </row>
    <row r="18" spans="1:19" s="36" customFormat="1" ht="15" customHeight="1">
      <c r="A18" s="29">
        <v>13</v>
      </c>
      <c r="B18" s="35" t="s">
        <v>81</v>
      </c>
      <c r="C18" s="57">
        <v>9</v>
      </c>
      <c r="D18" s="57"/>
      <c r="E18" s="57"/>
      <c r="F18" s="57">
        <v>1</v>
      </c>
      <c r="G18" s="58">
        <v>14</v>
      </c>
      <c r="H18" s="95">
        <v>5</v>
      </c>
      <c r="I18" s="95"/>
      <c r="J18" s="57"/>
      <c r="K18" s="57"/>
      <c r="L18" s="57">
        <v>8</v>
      </c>
      <c r="M18" s="57">
        <v>5</v>
      </c>
      <c r="N18" s="96">
        <v>12</v>
      </c>
      <c r="O18" s="96"/>
      <c r="P18" s="96"/>
      <c r="Q18" s="96"/>
      <c r="R18" s="96"/>
      <c r="S18" s="96"/>
    </row>
    <row r="19" spans="1:19" s="36" customFormat="1" ht="15" customHeight="1">
      <c r="A19" s="29">
        <v>14</v>
      </c>
      <c r="B19" s="35" t="s">
        <v>82</v>
      </c>
      <c r="C19" s="57"/>
      <c r="D19" s="57"/>
      <c r="E19" s="57"/>
      <c r="F19" s="57"/>
      <c r="G19" s="58">
        <v>1</v>
      </c>
      <c r="H19" s="95"/>
      <c r="I19" s="95"/>
      <c r="J19" s="57"/>
      <c r="K19" s="57"/>
      <c r="L19" s="57">
        <v>1</v>
      </c>
      <c r="M19" s="57">
        <v>1</v>
      </c>
      <c r="N19" s="96">
        <v>1</v>
      </c>
      <c r="O19" s="96"/>
      <c r="P19" s="96"/>
      <c r="Q19" s="96"/>
      <c r="R19" s="96"/>
      <c r="S19" s="96"/>
    </row>
    <row r="20" spans="1:19" s="36" customFormat="1" ht="15" customHeight="1">
      <c r="A20" s="29">
        <v>15</v>
      </c>
      <c r="B20" s="35" t="s">
        <v>83</v>
      </c>
      <c r="C20" s="61">
        <v>40</v>
      </c>
      <c r="D20" s="61">
        <v>9</v>
      </c>
      <c r="E20" s="61"/>
      <c r="F20" s="61">
        <v>3</v>
      </c>
      <c r="G20" s="60">
        <v>61</v>
      </c>
      <c r="H20" s="95">
        <v>51</v>
      </c>
      <c r="I20" s="95"/>
      <c r="J20" s="61">
        <v>1</v>
      </c>
      <c r="K20" s="61">
        <v>1</v>
      </c>
      <c r="L20" s="61">
        <v>57</v>
      </c>
      <c r="M20" s="61">
        <v>46</v>
      </c>
      <c r="N20" s="96">
        <v>50</v>
      </c>
      <c r="O20" s="96"/>
      <c r="P20" s="96">
        <v>15</v>
      </c>
      <c r="Q20" s="96"/>
      <c r="R20" s="96">
        <v>7143</v>
      </c>
      <c r="S20" s="96"/>
    </row>
    <row r="21" spans="1:19" s="36" customFormat="1" ht="15" customHeight="1">
      <c r="A21" s="29">
        <v>16</v>
      </c>
      <c r="B21" s="35" t="s">
        <v>84</v>
      </c>
      <c r="C21" s="57">
        <v>17</v>
      </c>
      <c r="D21" s="57">
        <v>1</v>
      </c>
      <c r="E21" s="57"/>
      <c r="F21" s="57"/>
      <c r="G21" s="58">
        <v>20</v>
      </c>
      <c r="H21" s="95">
        <v>13</v>
      </c>
      <c r="I21" s="95"/>
      <c r="J21" s="57"/>
      <c r="K21" s="57">
        <v>1</v>
      </c>
      <c r="L21" s="57">
        <v>20</v>
      </c>
      <c r="M21" s="57">
        <v>15</v>
      </c>
      <c r="N21" s="96">
        <v>17</v>
      </c>
      <c r="O21" s="96"/>
      <c r="P21" s="96">
        <v>2</v>
      </c>
      <c r="Q21" s="96"/>
      <c r="R21" s="96">
        <v>328</v>
      </c>
      <c r="S21" s="96"/>
    </row>
    <row r="22" spans="1:19" s="36" customFormat="1" ht="15" customHeight="1">
      <c r="A22" s="29">
        <v>17</v>
      </c>
      <c r="B22" s="35" t="s">
        <v>85</v>
      </c>
      <c r="C22" s="57">
        <v>7</v>
      </c>
      <c r="D22" s="57">
        <v>1</v>
      </c>
      <c r="E22" s="57"/>
      <c r="F22" s="57"/>
      <c r="G22" s="58">
        <v>7</v>
      </c>
      <c r="H22" s="95">
        <v>4</v>
      </c>
      <c r="I22" s="95"/>
      <c r="J22" s="57"/>
      <c r="K22" s="57"/>
      <c r="L22" s="57">
        <v>7</v>
      </c>
      <c r="M22" s="57">
        <v>6</v>
      </c>
      <c r="N22" s="96">
        <v>5</v>
      </c>
      <c r="O22" s="96"/>
      <c r="P22" s="96">
        <v>7</v>
      </c>
      <c r="Q22" s="96"/>
      <c r="R22" s="96">
        <v>565</v>
      </c>
      <c r="S22" s="96"/>
    </row>
    <row r="23" spans="1:19" ht="15" customHeight="1">
      <c r="A23" s="10"/>
      <c r="B23" s="11" t="s">
        <v>136</v>
      </c>
      <c r="C23" s="47">
        <f aca="true" t="shared" si="0" ref="C23:H23">SUM(C6:C22)</f>
        <v>170</v>
      </c>
      <c r="D23" s="47">
        <f t="shared" si="0"/>
        <v>15</v>
      </c>
      <c r="E23" s="47">
        <f t="shared" si="0"/>
        <v>0</v>
      </c>
      <c r="F23" s="47">
        <f t="shared" si="0"/>
        <v>13</v>
      </c>
      <c r="G23" s="48">
        <f t="shared" si="0"/>
        <v>221</v>
      </c>
      <c r="H23" s="99">
        <f t="shared" si="0"/>
        <v>127</v>
      </c>
      <c r="I23" s="99"/>
      <c r="J23" s="47">
        <f>SUM(J6:J22)</f>
        <v>1</v>
      </c>
      <c r="K23" s="47">
        <f>SUM(K6:K22)</f>
        <v>2</v>
      </c>
      <c r="L23" s="47">
        <f>SUM(L6:L22)</f>
        <v>162</v>
      </c>
      <c r="M23" s="47">
        <f>SUM(M6:M22)</f>
        <v>95</v>
      </c>
      <c r="N23" s="100">
        <f>SUM(N6:N22)</f>
        <v>207</v>
      </c>
      <c r="O23" s="101"/>
      <c r="P23" s="100">
        <f>SUM(P6:P22)</f>
        <v>151</v>
      </c>
      <c r="Q23" s="101"/>
      <c r="R23" s="100">
        <f>SUM(R6:R22)</f>
        <v>17528</v>
      </c>
      <c r="S23" s="101"/>
    </row>
  </sheetData>
  <sheetProtection/>
  <mergeCells count="82">
    <mergeCell ref="P19:Q19"/>
    <mergeCell ref="P20:Q20"/>
    <mergeCell ref="P21:Q21"/>
    <mergeCell ref="P22:Q22"/>
    <mergeCell ref="N22:O22"/>
    <mergeCell ref="N19:O19"/>
    <mergeCell ref="R23:S23"/>
    <mergeCell ref="R19:S19"/>
    <mergeCell ref="R20:S20"/>
    <mergeCell ref="R21:S21"/>
    <mergeCell ref="R22:S22"/>
    <mergeCell ref="R18:S18"/>
    <mergeCell ref="R12:S12"/>
    <mergeCell ref="R13:S13"/>
    <mergeCell ref="R14:S14"/>
    <mergeCell ref="R15:S15"/>
    <mergeCell ref="R16:S16"/>
    <mergeCell ref="R17:S17"/>
    <mergeCell ref="P16:Q16"/>
    <mergeCell ref="P17:Q17"/>
    <mergeCell ref="P18:Q18"/>
    <mergeCell ref="N23:O23"/>
    <mergeCell ref="P7:Q7"/>
    <mergeCell ref="P8:Q8"/>
    <mergeCell ref="P9:Q9"/>
    <mergeCell ref="P10:Q10"/>
    <mergeCell ref="P11:Q11"/>
    <mergeCell ref="P23:Q23"/>
    <mergeCell ref="P13:Q13"/>
    <mergeCell ref="P14:Q14"/>
    <mergeCell ref="N18:O18"/>
    <mergeCell ref="N20:O20"/>
    <mergeCell ref="N21:O21"/>
    <mergeCell ref="N14:O14"/>
    <mergeCell ref="N15:O15"/>
    <mergeCell ref="N16:O16"/>
    <mergeCell ref="N17:O17"/>
    <mergeCell ref="P15:Q15"/>
    <mergeCell ref="H21:I21"/>
    <mergeCell ref="H22:I22"/>
    <mergeCell ref="H23:I23"/>
    <mergeCell ref="N7:O7"/>
    <mergeCell ref="N8:O8"/>
    <mergeCell ref="N9:O9"/>
    <mergeCell ref="N10:O10"/>
    <mergeCell ref="N11:O11"/>
    <mergeCell ref="N12:O12"/>
    <mergeCell ref="N13:O13"/>
    <mergeCell ref="H17:I17"/>
    <mergeCell ref="H18:I18"/>
    <mergeCell ref="H19:I19"/>
    <mergeCell ref="H20:I20"/>
    <mergeCell ref="H13:I13"/>
    <mergeCell ref="H14:I14"/>
    <mergeCell ref="H15:I15"/>
    <mergeCell ref="H16:I16"/>
    <mergeCell ref="H11:I11"/>
    <mergeCell ref="H12:I12"/>
    <mergeCell ref="R7:S7"/>
    <mergeCell ref="R8:S8"/>
    <mergeCell ref="H7:I7"/>
    <mergeCell ref="H8:I8"/>
    <mergeCell ref="P12:Q12"/>
    <mergeCell ref="R9:S9"/>
    <mergeCell ref="R10:S10"/>
    <mergeCell ref="R11:S11"/>
    <mergeCell ref="R5:S5"/>
    <mergeCell ref="P5:Q5"/>
    <mergeCell ref="P4:S4"/>
    <mergeCell ref="N5:O5"/>
    <mergeCell ref="H9:I9"/>
    <mergeCell ref="H10:I10"/>
    <mergeCell ref="A4:A5"/>
    <mergeCell ref="B4:B5"/>
    <mergeCell ref="H5:I5"/>
    <mergeCell ref="Q1:S1"/>
    <mergeCell ref="Q2:S2"/>
    <mergeCell ref="R6:S6"/>
    <mergeCell ref="C4:O4"/>
    <mergeCell ref="H6:I6"/>
    <mergeCell ref="N6:O6"/>
    <mergeCell ref="P6:Q6"/>
  </mergeCells>
  <printOptions/>
  <pageMargins left="0.32" right="0.28" top="0.61" bottom="1" header="0.5" footer="0.5"/>
  <pageSetup fitToHeight="1" fitToWidth="1" horizontalDpi="600" verticalDpi="600" orientation="landscape" paperSize="9" scale="90" r:id="rId1"/>
  <ignoredErrors>
    <ignoredError sqref="G23" formula="1"/>
    <ignoredError sqref="N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Софронова Н.В.</cp:lastModifiedBy>
  <cp:lastPrinted>2021-02-10T09:15:03Z</cp:lastPrinted>
  <dcterms:created xsi:type="dcterms:W3CDTF">1996-10-08T23:32:33Z</dcterms:created>
  <dcterms:modified xsi:type="dcterms:W3CDTF">2022-02-03T11:25:51Z</dcterms:modified>
  <cp:category/>
  <cp:version/>
  <cp:contentType/>
  <cp:contentStatus/>
</cp:coreProperties>
</file>