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50" firstSheet="2" activeTab="4"/>
  </bookViews>
  <sheets>
    <sheet name="БУП" sheetId="1" r:id="rId1"/>
    <sheet name="Примерный учебный план" sheetId="2" r:id="rId2"/>
    <sheet name="Титульник РУП" sheetId="3" r:id="rId3"/>
    <sheet name="График 1-2 " sheetId="4" r:id="rId4"/>
    <sheet name="План учеб. процесса 3 " sheetId="5" r:id="rId5"/>
  </sheets>
  <definedNames>
    <definedName name="_ftn1" localSheetId="4">'План учеб. процесса 3 '!#REF!</definedName>
    <definedName name="_ftnref1" localSheetId="4">'План учеб. процесса 3 '!$C$2</definedName>
  </definedNames>
  <calcPr fullCalcOnLoad="1"/>
</workbook>
</file>

<file path=xl/sharedStrings.xml><?xml version="1.0" encoding="utf-8"?>
<sst xmlns="http://schemas.openxmlformats.org/spreadsheetml/2006/main" count="745" uniqueCount="373">
  <si>
    <t>Индекс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</si>
  <si>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</si>
  <si>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</si>
  <si>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 час.</t>
  </si>
  <si>
    <t>Обязательная учебная нагрузка</t>
  </si>
  <si>
    <t>Рекомен-дуемый курс изучения</t>
  </si>
  <si>
    <t>все часы на аудиторные занятия - четные</t>
  </si>
  <si>
    <t>Всего</t>
  </si>
  <si>
    <t>Обязательная часть циклов ОПОП и раздел физическая культура</t>
  </si>
  <si>
    <t>ОП.00</t>
  </si>
  <si>
    <t>Общепрофессиональный цикл</t>
  </si>
  <si>
    <t>ОП.01</t>
  </si>
  <si>
    <t>ОП. 02</t>
  </si>
  <si>
    <t>ОП. 03</t>
  </si>
  <si>
    <t>Безопасность жизнедеятельности</t>
  </si>
  <si>
    <t>округлить в большую сторону до ближайшего четного</t>
  </si>
  <si>
    <t>П.00</t>
  </si>
  <si>
    <t>Профессиональный цикл</t>
  </si>
  <si>
    <t>ПМ.01</t>
  </si>
  <si>
    <t>МДК.01.01</t>
  </si>
  <si>
    <t>ФК.00</t>
  </si>
  <si>
    <t>Физическая культура</t>
  </si>
  <si>
    <t>Вариативная часть циклов ОПОП</t>
  </si>
  <si>
    <t>Итого по обязательной части ОПОП, включая ФК и вариативной части ОПОП</t>
  </si>
  <si>
    <t xml:space="preserve">УП.00. </t>
  </si>
  <si>
    <t>Учебная практика (производственное обучение)</t>
  </si>
  <si>
    <t>ПП.00.</t>
  </si>
  <si>
    <t>Производственная практика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</si>
  <si>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</si>
  <si>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</si>
  <si>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</si>
  <si>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</si>
  <si>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</si>
  <si>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Защита выпускной квалификационной работы</t>
  </si>
  <si>
    <t>ВК.00</t>
  </si>
  <si>
    <t>Время каникулярное</t>
  </si>
  <si>
    <t xml:space="preserve">                                                Итого:</t>
  </si>
  <si>
    <t>практикоориентированность</t>
  </si>
  <si>
    <t>вводить число из ФГОС</t>
  </si>
  <si>
    <t>ОП. 04</t>
  </si>
  <si>
    <t>В т. ч. лаб.и практ. занятий</t>
  </si>
  <si>
    <t>ОД.00</t>
  </si>
  <si>
    <t>Общеобразовательные дисциплины</t>
  </si>
  <si>
    <t>0ДБ.00</t>
  </si>
  <si>
    <t>Общеобразовательные дисциплины базовые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</si>
  <si>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</si>
  <si>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</si>
  <si>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</si>
  <si>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</si>
  <si>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</si>
  <si>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</si>
  <si>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</si>
  <si>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</si>
  <si>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</si>
  <si>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ОДБ.06</t>
  </si>
  <si>
    <t>Химия</t>
  </si>
  <si>
    <t>ОДБ.07</t>
  </si>
  <si>
    <t xml:space="preserve">Биология </t>
  </si>
  <si>
    <t>0ДП.00</t>
  </si>
  <si>
    <t>Общеобразовательные дисциплины профильные</t>
  </si>
  <si>
    <t>Математика</t>
  </si>
  <si>
    <t xml:space="preserve">Физика </t>
  </si>
  <si>
    <t>ОДБ.08</t>
  </si>
  <si>
    <t>ОДБ.09</t>
  </si>
  <si>
    <t>ОБЖ</t>
  </si>
  <si>
    <t>Курс изучения</t>
  </si>
  <si>
    <t>1</t>
  </si>
  <si>
    <t>1-2</t>
  </si>
  <si>
    <t>1-3</t>
  </si>
  <si>
    <t xml:space="preserve">Всего  </t>
  </si>
  <si>
    <t xml:space="preserve"> </t>
  </si>
  <si>
    <t>в т.ч. ЛПЗ</t>
  </si>
  <si>
    <t>Обязательная часть циклов ОПОП включая раздел физическая культура и вариативную часть ОПОП</t>
  </si>
  <si>
    <t>2-3</t>
  </si>
  <si>
    <t>Максим. учебная нагрузка обучающегося, час.</t>
  </si>
  <si>
    <t xml:space="preserve">ОДП.10 </t>
  </si>
  <si>
    <t>ОДП.11</t>
  </si>
  <si>
    <t>ОДП.12</t>
  </si>
  <si>
    <t>ОДП.13</t>
  </si>
  <si>
    <t xml:space="preserve">можно изменять для подбора величины практикоориентированности </t>
  </si>
  <si>
    <t>Учись учиться</t>
  </si>
  <si>
    <t>УЧЕБНЫЙ ПЛАН</t>
  </si>
  <si>
    <t>на базе основного общего образования</t>
  </si>
  <si>
    <t>Курсы</t>
  </si>
  <si>
    <t>Обучение по дисциплинам и междисциплинарным курсам</t>
  </si>
  <si>
    <t>Учебная практика</t>
  </si>
  <si>
    <t>Каникулы</t>
  </si>
  <si>
    <t>I курс</t>
  </si>
  <si>
    <t>II курс</t>
  </si>
  <si>
    <t>III курс</t>
  </si>
  <si>
    <t xml:space="preserve">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</si>
  <si>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</si>
  <si>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</si>
  <si>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Распределение обязательной нагрузки по курсам и семестрам  (час. в семестр)</t>
  </si>
  <si>
    <t>максимальная</t>
  </si>
  <si>
    <t>Самостоятельная работа</t>
  </si>
  <si>
    <t>Обязательная аудиторная</t>
  </si>
  <si>
    <t>всего занятий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</si>
  <si>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</si>
  <si>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</si>
  <si>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</si>
  <si>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</si>
  <si>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</si>
  <si>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</si>
  <si>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О.00</t>
  </si>
  <si>
    <t>Общеобразовательный цикл</t>
  </si>
  <si>
    <t>Обществознание (включая экономику и право)</t>
  </si>
  <si>
    <t xml:space="preserve">Математика </t>
  </si>
  <si>
    <t xml:space="preserve">Профессиональный цикл </t>
  </si>
  <si>
    <t>ПМ.00</t>
  </si>
  <si>
    <t>Профессиональные модули</t>
  </si>
  <si>
    <t>УП.01</t>
  </si>
  <si>
    <t>ПП.01</t>
  </si>
  <si>
    <t>УП.02</t>
  </si>
  <si>
    <t>ПП.02</t>
  </si>
  <si>
    <t>Г(И)А</t>
  </si>
  <si>
    <t xml:space="preserve">Формы промежуточной аттестации </t>
  </si>
  <si>
    <t>ОП.05</t>
  </si>
  <si>
    <t>МДК. 01.01</t>
  </si>
  <si>
    <t xml:space="preserve">УП.01. </t>
  </si>
  <si>
    <t>ПП.01.</t>
  </si>
  <si>
    <t>23 нед</t>
  </si>
  <si>
    <t>16 нед</t>
  </si>
  <si>
    <t>ПМ.02</t>
  </si>
  <si>
    <t>ПМ.03</t>
  </si>
  <si>
    <t>МДК.03.01</t>
  </si>
  <si>
    <t>МДК. 02.01</t>
  </si>
  <si>
    <t xml:space="preserve">УП.02. </t>
  </si>
  <si>
    <t>ПП.02.</t>
  </si>
  <si>
    <t>МДК. 03.01</t>
  </si>
  <si>
    <t>в.т.ч. вариат. часть ЛПЗ</t>
  </si>
  <si>
    <t xml:space="preserve">УП.03. </t>
  </si>
  <si>
    <t>ПП.03.</t>
  </si>
  <si>
    <t>УП.03</t>
  </si>
  <si>
    <t>ПП.03</t>
  </si>
  <si>
    <t>(от 70 до 85)</t>
  </si>
  <si>
    <t>1. График учебного процесса</t>
  </si>
  <si>
    <t>Сентябрь</t>
  </si>
  <si>
    <t>29.IX - 5.X</t>
  </si>
  <si>
    <t>Октябрь</t>
  </si>
  <si>
    <t>27.X - 2.XI</t>
  </si>
  <si>
    <t>Ноябрь</t>
  </si>
  <si>
    <t>Декабрь</t>
  </si>
  <si>
    <t>29.XII - 4.I</t>
  </si>
  <si>
    <t>Январь</t>
  </si>
  <si>
    <t>26.I - 1.II</t>
  </si>
  <si>
    <t>Февраль</t>
  </si>
  <si>
    <t>23.II - 1.III</t>
  </si>
  <si>
    <t>Март</t>
  </si>
  <si>
    <t>30.III - 5.IV</t>
  </si>
  <si>
    <t>Апрель</t>
  </si>
  <si>
    <t>27.IV - 3.V</t>
  </si>
  <si>
    <t>Май</t>
  </si>
  <si>
    <t>Июнь</t>
  </si>
  <si>
    <t>29.VI - 5.VIII</t>
  </si>
  <si>
    <t>Июль</t>
  </si>
  <si>
    <t>27.VII - 2.VIII</t>
  </si>
  <si>
    <t>Август</t>
  </si>
  <si>
    <t>I</t>
  </si>
  <si>
    <t>=</t>
  </si>
  <si>
    <t>::</t>
  </si>
  <si>
    <t>II</t>
  </si>
  <si>
    <t>III</t>
  </si>
  <si>
    <t>Обозначения:</t>
  </si>
  <si>
    <t>Теоретическое обучение</t>
  </si>
  <si>
    <t>У</t>
  </si>
  <si>
    <t>ТУ</t>
  </si>
  <si>
    <t>23 недели</t>
  </si>
  <si>
    <t>2. Сводные данные по бюджету времени (в неделях)</t>
  </si>
  <si>
    <t xml:space="preserve">                                                Всего:</t>
  </si>
  <si>
    <t xml:space="preserve">2-3 </t>
  </si>
  <si>
    <t>Профиль получаемого профессионального</t>
  </si>
  <si>
    <t xml:space="preserve">Приказ об утверждении ФГОС </t>
  </si>
  <si>
    <t xml:space="preserve">в т.ч. инвар. часть </t>
  </si>
  <si>
    <t>в т.ч. вариат. часть</t>
  </si>
  <si>
    <t>МДК.02.01</t>
  </si>
  <si>
    <t xml:space="preserve">в т.ч. лаб. и практ. занятий </t>
  </si>
  <si>
    <t>дисциплин и МДК</t>
  </si>
  <si>
    <t>учебной практики</t>
  </si>
  <si>
    <t>дифф. зачетов</t>
  </si>
  <si>
    <t>зачетов</t>
  </si>
  <si>
    <t>Нормативный срок обучения на базе основного  общего образования – 2 г. 5 мес.</t>
  </si>
  <si>
    <t>Основы материаловедения и технология общеслесарных работ</t>
  </si>
  <si>
    <t>ОП.05.</t>
  </si>
  <si>
    <t>ОП.04.</t>
  </si>
  <si>
    <t>ОП.03.</t>
  </si>
  <si>
    <t>ОП.02.</t>
  </si>
  <si>
    <t>ОП.01.</t>
  </si>
  <si>
    <t xml:space="preserve">Производственная практика </t>
  </si>
  <si>
    <t xml:space="preserve">Информатика и ИКТ </t>
  </si>
  <si>
    <t>-,ДЗ</t>
  </si>
  <si>
    <t>"Транспортно-энергетический техникум"</t>
  </si>
  <si>
    <t>Физика</t>
  </si>
  <si>
    <t>ОП.04</t>
  </si>
  <si>
    <t>2</t>
  </si>
  <si>
    <t>Государственного бюджетного образовательного учреждения</t>
  </si>
  <si>
    <t>"Транспортно - энергетический техникум"</t>
  </si>
  <si>
    <r>
      <t xml:space="preserve">Форма обучения- 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очная</t>
    </r>
  </si>
  <si>
    <r>
      <t xml:space="preserve">Нормативный срок обучения на базе основного общего образования– </t>
    </r>
    <r>
      <rPr>
        <b/>
        <u val="single"/>
        <sz val="8"/>
        <rFont val="Times New Roman"/>
        <family val="1"/>
      </rPr>
      <t>2г. и 5мес.</t>
    </r>
  </si>
  <si>
    <t>-, ДЗ</t>
  </si>
  <si>
    <t>УТВЕРЖДАЮ</t>
  </si>
  <si>
    <t>Директор  ГБОУ СПО РМЭ "ТЭТ"</t>
  </si>
  <si>
    <r>
      <t xml:space="preserve">образования - </t>
    </r>
    <r>
      <rPr>
        <b/>
        <u val="single"/>
        <sz val="12"/>
        <rFont val="Times New Roman"/>
        <family val="1"/>
      </rPr>
      <t>технический</t>
    </r>
  </si>
  <si>
    <t>Государственного бюджетного образовательного учреждения среднего профессионального  образования  Республики  Марий Эл</t>
  </si>
  <si>
    <t>Основы технического черчения</t>
  </si>
  <si>
    <t>Основы электротехники</t>
  </si>
  <si>
    <t>Техническая механика с основами технических измерении</t>
  </si>
  <si>
    <t>Монтаж, техническое обслуживание и ремонт производственных силовых и осветительных электроустановок</t>
  </si>
  <si>
    <t>Технологии монтажа, технического обслуживания и ремонта производственных силовых и осветительных электроустановок</t>
  </si>
  <si>
    <t xml:space="preserve"> Обслуживание и ремонт электропроводок</t>
  </si>
  <si>
    <t>Технологии обслуживания и ремонта внутренних и наружных силовых и осветительных электропроводок</t>
  </si>
  <si>
    <t>Ремонт и наладка электродвигателей, генераторов, трансформаторов, пускорегулирующей и защитной аппаратуры</t>
  </si>
  <si>
    <t>Технология наладки электродвигателей генераторов, трансформаторов, пускорегулирующей и защитной аппаратуры</t>
  </si>
  <si>
    <t>МДК.03.02.</t>
  </si>
  <si>
    <t>Технология капитального ремонта электродвигателей генераторов, трансформаторов</t>
  </si>
  <si>
    <t>ПМ.04</t>
  </si>
  <si>
    <t>МДК.04.01.</t>
  </si>
  <si>
    <t>Монтаж и обслуживание  воздушных линий электропередач напряжением 0,4кВ и 10кВ</t>
  </si>
  <si>
    <t>Технологии монтажа и технического обслуживания  воздушных линий электропередач напряжением 0,4кВ и 10кВ</t>
  </si>
  <si>
    <t>УП.04</t>
  </si>
  <si>
    <t>ПП.04</t>
  </si>
  <si>
    <t xml:space="preserve">ПМ.05 </t>
  </si>
  <si>
    <t xml:space="preserve">Транспортировка грузов </t>
  </si>
  <si>
    <t>МДК.05.01.</t>
  </si>
  <si>
    <t>Теоретическая подготовка водителей автомобилей категории "С"</t>
  </si>
  <si>
    <t>УП.05</t>
  </si>
  <si>
    <t>ПП.05</t>
  </si>
  <si>
    <t>Информатика и ИКТ</t>
  </si>
  <si>
    <t>ОП.02</t>
  </si>
  <si>
    <t>ОП.03</t>
  </si>
  <si>
    <r>
      <rPr>
        <b/>
        <sz val="8"/>
        <rFont val="Times New Roman"/>
        <family val="1"/>
      </rPr>
      <t>БАЗИСНЫЙ УЧЕБНЫЙ ПЛАН</t>
    </r>
    <r>
      <rPr>
        <sz val="8"/>
        <rFont val="Times New Roman"/>
        <family val="1"/>
      </rPr>
      <t xml:space="preserve">
по профессии начального профессионального образования 
110800.03 «Электромонтер по ремонту и обслуживанию электрооборудования в сельскохозяйственном производстве»
основная профессиональная образовательная программа
начального профессионального образования</t>
    </r>
  </si>
  <si>
    <t>Квалификации: 
Электромонтер по ремонту и обслуживанию электрооборудования                                             
Водитель автомобиля                                                        
                                                Форма обучения – очная</t>
  </si>
  <si>
    <r>
      <rPr>
        <sz val="8"/>
        <rFont val="Times New Roman"/>
        <family val="1"/>
      </rPr>
      <t xml:space="preserve">настоящий примерный учебный план составлен  на основе ФГОС НПО и базисного учебного плана (БУП) 
по профессии </t>
    </r>
    <r>
      <rPr>
        <b/>
        <sz val="8"/>
        <rFont val="Times New Roman"/>
        <family val="1"/>
      </rPr>
      <t>110800.03 Электромонтер по ремонту и обслуживанию электрооборудования в сельскохозяйственном производстве</t>
    </r>
  </si>
  <si>
    <r>
      <t xml:space="preserve">Квалификации: 
</t>
    </r>
    <r>
      <rPr>
        <b/>
        <u val="single"/>
        <sz val="8"/>
        <rFont val="Times New Roman"/>
        <family val="1"/>
      </rPr>
      <t>Электромонтер по ремонту и обслуживанию электрооборудования                                             
Водитель автомобиля</t>
    </r>
  </si>
  <si>
    <t>3</t>
  </si>
  <si>
    <r>
      <t xml:space="preserve">Форма обучения:  </t>
    </r>
    <r>
      <rPr>
        <b/>
        <sz val="8"/>
        <rFont val="Times New Roman"/>
        <family val="1"/>
      </rPr>
      <t>очная</t>
    </r>
  </si>
  <si>
    <t>1-2-3</t>
  </si>
  <si>
    <t>среднего профессионального образования Республики Марий Эл</t>
  </si>
  <si>
    <r>
      <t xml:space="preserve"> УЧЕБНЫЙ ПЛАН 
</t>
    </r>
    <r>
      <rPr>
        <sz val="8"/>
        <rFont val="Times New Roman"/>
        <family val="1"/>
      </rPr>
      <t>основной профессиональной образовательной программы начального профессионального образования</t>
    </r>
    <r>
      <rPr>
        <b/>
        <sz val="8"/>
        <rFont val="Times New Roman"/>
        <family val="1"/>
      </rPr>
      <t xml:space="preserve">
</t>
    </r>
  </si>
  <si>
    <t xml:space="preserve">                УТВЕРЖДАЮ
 Директор ГБОУ СПО РМЭ "ТЭТ"
___________/Новокшанов А.Н.
2 июня 2011г.</t>
  </si>
  <si>
    <t xml:space="preserve">                 РАССМОТРЕНО
ЦМК ГБОУ СПО РМЭ "ТЭТ"
протокол №    от                  2011г.
Председатель ___________Отмахова И.В.</t>
  </si>
  <si>
    <t>ОГСЭ.00</t>
  </si>
  <si>
    <t>Общий гуманитарный и социальноэкономический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</si>
  <si>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</si>
  <si>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</si>
  <si>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</si>
  <si>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</si>
  <si>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</si>
  <si>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</si>
  <si>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</si>
  <si>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</si>
  <si>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</si>
  <si>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</si>
  <si>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Общепрофессиональный дисциплины</t>
  </si>
  <si>
    <t>Инженерная графика</t>
  </si>
  <si>
    <t>Техническая механика</t>
  </si>
  <si>
    <t xml:space="preserve"> Материаловедение</t>
  </si>
  <si>
    <t>Основы механизации сельскохозяйственного производства</t>
  </si>
  <si>
    <t>ОП.06</t>
  </si>
  <si>
    <t>ОП.07</t>
  </si>
  <si>
    <t>ОП.08</t>
  </si>
  <si>
    <t>ОП.09</t>
  </si>
  <si>
    <t>ОП.10</t>
  </si>
  <si>
    <t>ОП.11</t>
  </si>
  <si>
    <t>Информационные технологии в профессиональной деятельности</t>
  </si>
  <si>
    <t>Метрология, стандартизация и подтверждение качества</t>
  </si>
  <si>
    <t>Основы экономики, менеджмента и маркетинга</t>
  </si>
  <si>
    <t>Правовое обеспечение профессиональной деятельности</t>
  </si>
  <si>
    <t>Охрана труда</t>
  </si>
  <si>
    <t>Монтаж, наладка и эксплуатация электрооборудования (в т.ч. электроосвещения), автоматизация сельскохозяйственных организаций</t>
  </si>
  <si>
    <t>Монтаж, наладка и эксплуатация электрооборудования сельскохозяйственных организаций</t>
  </si>
  <si>
    <t>МДК. 01.02</t>
  </si>
  <si>
    <t>Системы автоматизации сельскохозяйственной организации</t>
  </si>
  <si>
    <t>Обеспечение электроснабжения сельскохозяйственных организаций</t>
  </si>
  <si>
    <t>Монтаж воздушных линий электропередач и трансформаторных подстанцийэлектропроводок</t>
  </si>
  <si>
    <t>МДК. 02.02</t>
  </si>
  <si>
    <t>Эксплуатация систем электроснабжения сельскохозяйственных организаций</t>
  </si>
  <si>
    <t>Техническое обслуживание, диагностирование неисправностей и ремонт электрооборудования и автоматизированных систем сельскохозяйственной техники</t>
  </si>
  <si>
    <t>Эксплуатация и ремонт электротехнических изделий</t>
  </si>
  <si>
    <t>Техническое обслуживание и ремонт автоматизированных систем сельскохозяйственной техники</t>
  </si>
  <si>
    <t>Управление работами по обеспечению работоспособности электрического хозяйства сельскохозяйственных  потребителей и автоматизированных систем сельскохозяйственной техники</t>
  </si>
  <si>
    <t>Управление структурным подразделением организации</t>
  </si>
  <si>
    <t>Выполнение работ по профессии  электромонтер по обслуживанию электроустановок</t>
  </si>
  <si>
    <t>Теоретическая подготовка по профессии электромонтер электрооборудования и средств автоматизации</t>
  </si>
  <si>
    <t>Обслуживание электроустановок и ремонт высоковольтных линий</t>
  </si>
  <si>
    <t>МДК.05.02.</t>
  </si>
  <si>
    <t xml:space="preserve">Преддипломная практика </t>
  </si>
  <si>
    <t>ПДП</t>
  </si>
  <si>
    <t>IV курс</t>
  </si>
  <si>
    <t>7 семестр</t>
  </si>
  <si>
    <t>8 семестр</t>
  </si>
  <si>
    <t>ОДП.01</t>
  </si>
  <si>
    <t>ОДП.02</t>
  </si>
  <si>
    <t>ОДП.03</t>
  </si>
  <si>
    <t>в т.ч.</t>
  </si>
  <si>
    <t>курсовых работ (проектов)</t>
  </si>
  <si>
    <t xml:space="preserve">Э  </t>
  </si>
  <si>
    <t xml:space="preserve">-, ДЗ  </t>
  </si>
  <si>
    <t xml:space="preserve">-, ДЗ   </t>
  </si>
  <si>
    <t>З, ДЗ</t>
  </si>
  <si>
    <t>-,-,ДЗ</t>
  </si>
  <si>
    <t xml:space="preserve">13 нед. </t>
  </si>
  <si>
    <t>производст. практики / преддипл.практика</t>
  </si>
  <si>
    <t>экзаменов, в т.ч.квалификационные</t>
  </si>
  <si>
    <t>4 нед.</t>
  </si>
  <si>
    <t>6 нед.</t>
  </si>
  <si>
    <t>курсовая работа</t>
  </si>
  <si>
    <t xml:space="preserve">Консультация на учебную группу по 100 часов в год (всего 400 час.)
</t>
  </si>
  <si>
    <t xml:space="preserve"> Э,Э</t>
  </si>
  <si>
    <t xml:space="preserve">-,ДЗ </t>
  </si>
  <si>
    <t xml:space="preserve"> -, Э      </t>
  </si>
  <si>
    <t>ДЗ</t>
  </si>
  <si>
    <t>ДЗ,Э</t>
  </si>
  <si>
    <t xml:space="preserve"> -, Эком.</t>
  </si>
  <si>
    <t>-,Э</t>
  </si>
  <si>
    <t>1/ 8/ 1</t>
  </si>
  <si>
    <t>1/ 9/ 4</t>
  </si>
  <si>
    <t>-/  2/ 2</t>
  </si>
  <si>
    <t>-/ 1/ 3</t>
  </si>
  <si>
    <t>Э</t>
  </si>
  <si>
    <t>основной профессиональной образовательной программы среднего профессионального образования</t>
  </si>
  <si>
    <t xml:space="preserve">Квалификация </t>
  </si>
  <si>
    <r>
      <t>Нормативный срок обучения:  3</t>
    </r>
    <r>
      <rPr>
        <b/>
        <u val="single"/>
        <sz val="8"/>
        <rFont val="Times New Roman"/>
        <family val="1"/>
      </rPr>
      <t xml:space="preserve"> г. 10 мес. </t>
    </r>
    <r>
      <rPr>
        <sz val="8"/>
        <rFont val="Times New Roman"/>
        <family val="1"/>
      </rPr>
      <t xml:space="preserve">  </t>
    </r>
  </si>
  <si>
    <t>на базе  основного общего образования</t>
  </si>
  <si>
    <t xml:space="preserve"> 16 недель</t>
  </si>
  <si>
    <t>IV</t>
  </si>
  <si>
    <t>Х</t>
  </si>
  <si>
    <t xml:space="preserve">Учебная практика </t>
  </si>
  <si>
    <t>Учебная практика   параллельно с теоретич. обучением</t>
  </si>
  <si>
    <t>Производственная практика  ( по профилю специальности)</t>
  </si>
  <si>
    <t>Производственная практика (преддипломная)</t>
  </si>
  <si>
    <t>по профилю специальности</t>
  </si>
  <si>
    <t xml:space="preserve">преддипломная </t>
  </si>
  <si>
    <t xml:space="preserve"> 10 недель</t>
  </si>
  <si>
    <t>4/2</t>
  </si>
  <si>
    <t>-/ 1/ 1</t>
  </si>
  <si>
    <t>техник - электрик</t>
  </si>
  <si>
    <t>"____"________________ 2014 г.</t>
  </si>
  <si>
    <r>
      <t xml:space="preserve">Год начала подготовки - </t>
    </r>
    <r>
      <rPr>
        <u val="single"/>
        <sz val="12"/>
        <rFont val="Times New Roman"/>
        <family val="1"/>
      </rPr>
      <t>2014</t>
    </r>
  </si>
  <si>
    <r>
      <t xml:space="preserve">Квалификации: </t>
    </r>
    <r>
      <rPr>
        <b/>
        <u val="single"/>
        <sz val="11"/>
        <color indexed="8"/>
        <rFont val="Times New Roman"/>
        <family val="1"/>
      </rPr>
      <t>техник - электрик</t>
    </r>
  </si>
  <si>
    <r>
      <t>Нормативный срок обучения – 3</t>
    </r>
    <r>
      <rPr>
        <b/>
        <u val="single"/>
        <sz val="12"/>
        <rFont val="Times New Roman"/>
        <family val="1"/>
      </rPr>
      <t xml:space="preserve"> года 10 месяцев</t>
    </r>
  </si>
  <si>
    <t>180/144</t>
  </si>
  <si>
    <t>-,-,-,-,-,ДЗ</t>
  </si>
  <si>
    <t>-/ 4/ -</t>
  </si>
  <si>
    <t>-, Э</t>
  </si>
  <si>
    <t>-/ 9/ 3</t>
  </si>
  <si>
    <t xml:space="preserve">- ,ДЗ, -,ДЗ </t>
  </si>
  <si>
    <t>-, -,Э</t>
  </si>
  <si>
    <t>-,-,-,ДЗ</t>
  </si>
  <si>
    <t>-/  4/ 1</t>
  </si>
  <si>
    <t xml:space="preserve"> -,-,ДЗ.</t>
  </si>
  <si>
    <t>-/  3/ 1</t>
  </si>
  <si>
    <t>-,ДЗ, -,ДЗ</t>
  </si>
  <si>
    <t>-/  2/ 1</t>
  </si>
  <si>
    <t>-,-,Э</t>
  </si>
  <si>
    <r>
      <t>-</t>
    </r>
    <r>
      <rPr>
        <b/>
        <sz val="8"/>
        <color indexed="10"/>
        <rFont val="Times New Roman"/>
        <family val="1"/>
      </rPr>
      <t>/  14/ 6</t>
    </r>
  </si>
  <si>
    <t>-/ 23/ 9</t>
  </si>
  <si>
    <t>1/ 37/ 14</t>
  </si>
  <si>
    <t>25 нед</t>
  </si>
  <si>
    <t>16 нед.</t>
  </si>
  <si>
    <t>35.02.08 "Электрификация и автоматизация сельского хозяйства"</t>
  </si>
  <si>
    <t>3. План учебного процесса по специальности 35.02.08 "Электрификация и автоматизация сельского хозяйства"</t>
  </si>
  <si>
    <t>по программе подготовки специалистов среднего звена</t>
  </si>
  <si>
    <t xml:space="preserve">            СОГЛАСОВАНО</t>
  </si>
  <si>
    <t>" 25 "августа 2014 г.</t>
  </si>
  <si>
    <t>Директор ООО "Раздолье"</t>
  </si>
  <si>
    <t>____________________/Шарифов Э.Ш. /</t>
  </si>
  <si>
    <t>______________/А.Н. Новокшанов/</t>
  </si>
  <si>
    <t>от 07.05.2014 г. № 457</t>
  </si>
  <si>
    <t>П</t>
  </si>
  <si>
    <t>0</t>
  </si>
  <si>
    <t>6 недель</t>
  </si>
  <si>
    <r>
      <t xml:space="preserve">Год начала подготовки по УП - </t>
    </r>
    <r>
      <rPr>
        <b/>
        <u val="single"/>
        <sz val="8"/>
        <rFont val="Times New Roman"/>
        <family val="1"/>
      </rPr>
      <t>2016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</si>
</sst>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_-* #,##0.000_р_._-;\-* #,##0.000_р_._-;_-* &quot;-&quot;??_р_._-;_-@_-"/>
  </numFmts>
  <fonts count="8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"/>
      <family val="1"/>
    </font>
    <font>
      <sz val="3"/>
      <name val="Times New Roman"/>
      <family val="1"/>
    </font>
    <font>
      <sz val="4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5"/>
      <name val="Times New Roman"/>
      <family val="1"/>
    </font>
    <font>
      <b/>
      <sz val="4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u val="single"/>
      <sz val="12"/>
      <name val="Times New Roman"/>
      <family val="1"/>
    </font>
    <font>
      <b/>
      <u val="single"/>
      <sz val="8"/>
      <name val="Times New Roman"/>
      <family val="1"/>
    </font>
    <font>
      <b/>
      <u val="single"/>
      <sz val="12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Arial Cyr"/>
      <family val="0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03">
    <xf numFmtId="0" fontId="0" fillId="0" borderId="0" xfId="0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16" fontId="6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Fill="1" applyBorder="1" applyAlignment="1">
      <alignment horizontal="justify" vertical="top" wrapText="1"/>
    </xf>
    <xf numFmtId="0" fontId="0" fillId="0" borderId="0" xfId="0" applyAlignment="1">
      <alignment wrapText="1" shrinkToFi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wrapText="1" shrinkToFi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0" fontId="27" fillId="0" borderId="11" xfId="0" applyFont="1" applyBorder="1" applyAlignment="1" applyProtection="1">
      <alignment horizontal="center"/>
      <protection/>
    </xf>
    <xf numFmtId="0" fontId="27" fillId="0" borderId="11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textRotation="90"/>
      <protection/>
    </xf>
    <xf numFmtId="0" fontId="23" fillId="0" borderId="0" xfId="0" applyFont="1" applyBorder="1" applyAlignment="1" applyProtection="1">
      <alignment vertical="center" wrapText="1"/>
      <protection/>
    </xf>
    <xf numFmtId="0" fontId="17" fillId="0" borderId="0" xfId="0" applyFont="1" applyBorder="1" applyAlignment="1" applyProtection="1">
      <alignment vertical="center" textRotation="90"/>
      <protection/>
    </xf>
    <xf numFmtId="0" fontId="23" fillId="0" borderId="0" xfId="0" applyFont="1" applyBorder="1" applyAlignment="1" applyProtection="1">
      <alignment vertical="center" textRotation="90"/>
      <protection/>
    </xf>
    <xf numFmtId="0" fontId="17" fillId="0" borderId="0" xfId="0" applyFont="1" applyBorder="1" applyAlignment="1" applyProtection="1">
      <alignment vertical="center" textRotation="90" wrapText="1"/>
      <protection/>
    </xf>
    <xf numFmtId="0" fontId="14" fillId="0" borderId="12" xfId="0" applyFont="1" applyBorder="1" applyAlignment="1" applyProtection="1">
      <alignment horizontal="centerContinuous" vertical="center"/>
      <protection/>
    </xf>
    <xf numFmtId="0" fontId="14" fillId="0" borderId="12" xfId="0" applyFont="1" applyBorder="1" applyAlignment="1" applyProtection="1">
      <alignment/>
      <protection/>
    </xf>
    <xf numFmtId="0" fontId="22" fillId="0" borderId="0" xfId="0" applyFont="1" applyAlignment="1" applyProtection="1">
      <alignment textRotation="90"/>
      <protection/>
    </xf>
    <xf numFmtId="0" fontId="14" fillId="0" borderId="12" xfId="0" applyFont="1" applyBorder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 wrapText="1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6" fillId="0" borderId="11" xfId="0" applyFont="1" applyBorder="1" applyAlignment="1" applyProtection="1">
      <alignment vertical="center"/>
      <protection/>
    </xf>
    <xf numFmtId="0" fontId="6" fillId="0" borderId="0" xfId="0" applyFont="1" applyAlignment="1">
      <alignment wrapText="1"/>
    </xf>
    <xf numFmtId="0" fontId="31" fillId="0" borderId="0" xfId="0" applyFont="1" applyAlignment="1">
      <alignment horizontal="left"/>
    </xf>
    <xf numFmtId="0" fontId="6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 shrinkToFi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top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6" fillId="35" borderId="1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26" fillId="36" borderId="10" xfId="0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left" vertical="center" wrapText="1"/>
    </xf>
    <xf numFmtId="0" fontId="26" fillId="36" borderId="10" xfId="0" applyFont="1" applyFill="1" applyBorder="1" applyAlignment="1">
      <alignment horizontal="center" vertical="top" wrapText="1"/>
    </xf>
    <xf numFmtId="1" fontId="26" fillId="36" borderId="10" xfId="0" applyNumberFormat="1" applyFont="1" applyFill="1" applyBorder="1" applyAlignment="1">
      <alignment horizontal="center" vertical="center" wrapText="1"/>
    </xf>
    <xf numFmtId="49" fontId="26" fillId="36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top" wrapText="1"/>
    </xf>
    <xf numFmtId="1" fontId="15" fillId="37" borderId="10" xfId="0" applyNumberFormat="1" applyFont="1" applyFill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49" fontId="15" fillId="0" borderId="10" xfId="60" applyNumberFormat="1" applyFont="1" applyBorder="1" applyAlignment="1">
      <alignment horizontal="center" vertical="top"/>
    </xf>
    <xf numFmtId="0" fontId="15" fillId="35" borderId="10" xfId="0" applyFont="1" applyFill="1" applyBorder="1" applyAlignment="1">
      <alignment horizontal="center" vertical="top" wrapText="1"/>
    </xf>
    <xf numFmtId="0" fontId="15" fillId="35" borderId="15" xfId="0" applyFont="1" applyFill="1" applyBorder="1" applyAlignment="1">
      <alignment horizontal="center" vertical="top" wrapText="1"/>
    </xf>
    <xf numFmtId="0" fontId="15" fillId="31" borderId="10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top" wrapText="1"/>
    </xf>
    <xf numFmtId="0" fontId="15" fillId="31" borderId="10" xfId="0" applyFont="1" applyFill="1" applyBorder="1" applyAlignment="1">
      <alignment vertical="top" wrapText="1"/>
    </xf>
    <xf numFmtId="49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top" wrapText="1"/>
    </xf>
    <xf numFmtId="0" fontId="26" fillId="36" borderId="16" xfId="0" applyFont="1" applyFill="1" applyBorder="1" applyAlignment="1">
      <alignment horizontal="center" vertical="center" wrapText="1"/>
    </xf>
    <xf numFmtId="0" fontId="26" fillId="36" borderId="16" xfId="0" applyFont="1" applyFill="1" applyBorder="1" applyAlignment="1">
      <alignment horizontal="left" vertical="center" wrapText="1"/>
    </xf>
    <xf numFmtId="0" fontId="26" fillId="36" borderId="16" xfId="0" applyFont="1" applyFill="1" applyBorder="1" applyAlignment="1">
      <alignment horizontal="center" vertical="top" wrapText="1"/>
    </xf>
    <xf numFmtId="0" fontId="26" fillId="38" borderId="10" xfId="0" applyFont="1" applyFill="1" applyBorder="1" applyAlignment="1">
      <alignment horizontal="center" vertical="center" wrapText="1"/>
    </xf>
    <xf numFmtId="0" fontId="26" fillId="38" borderId="10" xfId="0" applyNumberFormat="1" applyFont="1" applyFill="1" applyBorder="1" applyAlignment="1">
      <alignment horizontal="center" vertical="center" wrapText="1"/>
    </xf>
    <xf numFmtId="0" fontId="15" fillId="37" borderId="10" xfId="0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top" wrapText="1"/>
    </xf>
    <xf numFmtId="0" fontId="26" fillId="39" borderId="10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left" vertical="center" wrapText="1"/>
    </xf>
    <xf numFmtId="1" fontId="26" fillId="39" borderId="10" xfId="0" applyNumberFormat="1" applyFont="1" applyFill="1" applyBorder="1" applyAlignment="1">
      <alignment horizontal="center" vertical="center" wrapText="1"/>
    </xf>
    <xf numFmtId="49" fontId="26" fillId="40" borderId="10" xfId="0" applyNumberFormat="1" applyFont="1" applyFill="1" applyBorder="1" applyAlignment="1">
      <alignment horizontal="center" vertical="center" wrapText="1"/>
    </xf>
    <xf numFmtId="0" fontId="34" fillId="41" borderId="10" xfId="0" applyFont="1" applyFill="1" applyBorder="1" applyAlignment="1">
      <alignment horizontal="center" vertical="center" wrapText="1"/>
    </xf>
    <xf numFmtId="0" fontId="34" fillId="41" borderId="10" xfId="0" applyFont="1" applyFill="1" applyBorder="1" applyAlignment="1">
      <alignment horizontal="left" vertical="center" wrapText="1"/>
    </xf>
    <xf numFmtId="1" fontId="26" fillId="41" borderId="16" xfId="0" applyNumberFormat="1" applyFont="1" applyFill="1" applyBorder="1" applyAlignment="1">
      <alignment horizontal="center" vertical="center" wrapText="1"/>
    </xf>
    <xf numFmtId="0" fontId="26" fillId="41" borderId="13" xfId="0" applyFont="1" applyFill="1" applyBorder="1" applyAlignment="1">
      <alignment horizontal="center" vertical="center" wrapText="1"/>
    </xf>
    <xf numFmtId="49" fontId="26" fillId="41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1" fontId="15" fillId="0" borderId="16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vertical="top" wrapText="1"/>
    </xf>
    <xf numFmtId="0" fontId="34" fillId="42" borderId="10" xfId="0" applyFont="1" applyFill="1" applyBorder="1" applyAlignment="1">
      <alignment horizontal="center" vertical="center" wrapText="1"/>
    </xf>
    <xf numFmtId="0" fontId="34" fillId="42" borderId="10" xfId="0" applyFont="1" applyFill="1" applyBorder="1" applyAlignment="1">
      <alignment horizontal="left" vertical="center" wrapText="1"/>
    </xf>
    <xf numFmtId="0" fontId="35" fillId="42" borderId="10" xfId="0" applyFont="1" applyFill="1" applyBorder="1" applyAlignment="1">
      <alignment horizontal="center" vertical="top" wrapText="1"/>
    </xf>
    <xf numFmtId="1" fontId="26" fillId="42" borderId="16" xfId="0" applyNumberFormat="1" applyFont="1" applyFill="1" applyBorder="1" applyAlignment="1">
      <alignment horizontal="center" vertical="center" wrapText="1"/>
    </xf>
    <xf numFmtId="49" fontId="26" fillId="42" borderId="10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" fontId="15" fillId="37" borderId="16" xfId="0" applyNumberFormat="1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29" fillId="0" borderId="13" xfId="0" applyFont="1" applyBorder="1" applyAlignment="1">
      <alignment horizontal="center" wrapText="1"/>
    </xf>
    <xf numFmtId="1" fontId="26" fillId="33" borderId="16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0" fontId="15" fillId="37" borderId="13" xfId="0" applyFont="1" applyFill="1" applyBorder="1" applyAlignment="1">
      <alignment horizontal="center" vertical="center" wrapText="1"/>
    </xf>
    <xf numFmtId="0" fontId="26" fillId="31" borderId="10" xfId="0" applyFont="1" applyFill="1" applyBorder="1" applyAlignment="1">
      <alignment horizontal="justify" vertical="top" wrapText="1"/>
    </xf>
    <xf numFmtId="0" fontId="26" fillId="43" borderId="10" xfId="0" applyFont="1" applyFill="1" applyBorder="1" applyAlignment="1">
      <alignment horizontal="center" vertical="center" wrapText="1"/>
    </xf>
    <xf numFmtId="0" fontId="26" fillId="43" borderId="10" xfId="0" applyFont="1" applyFill="1" applyBorder="1" applyAlignment="1">
      <alignment horizontal="left" vertical="center" wrapText="1"/>
    </xf>
    <xf numFmtId="1" fontId="26" fillId="43" borderId="10" xfId="0" applyNumberFormat="1" applyFont="1" applyFill="1" applyBorder="1" applyAlignment="1">
      <alignment horizontal="center" vertical="top" wrapText="1"/>
    </xf>
    <xf numFmtId="0" fontId="26" fillId="43" borderId="13" xfId="0" applyFont="1" applyFill="1" applyBorder="1" applyAlignment="1">
      <alignment horizontal="center" vertical="center" wrapText="1"/>
    </xf>
    <xf numFmtId="0" fontId="26" fillId="43" borderId="10" xfId="0" applyNumberFormat="1" applyFont="1" applyFill="1" applyBorder="1" applyAlignment="1">
      <alignment horizontal="center" vertical="center" wrapText="1"/>
    </xf>
    <xf numFmtId="0" fontId="26" fillId="44" borderId="10" xfId="0" applyFont="1" applyFill="1" applyBorder="1" applyAlignment="1">
      <alignment horizontal="center" vertical="center" wrapText="1"/>
    </xf>
    <xf numFmtId="0" fontId="26" fillId="44" borderId="10" xfId="0" applyFont="1" applyFill="1" applyBorder="1" applyAlignment="1">
      <alignment horizontal="left" vertical="center" wrapText="1"/>
    </xf>
    <xf numFmtId="1" fontId="26" fillId="44" borderId="10" xfId="0" applyNumberFormat="1" applyFont="1" applyFill="1" applyBorder="1" applyAlignment="1">
      <alignment vertical="top" wrapText="1"/>
    </xf>
    <xf numFmtId="0" fontId="26" fillId="44" borderId="13" xfId="0" applyFont="1" applyFill="1" applyBorder="1" applyAlignment="1">
      <alignment horizontal="center" vertical="top" wrapText="1"/>
    </xf>
    <xf numFmtId="0" fontId="26" fillId="44" borderId="1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26" fillId="45" borderId="10" xfId="0" applyFont="1" applyFill="1" applyBorder="1" applyAlignment="1">
      <alignment horizontal="center" vertical="center" wrapText="1"/>
    </xf>
    <xf numFmtId="0" fontId="26" fillId="45" borderId="10" xfId="0" applyFont="1" applyFill="1" applyBorder="1" applyAlignment="1">
      <alignment horizontal="left" vertical="center" wrapText="1"/>
    </xf>
    <xf numFmtId="0" fontId="26" fillId="45" borderId="10" xfId="0" applyNumberFormat="1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center" vertical="top" wrapText="1"/>
    </xf>
    <xf numFmtId="1" fontId="26" fillId="40" borderId="10" xfId="0" applyNumberFormat="1" applyFont="1" applyFill="1" applyBorder="1" applyAlignment="1">
      <alignment horizontal="center" vertical="top" wrapText="1"/>
    </xf>
    <xf numFmtId="0" fontId="26" fillId="40" borderId="13" xfId="0" applyFont="1" applyFill="1" applyBorder="1" applyAlignment="1">
      <alignment horizontal="center" vertical="top" wrapText="1"/>
    </xf>
    <xf numFmtId="0" fontId="26" fillId="40" borderId="10" xfId="0" applyNumberFormat="1" applyFont="1" applyFill="1" applyBorder="1" applyAlignment="1">
      <alignment horizontal="center" vertical="center" wrapText="1"/>
    </xf>
    <xf numFmtId="0" fontId="26" fillId="46" borderId="10" xfId="0" applyFont="1" applyFill="1" applyBorder="1" applyAlignment="1">
      <alignment horizontal="center" vertical="center" wrapText="1"/>
    </xf>
    <xf numFmtId="0" fontId="26" fillId="46" borderId="10" xfId="0" applyFont="1" applyFill="1" applyBorder="1" applyAlignment="1">
      <alignment horizontal="left" vertical="center" wrapText="1"/>
    </xf>
    <xf numFmtId="0" fontId="26" fillId="46" borderId="10" xfId="0" applyFont="1" applyFill="1" applyBorder="1" applyAlignment="1">
      <alignment horizontal="center" vertical="top" wrapText="1"/>
    </xf>
    <xf numFmtId="1" fontId="26" fillId="46" borderId="10" xfId="0" applyNumberFormat="1" applyFont="1" applyFill="1" applyBorder="1" applyAlignment="1">
      <alignment horizontal="center" vertical="top" wrapText="1"/>
    </xf>
    <xf numFmtId="0" fontId="26" fillId="46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left" vertical="center" wrapText="1"/>
    </xf>
    <xf numFmtId="0" fontId="26" fillId="37" borderId="10" xfId="0" applyFont="1" applyFill="1" applyBorder="1" applyAlignment="1">
      <alignment horizontal="center" vertical="top" wrapText="1"/>
    </xf>
    <xf numFmtId="1" fontId="26" fillId="0" borderId="10" xfId="0" applyNumberFormat="1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6" fillId="47" borderId="17" xfId="0" applyFont="1" applyFill="1" applyBorder="1" applyAlignment="1">
      <alignment horizontal="left" vertical="center" wrapText="1"/>
    </xf>
    <xf numFmtId="2" fontId="26" fillId="47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wrapText="1" shrinkToFit="1"/>
    </xf>
    <xf numFmtId="0" fontId="26" fillId="13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 shrinkToFit="1"/>
    </xf>
    <xf numFmtId="0" fontId="26" fillId="0" borderId="10" xfId="0" applyFont="1" applyBorder="1" applyAlignment="1">
      <alignment horizontal="justify" vertical="top" wrapText="1"/>
    </xf>
    <xf numFmtId="0" fontId="26" fillId="0" borderId="10" xfId="0" applyFont="1" applyFill="1" applyBorder="1" applyAlignment="1">
      <alignment horizontal="center" vertical="top" wrapText="1"/>
    </xf>
    <xf numFmtId="0" fontId="26" fillId="48" borderId="10" xfId="0" applyFont="1" applyFill="1" applyBorder="1" applyAlignment="1">
      <alignment horizontal="center" vertical="top" wrapText="1"/>
    </xf>
    <xf numFmtId="0" fontId="36" fillId="48" borderId="0" xfId="0" applyFont="1" applyFill="1" applyAlignment="1">
      <alignment vertical="center" wrapText="1" shrinkToFit="1"/>
    </xf>
    <xf numFmtId="0" fontId="34" fillId="0" borderId="10" xfId="0" applyFont="1" applyBorder="1" applyAlignment="1">
      <alignment horizontal="center" vertical="top" wrapText="1"/>
    </xf>
    <xf numFmtId="0" fontId="37" fillId="48" borderId="10" xfId="0" applyFont="1" applyFill="1" applyBorder="1" applyAlignment="1">
      <alignment horizontal="center" vertical="top" wrapText="1"/>
    </xf>
    <xf numFmtId="0" fontId="37" fillId="47" borderId="10" xfId="0" applyFont="1" applyFill="1" applyBorder="1" applyAlignment="1">
      <alignment horizontal="center" vertical="top" wrapText="1"/>
    </xf>
    <xf numFmtId="0" fontId="15" fillId="37" borderId="10" xfId="0" applyFont="1" applyFill="1" applyBorder="1" applyAlignment="1">
      <alignment horizontal="center" vertical="top" wrapText="1"/>
    </xf>
    <xf numFmtId="0" fontId="36" fillId="37" borderId="0" xfId="0" applyFont="1" applyFill="1" applyAlignment="1">
      <alignment wrapText="1" shrinkToFit="1"/>
    </xf>
    <xf numFmtId="1" fontId="38" fillId="49" borderId="10" xfId="0" applyNumberFormat="1" applyFont="1" applyFill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justify" vertical="top" wrapText="1"/>
    </xf>
    <xf numFmtId="0" fontId="34" fillId="48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15" fillId="0" borderId="14" xfId="0" applyFont="1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3" fillId="37" borderId="0" xfId="0" applyFont="1" applyFill="1" applyAlignment="1">
      <alignment wrapText="1" shrinkToFit="1"/>
    </xf>
    <xf numFmtId="0" fontId="26" fillId="0" borderId="14" xfId="0" applyFont="1" applyBorder="1" applyAlignment="1">
      <alignment vertical="top" wrapText="1"/>
    </xf>
    <xf numFmtId="0" fontId="26" fillId="0" borderId="14" xfId="0" applyFont="1" applyBorder="1" applyAlignment="1">
      <alignment horizontal="center" wrapText="1"/>
    </xf>
    <xf numFmtId="0" fontId="3" fillId="37" borderId="0" xfId="0" applyFont="1" applyFill="1" applyAlignment="1">
      <alignment horizontal="center" wrapText="1" shrinkToFit="1"/>
    </xf>
    <xf numFmtId="0" fontId="26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3" fillId="37" borderId="0" xfId="0" applyFont="1" applyFill="1" applyBorder="1" applyAlignment="1">
      <alignment wrapText="1" shrinkToFit="1"/>
    </xf>
    <xf numFmtId="0" fontId="15" fillId="0" borderId="16" xfId="0" applyFont="1" applyBorder="1" applyAlignment="1">
      <alignment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15" fillId="47" borderId="17" xfId="0" applyFont="1" applyFill="1" applyBorder="1" applyAlignment="1">
      <alignment vertical="center" wrapText="1"/>
    </xf>
    <xf numFmtId="0" fontId="34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1" fillId="0" borderId="14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wrapText="1"/>
    </xf>
    <xf numFmtId="0" fontId="20" fillId="34" borderId="10" xfId="0" applyFont="1" applyFill="1" applyBorder="1" applyAlignment="1">
      <alignment vertical="center" wrapText="1"/>
    </xf>
    <xf numFmtId="49" fontId="20" fillId="34" borderId="10" xfId="0" applyNumberFormat="1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50" borderId="10" xfId="0" applyFont="1" applyFill="1" applyBorder="1" applyAlignment="1">
      <alignment horizontal="center" vertical="center" wrapText="1"/>
    </xf>
    <xf numFmtId="0" fontId="20" fillId="48" borderId="10" xfId="0" applyFont="1" applyFill="1" applyBorder="1" applyAlignment="1">
      <alignment horizontal="center" vertical="center" wrapText="1"/>
    </xf>
    <xf numFmtId="0" fontId="20" fillId="48" borderId="10" xfId="0" applyFont="1" applyFill="1" applyBorder="1" applyAlignment="1">
      <alignment vertical="center" wrapText="1"/>
    </xf>
    <xf numFmtId="49" fontId="20" fillId="48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20" fillId="43" borderId="10" xfId="0" applyFont="1" applyFill="1" applyBorder="1" applyAlignment="1">
      <alignment vertical="center" wrapText="1"/>
    </xf>
    <xf numFmtId="49" fontId="20" fillId="43" borderId="10" xfId="0" applyNumberFormat="1" applyFont="1" applyFill="1" applyBorder="1" applyAlignment="1">
      <alignment horizontal="center" vertical="center" wrapText="1"/>
    </xf>
    <xf numFmtId="1" fontId="20" fillId="43" borderId="10" xfId="0" applyNumberFormat="1" applyFont="1" applyFill="1" applyBorder="1" applyAlignment="1">
      <alignment horizontal="center" vertical="center" wrapText="1"/>
    </xf>
    <xf numFmtId="0" fontId="20" fillId="43" borderId="10" xfId="0" applyFont="1" applyFill="1" applyBorder="1" applyAlignment="1">
      <alignment horizontal="center" vertical="center" wrapText="1"/>
    </xf>
    <xf numFmtId="0" fontId="20" fillId="42" borderId="10" xfId="0" applyFont="1" applyFill="1" applyBorder="1" applyAlignment="1">
      <alignment vertical="center" wrapText="1"/>
    </xf>
    <xf numFmtId="0" fontId="20" fillId="42" borderId="10" xfId="0" applyFont="1" applyFill="1" applyBorder="1" applyAlignment="1">
      <alignment horizontal="center" vertical="center" wrapText="1"/>
    </xf>
    <xf numFmtId="0" fontId="26" fillId="51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6" fillId="38" borderId="16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wrapText="1"/>
    </xf>
    <xf numFmtId="0" fontId="26" fillId="38" borderId="10" xfId="0" applyFont="1" applyFill="1" applyBorder="1" applyAlignment="1">
      <alignment vertical="top" wrapText="1"/>
    </xf>
    <xf numFmtId="0" fontId="26" fillId="52" borderId="10" xfId="0" applyFont="1" applyFill="1" applyBorder="1" applyAlignment="1">
      <alignment horizontal="center" vertical="top" wrapText="1"/>
    </xf>
    <xf numFmtId="0" fontId="26" fillId="52" borderId="10" xfId="0" applyFont="1" applyFill="1" applyBorder="1" applyAlignment="1">
      <alignment horizontal="center" vertical="center" wrapText="1"/>
    </xf>
    <xf numFmtId="0" fontId="15" fillId="52" borderId="10" xfId="0" applyFont="1" applyFill="1" applyBorder="1" applyAlignment="1">
      <alignment vertical="top" wrapText="1"/>
    </xf>
    <xf numFmtId="0" fontId="15" fillId="39" borderId="10" xfId="0" applyFont="1" applyFill="1" applyBorder="1" applyAlignment="1">
      <alignment horizontal="center" vertical="top" wrapText="1"/>
    </xf>
    <xf numFmtId="0" fontId="26" fillId="39" borderId="10" xfId="0" applyFont="1" applyFill="1" applyBorder="1" applyAlignment="1">
      <alignment vertical="top" wrapText="1"/>
    </xf>
    <xf numFmtId="0" fontId="35" fillId="53" borderId="10" xfId="0" applyFont="1" applyFill="1" applyBorder="1" applyAlignment="1">
      <alignment horizontal="center" vertical="top" wrapText="1"/>
    </xf>
    <xf numFmtId="0" fontId="34" fillId="53" borderId="10" xfId="0" applyFont="1" applyFill="1" applyBorder="1" applyAlignment="1">
      <alignment horizontal="center" vertical="center" wrapText="1"/>
    </xf>
    <xf numFmtId="1" fontId="26" fillId="25" borderId="10" xfId="0" applyNumberFormat="1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49" fontId="26" fillId="25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justify" vertical="top" wrapText="1"/>
    </xf>
    <xf numFmtId="0" fontId="26" fillId="54" borderId="10" xfId="0" applyFont="1" applyFill="1" applyBorder="1" applyAlignment="1">
      <alignment horizontal="center" vertical="center" wrapText="1"/>
    </xf>
    <xf numFmtId="0" fontId="26" fillId="54" borderId="10" xfId="0" applyFont="1" applyFill="1" applyBorder="1" applyAlignment="1">
      <alignment vertical="top" wrapText="1"/>
    </xf>
    <xf numFmtId="0" fontId="26" fillId="55" borderId="13" xfId="0" applyFont="1" applyFill="1" applyBorder="1" applyAlignment="1">
      <alignment horizontal="center" vertical="top" wrapText="1"/>
    </xf>
    <xf numFmtId="0" fontId="15" fillId="55" borderId="10" xfId="0" applyFont="1" applyFill="1" applyBorder="1" applyAlignment="1">
      <alignment horizontal="center" vertical="top" wrapText="1"/>
    </xf>
    <xf numFmtId="0" fontId="26" fillId="55" borderId="10" xfId="0" applyFont="1" applyFill="1" applyBorder="1" applyAlignment="1">
      <alignment vertical="top" wrapText="1"/>
    </xf>
    <xf numFmtId="0" fontId="26" fillId="42" borderId="10" xfId="0" applyFont="1" applyFill="1" applyBorder="1" applyAlignment="1">
      <alignment horizontal="center" vertical="top" wrapText="1"/>
    </xf>
    <xf numFmtId="0" fontId="26" fillId="53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top" wrapText="1"/>
    </xf>
    <xf numFmtId="1" fontId="26" fillId="54" borderId="10" xfId="0" applyNumberFormat="1" applyFont="1" applyFill="1" applyBorder="1" applyAlignment="1">
      <alignment vertical="center" wrapText="1"/>
    </xf>
    <xf numFmtId="0" fontId="26" fillId="45" borderId="13" xfId="0" applyFont="1" applyFill="1" applyBorder="1" applyAlignment="1">
      <alignment horizontal="center" vertical="center" wrapText="1"/>
    </xf>
    <xf numFmtId="0" fontId="26" fillId="54" borderId="10" xfId="0" applyFont="1" applyFill="1" applyBorder="1" applyAlignment="1">
      <alignment vertical="center" wrapText="1"/>
    </xf>
    <xf numFmtId="1" fontId="15" fillId="0" borderId="0" xfId="0" applyNumberFormat="1" applyFont="1" applyAlignment="1">
      <alignment horizontal="center" wrapText="1"/>
    </xf>
    <xf numFmtId="0" fontId="6" fillId="0" borderId="0" xfId="0" applyFont="1" applyAlignment="1">
      <alignment vertical="center"/>
    </xf>
    <xf numFmtId="0" fontId="15" fillId="0" borderId="0" xfId="0" applyFont="1" applyAlignment="1">
      <alignment wrapText="1" shrinkToFit="1"/>
    </xf>
    <xf numFmtId="0" fontId="24" fillId="0" borderId="0" xfId="0" applyFont="1" applyAlignment="1">
      <alignment wrapText="1"/>
    </xf>
    <xf numFmtId="0" fontId="26" fillId="0" borderId="10" xfId="0" applyFont="1" applyBorder="1" applyAlignment="1">
      <alignment horizontal="left" vertical="top" wrapText="1"/>
    </xf>
    <xf numFmtId="0" fontId="16" fillId="0" borderId="14" xfId="0" applyFont="1" applyBorder="1" applyAlignment="1">
      <alignment vertical="top" wrapText="1"/>
    </xf>
    <xf numFmtId="0" fontId="29" fillId="0" borderId="10" xfId="0" applyNumberFormat="1" applyFont="1" applyBorder="1" applyAlignment="1">
      <alignment horizontal="center" vertical="center" wrapText="1"/>
    </xf>
    <xf numFmtId="1" fontId="20" fillId="56" borderId="10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26" fillId="33" borderId="10" xfId="0" applyFont="1" applyFill="1" applyBorder="1" applyAlignment="1">
      <alignment vertical="top" wrapText="1"/>
    </xf>
    <xf numFmtId="0" fontId="26" fillId="33" borderId="14" xfId="0" applyFont="1" applyFill="1" applyBorder="1" applyAlignment="1">
      <alignment vertical="top" wrapText="1"/>
    </xf>
    <xf numFmtId="0" fontId="26" fillId="33" borderId="0" xfId="0" applyFont="1" applyFill="1" applyAlignment="1">
      <alignment vertical="top" wrapText="1"/>
    </xf>
    <xf numFmtId="0" fontId="15" fillId="48" borderId="10" xfId="0" applyFont="1" applyFill="1" applyBorder="1" applyAlignment="1">
      <alignment horizontal="center" vertical="center" wrapText="1"/>
    </xf>
    <xf numFmtId="0" fontId="39" fillId="47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0" fontId="39" fillId="48" borderId="10" xfId="0" applyFont="1" applyFill="1" applyBorder="1" applyAlignment="1">
      <alignment horizontal="center" vertical="center" wrapText="1"/>
    </xf>
    <xf numFmtId="1" fontId="26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9" fontId="78" fillId="0" borderId="10" xfId="0" applyNumberFormat="1" applyFont="1" applyBorder="1" applyAlignment="1">
      <alignment horizontal="center" vertical="center" wrapText="1"/>
    </xf>
    <xf numFmtId="49" fontId="78" fillId="48" borderId="10" xfId="0" applyNumberFormat="1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49" fontId="79" fillId="43" borderId="10" xfId="0" applyNumberFormat="1" applyFont="1" applyFill="1" applyBorder="1" applyAlignment="1">
      <alignment horizontal="center" vertical="center" wrapText="1"/>
    </xf>
    <xf numFmtId="49" fontId="79" fillId="42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26" fillId="31" borderId="10" xfId="0" applyFont="1" applyFill="1" applyBorder="1" applyAlignment="1">
      <alignment horizontal="center" vertical="top" wrapText="1"/>
    </xf>
    <xf numFmtId="0" fontId="26" fillId="31" borderId="10" xfId="0" applyFont="1" applyFill="1" applyBorder="1" applyAlignment="1">
      <alignment horizontal="center" vertical="center" wrapText="1"/>
    </xf>
    <xf numFmtId="1" fontId="26" fillId="35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vertical="center" wrapText="1"/>
    </xf>
    <xf numFmtId="49" fontId="38" fillId="4" borderId="10" xfId="0" applyNumberFormat="1" applyFont="1" applyFill="1" applyBorder="1" applyAlignment="1">
      <alignment horizontal="center" vertical="center" wrapText="1"/>
    </xf>
    <xf numFmtId="0" fontId="20" fillId="4" borderId="10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wrapText="1"/>
    </xf>
    <xf numFmtId="0" fontId="20" fillId="46" borderId="10" xfId="0" applyFont="1" applyFill="1" applyBorder="1" applyAlignment="1">
      <alignment vertical="center" wrapText="1"/>
    </xf>
    <xf numFmtId="49" fontId="38" fillId="46" borderId="10" xfId="0" applyNumberFormat="1" applyFont="1" applyFill="1" applyBorder="1" applyAlignment="1">
      <alignment horizontal="center" vertical="center" wrapText="1"/>
    </xf>
    <xf numFmtId="49" fontId="20" fillId="46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29" fillId="0" borderId="10" xfId="0" applyFont="1" applyFill="1" applyBorder="1" applyAlignment="1">
      <alignment vertical="center" wrapText="1"/>
    </xf>
    <xf numFmtId="0" fontId="20" fillId="56" borderId="10" xfId="0" applyFont="1" applyFill="1" applyBorder="1" applyAlignment="1">
      <alignment horizontal="center" vertical="center" wrapText="1"/>
    </xf>
    <xf numFmtId="0" fontId="30" fillId="33" borderId="0" xfId="0" applyFont="1" applyFill="1" applyAlignment="1">
      <alignment vertical="top" wrapText="1"/>
    </xf>
    <xf numFmtId="1" fontId="20" fillId="42" borderId="10" xfId="0" applyNumberFormat="1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1" fontId="20" fillId="10" borderId="10" xfId="0" applyNumberFormat="1" applyFont="1" applyFill="1" applyBorder="1" applyAlignment="1">
      <alignment horizontal="center" vertical="center" wrapText="1"/>
    </xf>
    <xf numFmtId="1" fontId="20" fillId="13" borderId="10" xfId="0" applyNumberFormat="1" applyFont="1" applyFill="1" applyBorder="1" applyAlignment="1">
      <alignment horizontal="center" vertical="center" wrapText="1"/>
    </xf>
    <xf numFmtId="1" fontId="20" fillId="57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right"/>
      <protection/>
    </xf>
    <xf numFmtId="49" fontId="79" fillId="33" borderId="10" xfId="0" applyNumberFormat="1" applyFont="1" applyFill="1" applyBorder="1" applyAlignment="1">
      <alignment horizontal="center" vertical="center" wrapText="1"/>
    </xf>
    <xf numFmtId="0" fontId="20" fillId="58" borderId="10" xfId="0" applyFont="1" applyFill="1" applyBorder="1" applyAlignment="1">
      <alignment horizontal="center" vertical="center" wrapText="1"/>
    </xf>
    <xf numFmtId="0" fontId="20" fillId="58" borderId="10" xfId="0" applyFont="1" applyFill="1" applyBorder="1" applyAlignment="1">
      <alignment vertical="center" wrapText="1"/>
    </xf>
    <xf numFmtId="49" fontId="79" fillId="58" borderId="10" xfId="0" applyNumberFormat="1" applyFont="1" applyFill="1" applyBorder="1" applyAlignment="1">
      <alignment horizontal="center" vertical="center" wrapText="1"/>
    </xf>
    <xf numFmtId="0" fontId="32" fillId="0" borderId="0" xfId="0" applyFont="1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22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26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6" fillId="49" borderId="21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justify" vertical="top" wrapText="1"/>
    </xf>
    <xf numFmtId="0" fontId="15" fillId="0" borderId="1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39" fillId="48" borderId="1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6" fillId="47" borderId="21" xfId="0" applyFont="1" applyFill="1" applyBorder="1" applyAlignment="1">
      <alignment horizontal="left" vertical="center" wrapText="1" shrinkToFi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26" fillId="0" borderId="0" xfId="0" applyFont="1" applyAlignment="1">
      <alignment horizontal="center" wrapText="1"/>
    </xf>
    <xf numFmtId="0" fontId="26" fillId="31" borderId="14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26" fillId="40" borderId="10" xfId="0" applyFont="1" applyFill="1" applyBorder="1" applyAlignment="1">
      <alignment horizontal="justify" vertical="top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42" fillId="0" borderId="24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13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15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center" vertical="center" textRotation="90"/>
      <protection/>
    </xf>
    <xf numFmtId="0" fontId="18" fillId="0" borderId="12" xfId="0" applyFont="1" applyBorder="1" applyAlignment="1" applyProtection="1">
      <alignment vertical="center" textRotation="90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23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26" fillId="0" borderId="14" xfId="0" applyFont="1" applyBorder="1" applyAlignment="1" applyProtection="1">
      <alignment horizontal="center" vertical="center" textRotation="90"/>
      <protection/>
    </xf>
    <xf numFmtId="0" fontId="26" fillId="0" borderId="12" xfId="0" applyFont="1" applyBorder="1" applyAlignment="1" applyProtection="1">
      <alignment horizontal="center" vertical="center" textRotation="90"/>
      <protection/>
    </xf>
    <xf numFmtId="0" fontId="18" fillId="0" borderId="12" xfId="0" applyFont="1" applyBorder="1" applyAlignment="1" applyProtection="1">
      <alignment horizontal="center" vertical="center" textRotation="90"/>
      <protection/>
    </xf>
    <xf numFmtId="0" fontId="23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center" vertical="center" textRotation="90" wrapText="1"/>
    </xf>
    <xf numFmtId="0" fontId="20" fillId="0" borderId="12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textRotation="89" wrapText="1"/>
    </xf>
    <xf numFmtId="0" fontId="26" fillId="0" borderId="12" xfId="0" applyFont="1" applyBorder="1" applyAlignment="1">
      <alignment horizontal="center" vertical="center" textRotation="89" wrapText="1"/>
    </xf>
    <xf numFmtId="0" fontId="20" fillId="0" borderId="16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wrapText="1"/>
    </xf>
    <xf numFmtId="0" fontId="20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textRotation="90" wrapText="1"/>
    </xf>
    <xf numFmtId="0" fontId="29" fillId="0" borderId="14" xfId="0" applyFont="1" applyBorder="1" applyAlignment="1">
      <alignment horizontal="center" vertical="center" textRotation="90" wrapText="1"/>
    </xf>
    <xf numFmtId="0" fontId="29" fillId="0" borderId="12" xfId="0" applyFont="1" applyBorder="1" applyAlignment="1">
      <alignment horizontal="center" vertical="center" textRotation="90" wrapText="1"/>
    </xf>
    <xf numFmtId="0" fontId="29" fillId="0" borderId="16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textRotation="90"/>
    </xf>
    <xf numFmtId="0" fontId="0" fillId="0" borderId="16" xfId="0" applyBorder="1" applyAlignment="1">
      <alignment textRotation="90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textRotation="90" wrapText="1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6" xfId="0" applyFont="1" applyBorder="1" applyAlignment="1">
      <alignment horizontal="center" vertical="center" textRotation="90" wrapText="1"/>
    </xf>
    <xf numFmtId="0" fontId="20" fillId="0" borderId="20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36</xdr:row>
      <xdr:rowOff>0</xdr:rowOff>
    </xdr:from>
    <xdr:to>
      <xdr:col>12</xdr:col>
      <xdr:colOff>666750</xdr:colOff>
      <xdr:row>65</xdr:row>
      <xdr:rowOff>152400</xdr:rowOff>
    </xdr:to>
    <xdr:pic>
      <xdr:nvPicPr>
        <xdr:cNvPr id="1" name="Рисунок 1" descr="C:\Users\Zav_uch\Pictures\2018-09-03\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15200"/>
          <a:ext cx="9124950" cy="5915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6"/>
  <sheetViews>
    <sheetView zoomScalePageLayoutView="0" workbookViewId="0" topLeftCell="A28">
      <selection activeCell="C48" sqref="C48"/>
    </sheetView>
  </sheetViews>
  <sheetFormatPr defaultColWidth="9.00390625" defaultRowHeight="12.75"/>
  <cols>
    <col min="1" max="1" width="8.875" style="20" customWidth="1"/>
    <col min="2" max="2" width="35.75390625" style="20" customWidth="1"/>
    <col min="3" max="3" width="7.25390625" style="20" customWidth="1"/>
    <col min="4" max="4" width="11.75390625" style="20" customWidth="1"/>
    <col min="5" max="5" width="7.375" style="20" customWidth="1"/>
    <col min="6" max="6" width="11.25390625" style="20" customWidth="1"/>
    <col min="7" max="7" width="10.375" style="20" customWidth="1"/>
    <col min="8" max="8" width="40.375" style="19" customWidth="1"/>
    <col min="9" max="16384" width="9.125" style="20" customWidth="1"/>
  </cols>
  <sheetData>
    <row r="1" spans="1:8" ht="60.75" customHeight="1">
      <c r="A1" s="396" t="s">
        <v>240</v>
      </c>
      <c r="B1" s="396"/>
      <c r="C1" s="217"/>
      <c r="D1" s="217"/>
      <c r="E1" s="395" t="s">
        <v>239</v>
      </c>
      <c r="F1" s="395"/>
      <c r="G1" s="395"/>
      <c r="H1" s="218"/>
    </row>
    <row r="2" spans="1:8" ht="60" customHeight="1">
      <c r="A2" s="380" t="s">
        <v>230</v>
      </c>
      <c r="B2" s="380"/>
      <c r="C2" s="380"/>
      <c r="D2" s="380"/>
      <c r="E2" s="380"/>
      <c r="F2" s="380"/>
      <c r="G2" s="380"/>
      <c r="H2" s="218"/>
    </row>
    <row r="3" spans="1:8" ht="47.25" customHeight="1">
      <c r="A3" s="110"/>
      <c r="B3" s="110"/>
      <c r="C3" s="397" t="s">
        <v>231</v>
      </c>
      <c r="D3" s="397"/>
      <c r="E3" s="397"/>
      <c r="F3" s="397"/>
      <c r="G3" s="397"/>
      <c r="H3" s="218"/>
    </row>
    <row r="4" spans="1:8" ht="14.25" customHeight="1">
      <c r="A4" s="389" t="s">
        <v>181</v>
      </c>
      <c r="B4" s="389"/>
      <c r="C4" s="389"/>
      <c r="D4" s="389"/>
      <c r="E4" s="389"/>
      <c r="F4" s="389"/>
      <c r="G4" s="389"/>
      <c r="H4" s="218"/>
    </row>
    <row r="5" spans="1:19" ht="22.5" customHeight="1">
      <c r="A5" s="376" t="s">
        <v>0</v>
      </c>
      <c r="B5" s="376" t="s">
        <v>1</v>
      </c>
      <c r="C5" s="376" t="s">
        <v>2</v>
      </c>
      <c r="D5" s="376" t="s">
        <v>3</v>
      </c>
      <c r="E5" s="376" t="s">
        <v>4</v>
      </c>
      <c r="F5" s="376"/>
      <c r="G5" s="376" t="s">
        <v>5</v>
      </c>
      <c r="H5" s="393" t="s">
        <v>6</v>
      </c>
      <c r="I5" s="21"/>
      <c r="J5" s="1"/>
      <c r="K5" s="2"/>
      <c r="L5" s="1"/>
      <c r="M5" s="3"/>
      <c r="N5" s="373"/>
      <c r="O5" s="373"/>
      <c r="P5" s="3"/>
      <c r="Q5" s="4"/>
      <c r="R5" s="4"/>
      <c r="S5" s="4"/>
    </row>
    <row r="6" spans="1:19" ht="22.5">
      <c r="A6" s="376"/>
      <c r="B6" s="376"/>
      <c r="C6" s="376"/>
      <c r="D6" s="376"/>
      <c r="E6" s="219" t="s">
        <v>7</v>
      </c>
      <c r="F6" s="220" t="s">
        <v>40</v>
      </c>
      <c r="G6" s="376"/>
      <c r="H6" s="393"/>
      <c r="I6" s="21"/>
      <c r="J6" s="1"/>
      <c r="K6" s="3"/>
      <c r="L6" s="3"/>
      <c r="M6" s="3"/>
      <c r="N6" s="2"/>
      <c r="O6" s="2"/>
      <c r="P6" s="3"/>
      <c r="Q6" s="5"/>
      <c r="R6" s="5"/>
      <c r="S6" s="5"/>
    </row>
    <row r="7" spans="1:19" ht="9.75" customHeight="1">
      <c r="A7" s="130">
        <v>1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  <c r="G7" s="160">
        <v>7</v>
      </c>
      <c r="H7" s="221"/>
      <c r="J7" s="1"/>
      <c r="K7" s="6"/>
      <c r="L7" s="6"/>
      <c r="M7" s="3"/>
      <c r="N7" s="2"/>
      <c r="O7" s="3"/>
      <c r="P7" s="3"/>
      <c r="Q7" s="5"/>
      <c r="R7" s="5"/>
      <c r="S7" s="5"/>
    </row>
    <row r="8" spans="1:19" ht="21">
      <c r="A8" s="113"/>
      <c r="B8" s="222" t="s">
        <v>8</v>
      </c>
      <c r="C8" s="223">
        <f>C39-C38</f>
        <v>22</v>
      </c>
      <c r="D8" s="224">
        <f>E8*1.5</f>
        <v>1188</v>
      </c>
      <c r="E8" s="224">
        <f>C8*36</f>
        <v>792</v>
      </c>
      <c r="F8" s="212">
        <f>F9+F15+F37</f>
        <v>518</v>
      </c>
      <c r="G8" s="160"/>
      <c r="H8" s="225" t="s">
        <v>38</v>
      </c>
      <c r="J8" s="3"/>
      <c r="K8" s="3"/>
      <c r="L8" s="3"/>
      <c r="M8" s="3"/>
      <c r="N8" s="3"/>
      <c r="O8" s="3"/>
      <c r="P8" s="3"/>
      <c r="Q8" s="4"/>
      <c r="R8" s="4"/>
      <c r="S8" s="4"/>
    </row>
    <row r="9" spans="1:19" ht="11.25" customHeight="1">
      <c r="A9" s="254" t="s">
        <v>9</v>
      </c>
      <c r="B9" s="233" t="s">
        <v>10</v>
      </c>
      <c r="C9" s="257"/>
      <c r="D9" s="226">
        <v>296</v>
      </c>
      <c r="E9" s="227">
        <v>208</v>
      </c>
      <c r="F9" s="228">
        <v>126</v>
      </c>
      <c r="G9" s="160"/>
      <c r="H9" s="394" t="s">
        <v>79</v>
      </c>
      <c r="J9" s="7"/>
      <c r="K9" s="7"/>
      <c r="L9" s="3"/>
      <c r="M9" s="8"/>
      <c r="N9" s="9"/>
      <c r="O9" s="9"/>
      <c r="P9" s="3"/>
      <c r="Q9" s="4"/>
      <c r="R9" s="4"/>
      <c r="S9" s="4"/>
    </row>
    <row r="10" spans="1:19" ht="11.25" customHeight="1">
      <c r="A10" s="130" t="s">
        <v>187</v>
      </c>
      <c r="B10" s="232" t="s">
        <v>204</v>
      </c>
      <c r="C10" s="257"/>
      <c r="D10" s="160"/>
      <c r="E10" s="229"/>
      <c r="F10" s="132"/>
      <c r="G10" s="160"/>
      <c r="H10" s="394"/>
      <c r="J10" s="7"/>
      <c r="K10" s="7"/>
      <c r="L10" s="3"/>
      <c r="M10" s="9"/>
      <c r="N10" s="9"/>
      <c r="O10" s="9"/>
      <c r="P10" s="3"/>
      <c r="Q10" s="4"/>
      <c r="R10" s="4"/>
      <c r="S10" s="10"/>
    </row>
    <row r="11" spans="1:19" ht="11.25" customHeight="1">
      <c r="A11" s="130" t="s">
        <v>186</v>
      </c>
      <c r="B11" s="232" t="s">
        <v>205</v>
      </c>
      <c r="C11" s="257"/>
      <c r="D11" s="160"/>
      <c r="E11" s="229"/>
      <c r="F11" s="132"/>
      <c r="G11" s="160"/>
      <c r="H11" s="394"/>
      <c r="J11" s="2"/>
      <c r="K11" s="2"/>
      <c r="L11" s="3"/>
      <c r="M11" s="3"/>
      <c r="N11" s="3"/>
      <c r="O11" s="3"/>
      <c r="P11" s="3"/>
      <c r="Q11" s="11"/>
      <c r="R11" s="4"/>
      <c r="S11" s="10"/>
    </row>
    <row r="12" spans="1:19" ht="24" customHeight="1">
      <c r="A12" s="130" t="s">
        <v>185</v>
      </c>
      <c r="B12" s="232" t="s">
        <v>206</v>
      </c>
      <c r="C12" s="257"/>
      <c r="D12" s="160"/>
      <c r="E12" s="229"/>
      <c r="F12" s="132"/>
      <c r="G12" s="160"/>
      <c r="H12" s="230"/>
      <c r="J12" s="2"/>
      <c r="K12" s="2"/>
      <c r="L12" s="3"/>
      <c r="M12" s="3"/>
      <c r="N12" s="3"/>
      <c r="O12" s="3"/>
      <c r="P12" s="3"/>
      <c r="Q12" s="11"/>
      <c r="R12" s="4"/>
      <c r="S12" s="10"/>
    </row>
    <row r="13" spans="1:19" ht="22.5" customHeight="1">
      <c r="A13" s="130" t="s">
        <v>184</v>
      </c>
      <c r="B13" s="232" t="s">
        <v>182</v>
      </c>
      <c r="C13" s="257"/>
      <c r="D13" s="160"/>
      <c r="E13" s="229"/>
      <c r="F13" s="231"/>
      <c r="G13" s="160"/>
      <c r="H13" s="378" t="s">
        <v>15</v>
      </c>
      <c r="J13" s="2"/>
      <c r="K13" s="2"/>
      <c r="L13" s="3"/>
      <c r="M13" s="3"/>
      <c r="N13" s="3"/>
      <c r="O13" s="3"/>
      <c r="P13" s="3"/>
      <c r="Q13" s="5"/>
      <c r="R13" s="5"/>
      <c r="S13" s="5"/>
    </row>
    <row r="14" spans="1:19" ht="10.5" customHeight="1">
      <c r="A14" s="160" t="s">
        <v>183</v>
      </c>
      <c r="B14" s="232" t="s">
        <v>14</v>
      </c>
      <c r="C14" s="257"/>
      <c r="D14" s="160"/>
      <c r="E14" s="229">
        <v>44</v>
      </c>
      <c r="F14" s="231">
        <f>E14*0.73</f>
        <v>32.12</v>
      </c>
      <c r="G14" s="160"/>
      <c r="H14" s="378"/>
      <c r="J14" s="2"/>
      <c r="K14" s="2"/>
      <c r="L14" s="3"/>
      <c r="M14" s="3"/>
      <c r="N14" s="3"/>
      <c r="O14" s="3"/>
      <c r="P14" s="3"/>
      <c r="Q14" s="5"/>
      <c r="R14" s="5"/>
      <c r="S14" s="5"/>
    </row>
    <row r="15" spans="1:19" ht="10.5" customHeight="1">
      <c r="A15" s="254" t="s">
        <v>16</v>
      </c>
      <c r="B15" s="233" t="s">
        <v>17</v>
      </c>
      <c r="C15" s="257"/>
      <c r="D15" s="226">
        <v>784</v>
      </c>
      <c r="E15" s="234">
        <v>530</v>
      </c>
      <c r="F15" s="228">
        <v>338</v>
      </c>
      <c r="G15" s="160"/>
      <c r="H15" s="378"/>
      <c r="J15" s="2"/>
      <c r="K15" s="2"/>
      <c r="L15" s="3"/>
      <c r="M15" s="3"/>
      <c r="N15" s="3"/>
      <c r="O15" s="3"/>
      <c r="P15" s="3"/>
      <c r="Q15" s="4"/>
      <c r="R15" s="4"/>
      <c r="S15" s="4"/>
    </row>
    <row r="16" spans="1:19" ht="31.5">
      <c r="A16" s="113" t="s">
        <v>18</v>
      </c>
      <c r="B16" s="258" t="s">
        <v>207</v>
      </c>
      <c r="C16" s="160"/>
      <c r="D16" s="235"/>
      <c r="E16" s="236"/>
      <c r="F16" s="132"/>
      <c r="G16" s="160"/>
      <c r="H16" s="378"/>
      <c r="J16" s="2"/>
      <c r="K16" s="2"/>
      <c r="L16" s="3"/>
      <c r="M16" s="3"/>
      <c r="N16" s="3"/>
      <c r="O16" s="3"/>
      <c r="P16" s="3"/>
      <c r="Q16" s="4"/>
      <c r="R16" s="4"/>
      <c r="S16" s="4"/>
    </row>
    <row r="17" spans="1:19" ht="30.75" customHeight="1">
      <c r="A17" s="175" t="s">
        <v>19</v>
      </c>
      <c r="B17" s="259" t="s">
        <v>208</v>
      </c>
      <c r="C17" s="238"/>
      <c r="D17" s="160"/>
      <c r="E17" s="160"/>
      <c r="F17" s="239"/>
      <c r="G17" s="238"/>
      <c r="H17" s="240"/>
      <c r="J17" s="2"/>
      <c r="K17" s="2"/>
      <c r="L17" s="3"/>
      <c r="M17" s="3"/>
      <c r="N17" s="3"/>
      <c r="O17" s="3"/>
      <c r="P17" s="3"/>
      <c r="Q17" s="4"/>
      <c r="R17" s="4"/>
      <c r="S17" s="4"/>
    </row>
    <row r="18" spans="1:19" ht="13.5" customHeight="1">
      <c r="A18" s="175" t="s">
        <v>111</v>
      </c>
      <c r="B18" s="237" t="s">
        <v>25</v>
      </c>
      <c r="C18" s="238"/>
      <c r="D18" s="238"/>
      <c r="E18" s="238"/>
      <c r="F18" s="239"/>
      <c r="G18" s="238"/>
      <c r="H18" s="240"/>
      <c r="J18" s="2"/>
      <c r="K18" s="2"/>
      <c r="L18" s="3"/>
      <c r="M18" s="3"/>
      <c r="N18" s="3"/>
      <c r="O18" s="3"/>
      <c r="P18" s="3"/>
      <c r="Q18" s="4"/>
      <c r="R18" s="4"/>
      <c r="S18" s="4"/>
    </row>
    <row r="19" spans="1:19" ht="13.5" customHeight="1">
      <c r="A19" s="175" t="s">
        <v>112</v>
      </c>
      <c r="B19" s="237" t="s">
        <v>188</v>
      </c>
      <c r="C19" s="238"/>
      <c r="D19" s="238"/>
      <c r="E19" s="238"/>
      <c r="F19" s="239"/>
      <c r="G19" s="238"/>
      <c r="H19" s="240"/>
      <c r="J19" s="2"/>
      <c r="K19" s="2"/>
      <c r="L19" s="3"/>
      <c r="M19" s="3"/>
      <c r="N19" s="3"/>
      <c r="O19" s="3"/>
      <c r="P19" s="3"/>
      <c r="Q19" s="4"/>
      <c r="R19" s="4"/>
      <c r="S19" s="4"/>
    </row>
    <row r="20" spans="1:19" s="31" customFormat="1" ht="12.75" customHeight="1">
      <c r="A20" s="113" t="s">
        <v>123</v>
      </c>
      <c r="B20" s="241" t="s">
        <v>209</v>
      </c>
      <c r="C20" s="242"/>
      <c r="D20" s="239"/>
      <c r="E20" s="239"/>
      <c r="F20" s="239"/>
      <c r="G20" s="132"/>
      <c r="H20" s="243"/>
      <c r="J20" s="9"/>
      <c r="K20" s="9"/>
      <c r="L20" s="3"/>
      <c r="M20" s="3"/>
      <c r="N20" s="3"/>
      <c r="O20" s="3"/>
      <c r="P20" s="3"/>
      <c r="Q20" s="13"/>
      <c r="R20" s="5"/>
      <c r="S20" s="5"/>
    </row>
    <row r="21" spans="1:19" ht="23.25" customHeight="1">
      <c r="A21" s="255" t="s">
        <v>126</v>
      </c>
      <c r="B21" s="237" t="s">
        <v>210</v>
      </c>
      <c r="C21" s="238"/>
      <c r="D21" s="238"/>
      <c r="E21" s="238"/>
      <c r="F21" s="132"/>
      <c r="G21" s="160"/>
      <c r="H21" s="240"/>
      <c r="J21" s="7"/>
      <c r="K21" s="12"/>
      <c r="L21" s="3"/>
      <c r="M21" s="3"/>
      <c r="N21" s="3"/>
      <c r="O21" s="3"/>
      <c r="P21" s="3"/>
      <c r="Q21" s="13"/>
      <c r="R21" s="5"/>
      <c r="S21" s="5"/>
    </row>
    <row r="22" spans="1:19" ht="11.25" customHeight="1">
      <c r="A22" s="130" t="s">
        <v>113</v>
      </c>
      <c r="B22" s="232" t="s">
        <v>25</v>
      </c>
      <c r="C22" s="238"/>
      <c r="D22" s="238"/>
      <c r="E22" s="238"/>
      <c r="F22" s="244"/>
      <c r="G22" s="160"/>
      <c r="H22" s="240"/>
      <c r="J22" s="7"/>
      <c r="K22" s="12"/>
      <c r="L22" s="3"/>
      <c r="M22" s="3"/>
      <c r="N22" s="3"/>
      <c r="O22" s="3"/>
      <c r="P22" s="3"/>
      <c r="Q22" s="13"/>
      <c r="R22" s="5"/>
      <c r="S22" s="5"/>
    </row>
    <row r="23" spans="1:19" ht="12" customHeight="1">
      <c r="A23" s="175" t="s">
        <v>114</v>
      </c>
      <c r="B23" s="237" t="s">
        <v>188</v>
      </c>
      <c r="C23" s="238"/>
      <c r="D23" s="238"/>
      <c r="E23" s="238"/>
      <c r="F23" s="245"/>
      <c r="G23" s="160"/>
      <c r="H23" s="240"/>
      <c r="J23" s="7"/>
      <c r="K23" s="12"/>
      <c r="L23" s="3"/>
      <c r="M23" s="3"/>
      <c r="N23" s="3"/>
      <c r="O23" s="3"/>
      <c r="P23" s="3"/>
      <c r="Q23" s="13"/>
      <c r="R23" s="5"/>
      <c r="S23" s="5"/>
    </row>
    <row r="24" spans="1:19" s="21" customFormat="1" ht="31.5" customHeight="1">
      <c r="A24" s="113" t="s">
        <v>124</v>
      </c>
      <c r="B24" s="246" t="s">
        <v>211</v>
      </c>
      <c r="C24" s="132"/>
      <c r="D24" s="132"/>
      <c r="E24" s="132"/>
      <c r="F24" s="132"/>
      <c r="G24" s="160"/>
      <c r="H24" s="247"/>
      <c r="J24" s="7"/>
      <c r="K24" s="12"/>
      <c r="L24" s="3"/>
      <c r="M24" s="3"/>
      <c r="N24" s="3"/>
      <c r="O24" s="3"/>
      <c r="P24" s="3"/>
      <c r="Q24" s="13"/>
      <c r="R24" s="5"/>
      <c r="S24" s="5"/>
    </row>
    <row r="25" spans="1:19" s="21" customFormat="1" ht="32.25" customHeight="1">
      <c r="A25" s="130" t="s">
        <v>125</v>
      </c>
      <c r="B25" s="232" t="s">
        <v>212</v>
      </c>
      <c r="C25" s="160"/>
      <c r="D25" s="160"/>
      <c r="E25" s="160"/>
      <c r="F25" s="132"/>
      <c r="G25" s="160"/>
      <c r="H25" s="247"/>
      <c r="J25" s="7"/>
      <c r="K25" s="12"/>
      <c r="L25" s="3"/>
      <c r="M25" s="3"/>
      <c r="N25" s="3"/>
      <c r="O25" s="3"/>
      <c r="P25" s="3"/>
      <c r="Q25" s="13"/>
      <c r="R25" s="5"/>
      <c r="S25" s="5"/>
    </row>
    <row r="26" spans="1:19" s="21" customFormat="1" ht="21.75" customHeight="1">
      <c r="A26" s="256" t="s">
        <v>213</v>
      </c>
      <c r="B26" s="248" t="s">
        <v>214</v>
      </c>
      <c r="C26" s="249"/>
      <c r="D26" s="249"/>
      <c r="E26" s="249"/>
      <c r="F26" s="244"/>
      <c r="G26" s="250"/>
      <c r="H26" s="247"/>
      <c r="J26" s="7"/>
      <c r="K26" s="12"/>
      <c r="L26" s="3"/>
      <c r="M26" s="3"/>
      <c r="N26" s="3"/>
      <c r="O26" s="3"/>
      <c r="P26" s="3"/>
      <c r="Q26" s="13"/>
      <c r="R26" s="5"/>
      <c r="S26" s="5"/>
    </row>
    <row r="27" spans="1:19" s="21" customFormat="1" ht="12" customHeight="1">
      <c r="A27" s="256" t="s">
        <v>133</v>
      </c>
      <c r="B27" s="248" t="s">
        <v>25</v>
      </c>
      <c r="C27" s="249"/>
      <c r="D27" s="249"/>
      <c r="E27" s="249"/>
      <c r="F27" s="244"/>
      <c r="G27" s="250"/>
      <c r="H27" s="247"/>
      <c r="J27" s="7"/>
      <c r="K27" s="12"/>
      <c r="L27" s="3"/>
      <c r="M27" s="3"/>
      <c r="N27" s="3"/>
      <c r="O27" s="3"/>
      <c r="P27" s="3"/>
      <c r="Q27" s="13"/>
      <c r="R27" s="5"/>
      <c r="S27" s="5"/>
    </row>
    <row r="28" spans="1:19" s="21" customFormat="1" ht="10.5" customHeight="1">
      <c r="A28" s="130" t="s">
        <v>134</v>
      </c>
      <c r="B28" s="232" t="s">
        <v>188</v>
      </c>
      <c r="C28" s="160"/>
      <c r="D28" s="160"/>
      <c r="E28" s="160"/>
      <c r="F28" s="251"/>
      <c r="G28" s="238"/>
      <c r="H28" s="247"/>
      <c r="J28" s="7"/>
      <c r="K28" s="12"/>
      <c r="L28" s="3"/>
      <c r="M28" s="3"/>
      <c r="N28" s="3"/>
      <c r="O28" s="3"/>
      <c r="P28" s="3"/>
      <c r="Q28" s="13"/>
      <c r="R28" s="5"/>
      <c r="S28" s="5"/>
    </row>
    <row r="29" spans="1:19" s="21" customFormat="1" ht="21.75" customHeight="1">
      <c r="A29" s="113" t="s">
        <v>215</v>
      </c>
      <c r="B29" s="246" t="s">
        <v>217</v>
      </c>
      <c r="C29" s="160"/>
      <c r="D29" s="160"/>
      <c r="E29" s="160"/>
      <c r="F29" s="251"/>
      <c r="G29" s="238"/>
      <c r="H29" s="247"/>
      <c r="J29" s="7"/>
      <c r="K29" s="12"/>
      <c r="L29" s="3"/>
      <c r="M29" s="3"/>
      <c r="N29" s="3"/>
      <c r="O29" s="3"/>
      <c r="P29" s="3"/>
      <c r="Q29" s="13"/>
      <c r="R29" s="5"/>
      <c r="S29" s="5"/>
    </row>
    <row r="30" spans="1:19" s="21" customFormat="1" ht="34.5" customHeight="1">
      <c r="A30" s="130" t="s">
        <v>216</v>
      </c>
      <c r="B30" s="232" t="s">
        <v>218</v>
      </c>
      <c r="C30" s="160"/>
      <c r="D30" s="160"/>
      <c r="E30" s="160"/>
      <c r="F30" s="251"/>
      <c r="G30" s="238"/>
      <c r="H30" s="247"/>
      <c r="J30" s="7"/>
      <c r="K30" s="12"/>
      <c r="L30" s="3"/>
      <c r="M30" s="3"/>
      <c r="N30" s="3"/>
      <c r="O30" s="3"/>
      <c r="P30" s="3"/>
      <c r="Q30" s="13"/>
      <c r="R30" s="5"/>
      <c r="S30" s="5"/>
    </row>
    <row r="31" spans="1:19" s="21" customFormat="1" ht="10.5" customHeight="1">
      <c r="A31" s="256" t="s">
        <v>219</v>
      </c>
      <c r="B31" s="248" t="s">
        <v>25</v>
      </c>
      <c r="C31" s="160"/>
      <c r="D31" s="160"/>
      <c r="E31" s="160"/>
      <c r="F31" s="251"/>
      <c r="G31" s="238"/>
      <c r="H31" s="247"/>
      <c r="J31" s="7"/>
      <c r="K31" s="12"/>
      <c r="L31" s="3"/>
      <c r="M31" s="3"/>
      <c r="N31" s="3"/>
      <c r="O31" s="3"/>
      <c r="P31" s="3"/>
      <c r="Q31" s="13"/>
      <c r="R31" s="5"/>
      <c r="S31" s="5"/>
    </row>
    <row r="32" spans="1:19" s="21" customFormat="1" ht="10.5" customHeight="1">
      <c r="A32" s="130" t="s">
        <v>220</v>
      </c>
      <c r="B32" s="232" t="s">
        <v>188</v>
      </c>
      <c r="C32" s="160"/>
      <c r="D32" s="160"/>
      <c r="E32" s="160"/>
      <c r="F32" s="251"/>
      <c r="G32" s="238"/>
      <c r="H32" s="247"/>
      <c r="J32" s="7"/>
      <c r="K32" s="12"/>
      <c r="L32" s="3"/>
      <c r="M32" s="3"/>
      <c r="N32" s="3"/>
      <c r="O32" s="3"/>
      <c r="P32" s="3"/>
      <c r="Q32" s="13"/>
      <c r="R32" s="5"/>
      <c r="S32" s="5"/>
    </row>
    <row r="33" spans="1:19" s="21" customFormat="1" ht="10.5" customHeight="1">
      <c r="A33" s="113" t="s">
        <v>221</v>
      </c>
      <c r="B33" s="246" t="s">
        <v>222</v>
      </c>
      <c r="C33" s="160"/>
      <c r="D33" s="160"/>
      <c r="E33" s="160"/>
      <c r="F33" s="251"/>
      <c r="G33" s="238"/>
      <c r="H33" s="247"/>
      <c r="J33" s="7"/>
      <c r="K33" s="12"/>
      <c r="L33" s="3"/>
      <c r="M33" s="3"/>
      <c r="N33" s="3"/>
      <c r="O33" s="3"/>
      <c r="P33" s="3"/>
      <c r="Q33" s="13"/>
      <c r="R33" s="5"/>
      <c r="S33" s="5"/>
    </row>
    <row r="34" spans="1:19" s="21" customFormat="1" ht="21.75" customHeight="1">
      <c r="A34" s="130" t="s">
        <v>223</v>
      </c>
      <c r="B34" s="232" t="s">
        <v>224</v>
      </c>
      <c r="C34" s="160"/>
      <c r="D34" s="160"/>
      <c r="E34" s="160"/>
      <c r="F34" s="251"/>
      <c r="G34" s="238"/>
      <c r="H34" s="247"/>
      <c r="J34" s="7"/>
      <c r="K34" s="12"/>
      <c r="L34" s="3"/>
      <c r="M34" s="3"/>
      <c r="N34" s="3"/>
      <c r="O34" s="3"/>
      <c r="P34" s="3"/>
      <c r="Q34" s="13"/>
      <c r="R34" s="5"/>
      <c r="S34" s="5"/>
    </row>
    <row r="35" spans="1:19" s="21" customFormat="1" ht="10.5" customHeight="1">
      <c r="A35" s="256" t="s">
        <v>225</v>
      </c>
      <c r="B35" s="248" t="s">
        <v>25</v>
      </c>
      <c r="C35" s="160"/>
      <c r="D35" s="160"/>
      <c r="E35" s="160"/>
      <c r="F35" s="251"/>
      <c r="G35" s="238"/>
      <c r="H35" s="247"/>
      <c r="J35" s="7"/>
      <c r="K35" s="12"/>
      <c r="L35" s="3"/>
      <c r="M35" s="3"/>
      <c r="N35" s="3"/>
      <c r="O35" s="3"/>
      <c r="P35" s="3"/>
      <c r="Q35" s="13"/>
      <c r="R35" s="5"/>
      <c r="S35" s="5"/>
    </row>
    <row r="36" spans="1:19" s="21" customFormat="1" ht="10.5" customHeight="1">
      <c r="A36" s="130" t="s">
        <v>226</v>
      </c>
      <c r="B36" s="232" t="s">
        <v>188</v>
      </c>
      <c r="C36" s="160"/>
      <c r="D36" s="160"/>
      <c r="E36" s="160"/>
      <c r="F36" s="251"/>
      <c r="G36" s="238"/>
      <c r="H36" s="247"/>
      <c r="J36" s="7"/>
      <c r="K36" s="12"/>
      <c r="L36" s="3"/>
      <c r="M36" s="3"/>
      <c r="N36" s="3"/>
      <c r="O36" s="3"/>
      <c r="P36" s="3"/>
      <c r="Q36" s="13"/>
      <c r="R36" s="5"/>
      <c r="S36" s="5"/>
    </row>
    <row r="37" spans="1:19" ht="12.75" customHeight="1">
      <c r="A37" s="130" t="s">
        <v>20</v>
      </c>
      <c r="B37" s="131" t="s">
        <v>21</v>
      </c>
      <c r="C37" s="132"/>
      <c r="D37" s="320">
        <v>108</v>
      </c>
      <c r="E37" s="320">
        <v>54</v>
      </c>
      <c r="F37" s="130">
        <v>54</v>
      </c>
      <c r="G37" s="160"/>
      <c r="H37" s="230"/>
      <c r="J37" s="2"/>
      <c r="K37" s="2"/>
      <c r="L37" s="3"/>
      <c r="M37" s="3"/>
      <c r="N37" s="3"/>
      <c r="O37" s="3"/>
      <c r="P37" s="3"/>
      <c r="Q37" s="4"/>
      <c r="R37" s="4"/>
      <c r="S37" s="4"/>
    </row>
    <row r="38" spans="1:19" ht="12.75" customHeight="1">
      <c r="A38" s="113"/>
      <c r="B38" s="222" t="s">
        <v>22</v>
      </c>
      <c r="C38" s="323">
        <v>5</v>
      </c>
      <c r="D38" s="281">
        <f>E38*1.5</f>
        <v>270</v>
      </c>
      <c r="E38" s="281">
        <v>180</v>
      </c>
      <c r="F38" s="321">
        <v>90</v>
      </c>
      <c r="G38" s="175"/>
      <c r="H38" s="230"/>
      <c r="J38" s="7"/>
      <c r="K38" s="7"/>
      <c r="L38" s="3"/>
      <c r="M38" s="3"/>
      <c r="N38" s="3"/>
      <c r="O38" s="3"/>
      <c r="P38" s="3"/>
      <c r="Q38" s="4"/>
      <c r="R38" s="4"/>
      <c r="S38" s="4"/>
    </row>
    <row r="39" spans="1:19" ht="21.75" customHeight="1">
      <c r="A39" s="113"/>
      <c r="B39" s="222" t="s">
        <v>23</v>
      </c>
      <c r="C39" s="113">
        <v>27</v>
      </c>
      <c r="D39" s="281">
        <f>C39*54</f>
        <v>1458</v>
      </c>
      <c r="E39" s="281">
        <f>C39*36</f>
        <v>972</v>
      </c>
      <c r="F39" s="322">
        <f>F8+F38</f>
        <v>608</v>
      </c>
      <c r="G39" s="113"/>
      <c r="H39" s="240"/>
      <c r="J39" s="2"/>
      <c r="K39" s="2"/>
      <c r="L39" s="3"/>
      <c r="M39" s="3"/>
      <c r="N39" s="3"/>
      <c r="O39" s="3"/>
      <c r="P39" s="3"/>
      <c r="Q39" s="13"/>
      <c r="R39" s="382"/>
      <c r="S39" s="384"/>
    </row>
    <row r="40" spans="1:19" ht="12" customHeight="1">
      <c r="A40" s="113" t="s">
        <v>24</v>
      </c>
      <c r="B40" s="312" t="s">
        <v>25</v>
      </c>
      <c r="C40" s="390">
        <v>12</v>
      </c>
      <c r="D40" s="376">
        <f>C40*36</f>
        <v>432</v>
      </c>
      <c r="E40" s="377"/>
      <c r="F40" s="376"/>
      <c r="G40" s="391"/>
      <c r="H40" s="230"/>
      <c r="J40" s="7"/>
      <c r="K40" s="7"/>
      <c r="L40" s="9"/>
      <c r="M40" s="14"/>
      <c r="N40" s="14"/>
      <c r="O40" s="9"/>
      <c r="P40" s="3"/>
      <c r="Q40" s="15"/>
      <c r="R40" s="382"/>
      <c r="S40" s="384"/>
    </row>
    <row r="41" spans="1:19" ht="12" customHeight="1">
      <c r="A41" s="113" t="s">
        <v>26</v>
      </c>
      <c r="B41" s="222" t="s">
        <v>27</v>
      </c>
      <c r="C41" s="390"/>
      <c r="D41" s="377"/>
      <c r="E41" s="377"/>
      <c r="F41" s="376"/>
      <c r="G41" s="392"/>
      <c r="H41" s="230"/>
      <c r="J41" s="7"/>
      <c r="K41" s="7"/>
      <c r="L41" s="3"/>
      <c r="M41" s="9"/>
      <c r="N41" s="9"/>
      <c r="O41" s="3"/>
      <c r="P41" s="3"/>
      <c r="Q41" s="5"/>
      <c r="R41" s="5"/>
      <c r="S41" s="5"/>
    </row>
    <row r="42" spans="1:19" ht="10.5" customHeight="1">
      <c r="A42" s="113" t="s">
        <v>28</v>
      </c>
      <c r="B42" s="222" t="s">
        <v>29</v>
      </c>
      <c r="C42" s="323">
        <v>1</v>
      </c>
      <c r="D42" s="113"/>
      <c r="E42" s="130"/>
      <c r="F42" s="130"/>
      <c r="G42" s="130"/>
      <c r="H42" s="230"/>
      <c r="J42" s="9"/>
      <c r="K42" s="7"/>
      <c r="L42" s="9"/>
      <c r="M42" s="9"/>
      <c r="N42" s="9"/>
      <c r="O42" s="3"/>
      <c r="P42" s="3"/>
      <c r="Q42" s="4"/>
      <c r="R42" s="4"/>
      <c r="S42" s="4"/>
    </row>
    <row r="43" spans="1:19" ht="10.5" customHeight="1">
      <c r="A43" s="113" t="s">
        <v>30</v>
      </c>
      <c r="B43" s="222" t="s">
        <v>31</v>
      </c>
      <c r="C43" s="374">
        <v>1</v>
      </c>
      <c r="D43" s="113"/>
      <c r="E43" s="130"/>
      <c r="F43" s="130"/>
      <c r="G43" s="130"/>
      <c r="H43" s="230"/>
      <c r="J43" s="7"/>
      <c r="K43" s="7"/>
      <c r="L43" s="372"/>
      <c r="M43" s="9"/>
      <c r="N43" s="372"/>
      <c r="O43" s="3"/>
      <c r="P43" s="3"/>
      <c r="Q43" s="4"/>
      <c r="R43" s="4"/>
      <c r="S43" s="4"/>
    </row>
    <row r="44" spans="1:19" ht="11.25" customHeight="1">
      <c r="A44" s="130" t="s">
        <v>32</v>
      </c>
      <c r="B44" s="252" t="s">
        <v>33</v>
      </c>
      <c r="C44" s="375"/>
      <c r="D44" s="130"/>
      <c r="E44" s="130"/>
      <c r="F44" s="130"/>
      <c r="G44" s="130"/>
      <c r="H44" s="230"/>
      <c r="J44" s="7"/>
      <c r="K44" s="7"/>
      <c r="L44" s="372"/>
      <c r="M44" s="9"/>
      <c r="N44" s="372"/>
      <c r="O44" s="3"/>
      <c r="P44" s="3"/>
      <c r="Q44" s="5"/>
      <c r="R44" s="5"/>
      <c r="S44" s="5"/>
    </row>
    <row r="45" spans="1:19" ht="12.75" customHeight="1">
      <c r="A45" s="113" t="s">
        <v>34</v>
      </c>
      <c r="B45" s="222" t="s">
        <v>35</v>
      </c>
      <c r="C45" s="323">
        <v>2</v>
      </c>
      <c r="D45" s="113"/>
      <c r="E45" s="130"/>
      <c r="F45" s="130"/>
      <c r="G45" s="130"/>
      <c r="H45" s="230"/>
      <c r="J45" s="7"/>
      <c r="K45" s="7"/>
      <c r="L45" s="9"/>
      <c r="M45" s="9"/>
      <c r="N45" s="3"/>
      <c r="O45" s="3"/>
      <c r="P45" s="3"/>
      <c r="Q45" s="4"/>
      <c r="R45" s="4"/>
      <c r="S45" s="4"/>
    </row>
    <row r="46" spans="1:19" ht="10.5" customHeight="1">
      <c r="A46" s="385" t="s">
        <v>36</v>
      </c>
      <c r="B46" s="385"/>
      <c r="C46" s="323">
        <f>SUM(C39:C45)</f>
        <v>43</v>
      </c>
      <c r="D46" s="386"/>
      <c r="E46" s="386"/>
      <c r="F46" s="386"/>
      <c r="G46" s="386"/>
      <c r="H46" s="230"/>
      <c r="J46" s="7"/>
      <c r="K46" s="7"/>
      <c r="L46" s="9"/>
      <c r="M46" s="9"/>
      <c r="N46" s="3"/>
      <c r="O46" s="3"/>
      <c r="P46" s="3"/>
      <c r="Q46" s="4"/>
      <c r="R46" s="4"/>
      <c r="S46" s="4"/>
    </row>
    <row r="47" spans="1:19" ht="16.5" thickBot="1">
      <c r="A47" s="235"/>
      <c r="B47" s="235"/>
      <c r="C47" s="235"/>
      <c r="D47" s="235"/>
      <c r="E47" s="235"/>
      <c r="F47" s="235"/>
      <c r="G47" s="235"/>
      <c r="H47" s="218"/>
      <c r="J47" s="2"/>
      <c r="K47" s="2"/>
      <c r="L47" s="3"/>
      <c r="M47" s="3"/>
      <c r="N47" s="3"/>
      <c r="O47" s="3"/>
      <c r="P47" s="3"/>
      <c r="Q47" s="4"/>
      <c r="R47" s="4"/>
      <c r="S47" s="4"/>
    </row>
    <row r="48" spans="1:19" s="311" customFormat="1" ht="22.5" customHeight="1" thickBot="1">
      <c r="A48" s="110"/>
      <c r="B48" s="253" t="s">
        <v>37</v>
      </c>
      <c r="C48" s="216">
        <f>(F39+D40)/(E39+D40)*100</f>
        <v>74.07407407407408</v>
      </c>
      <c r="D48" s="379" t="s">
        <v>135</v>
      </c>
      <c r="E48" s="380"/>
      <c r="F48" s="110"/>
      <c r="G48" s="110"/>
      <c r="H48" s="310"/>
      <c r="J48" s="7"/>
      <c r="K48" s="7"/>
      <c r="L48" s="9"/>
      <c r="M48" s="9"/>
      <c r="N48" s="3"/>
      <c r="O48" s="3"/>
      <c r="P48" s="3"/>
      <c r="Q48" s="4"/>
      <c r="R48" s="4"/>
      <c r="S48" s="4"/>
    </row>
    <row r="49" spans="2:19" ht="15.75">
      <c r="B49" s="18"/>
      <c r="C49" s="22"/>
      <c r="D49" s="23"/>
      <c r="J49" s="387"/>
      <c r="K49" s="387"/>
      <c r="L49" s="9"/>
      <c r="M49" s="373"/>
      <c r="N49" s="373"/>
      <c r="O49" s="373"/>
      <c r="P49" s="373"/>
      <c r="Q49" s="4"/>
      <c r="R49" s="4"/>
      <c r="S49" s="4"/>
    </row>
    <row r="50" spans="10:19" ht="15.75">
      <c r="J50" s="21"/>
      <c r="K50" s="16"/>
      <c r="L50" s="381"/>
      <c r="M50" s="381"/>
      <c r="N50" s="16"/>
      <c r="O50" s="5"/>
      <c r="P50" s="5"/>
      <c r="Q50" s="5"/>
      <c r="R50" s="5"/>
      <c r="S50" s="5"/>
    </row>
    <row r="51" spans="10:19" ht="15.75">
      <c r="J51" s="21"/>
      <c r="K51" s="381"/>
      <c r="L51" s="381"/>
      <c r="M51" s="381"/>
      <c r="N51" s="381"/>
      <c r="O51" s="383"/>
      <c r="P51" s="383"/>
      <c r="Q51" s="15"/>
      <c r="R51" s="371"/>
      <c r="S51" s="371"/>
    </row>
    <row r="52" spans="10:19" ht="15.75">
      <c r="J52" s="21"/>
      <c r="K52" s="381"/>
      <c r="L52" s="381"/>
      <c r="M52" s="381"/>
      <c r="N52" s="381"/>
      <c r="O52" s="383"/>
      <c r="P52" s="383"/>
      <c r="Q52" s="15"/>
      <c r="R52" s="371"/>
      <c r="S52" s="371"/>
    </row>
    <row r="53" spans="10:19" ht="15.75">
      <c r="J53" s="21"/>
      <c r="K53" s="16"/>
      <c r="L53" s="381"/>
      <c r="M53" s="381"/>
      <c r="N53" s="13"/>
      <c r="O53" s="5"/>
      <c r="P53" s="5"/>
      <c r="Q53" s="15"/>
      <c r="R53" s="4"/>
      <c r="S53" s="4"/>
    </row>
    <row r="54" spans="10:19" ht="15.75">
      <c r="J54" s="21"/>
      <c r="K54" s="16"/>
      <c r="L54" s="381"/>
      <c r="M54" s="381"/>
      <c r="N54" s="382"/>
      <c r="O54" s="371"/>
      <c r="P54" s="383"/>
      <c r="Q54" s="371"/>
      <c r="R54" s="371"/>
      <c r="S54" s="371"/>
    </row>
    <row r="55" spans="10:19" ht="15.75">
      <c r="J55" s="21"/>
      <c r="K55" s="16"/>
      <c r="L55" s="381"/>
      <c r="M55" s="381"/>
      <c r="N55" s="382"/>
      <c r="O55" s="371"/>
      <c r="P55" s="383"/>
      <c r="Q55" s="371"/>
      <c r="R55" s="371"/>
      <c r="S55" s="371"/>
    </row>
    <row r="56" spans="10:19" ht="15.75">
      <c r="J56" s="21"/>
      <c r="K56" s="16"/>
      <c r="L56" s="381"/>
      <c r="M56" s="381"/>
      <c r="N56" s="13"/>
      <c r="O56" s="5"/>
      <c r="P56" s="4"/>
      <c r="Q56" s="4"/>
      <c r="R56" s="4"/>
      <c r="S56" s="4"/>
    </row>
    <row r="57" spans="10:19" ht="15.75">
      <c r="J57" s="21"/>
      <c r="K57" s="16"/>
      <c r="L57" s="381"/>
      <c r="M57" s="381"/>
      <c r="N57" s="13"/>
      <c r="O57" s="5"/>
      <c r="P57" s="4"/>
      <c r="Q57" s="4"/>
      <c r="R57" s="4"/>
      <c r="S57" s="4"/>
    </row>
    <row r="58" spans="11:19" ht="15.75">
      <c r="K58" s="16"/>
      <c r="L58" s="381"/>
      <c r="M58" s="381"/>
      <c r="N58" s="13"/>
      <c r="O58" s="5"/>
      <c r="P58" s="4"/>
      <c r="Q58" s="4"/>
      <c r="R58" s="4"/>
      <c r="S58" s="4"/>
    </row>
    <row r="59" spans="11:19" ht="15.75">
      <c r="K59" s="17"/>
      <c r="L59" s="388"/>
      <c r="M59" s="388"/>
      <c r="N59" s="11"/>
      <c r="O59" s="5"/>
      <c r="P59" s="4"/>
      <c r="Q59" s="4"/>
      <c r="R59" s="4"/>
      <c r="S59" s="4"/>
    </row>
    <row r="60" spans="11:19" ht="15.75">
      <c r="K60" s="17"/>
      <c r="L60" s="388"/>
      <c r="M60" s="388"/>
      <c r="N60" s="11"/>
      <c r="O60" s="5"/>
      <c r="P60" s="4"/>
      <c r="Q60" s="4"/>
      <c r="R60" s="4"/>
      <c r="S60" s="4"/>
    </row>
    <row r="61" spans="11:19" ht="15.75">
      <c r="K61" s="16"/>
      <c r="L61" s="381"/>
      <c r="M61" s="381"/>
      <c r="N61" s="13"/>
      <c r="O61" s="5"/>
      <c r="P61" s="4"/>
      <c r="Q61" s="4"/>
      <c r="R61" s="4"/>
      <c r="S61" s="4"/>
    </row>
    <row r="62" spans="11:19" ht="15.75">
      <c r="K62" s="381"/>
      <c r="L62" s="381"/>
      <c r="M62" s="381"/>
      <c r="N62" s="13"/>
      <c r="O62" s="371"/>
      <c r="P62" s="371"/>
      <c r="Q62" s="371"/>
      <c r="R62" s="371"/>
      <c r="S62" s="371"/>
    </row>
    <row r="63" spans="11:19" ht="12.75">
      <c r="K63" s="21"/>
      <c r="L63" s="21"/>
      <c r="M63" s="21"/>
      <c r="N63" s="21"/>
      <c r="O63" s="21"/>
      <c r="P63" s="21"/>
      <c r="Q63" s="21"/>
      <c r="R63" s="21"/>
      <c r="S63" s="21"/>
    </row>
    <row r="64" spans="11:19" ht="12.75">
      <c r="K64" s="21"/>
      <c r="L64" s="21"/>
      <c r="M64" s="21"/>
      <c r="N64" s="21"/>
      <c r="O64" s="21"/>
      <c r="P64" s="21"/>
      <c r="Q64" s="21"/>
      <c r="R64" s="21"/>
      <c r="S64" s="21"/>
    </row>
    <row r="65" spans="11:19" ht="12.75">
      <c r="K65" s="21"/>
      <c r="L65" s="21"/>
      <c r="M65" s="21"/>
      <c r="N65" s="21"/>
      <c r="O65" s="21"/>
      <c r="P65" s="21"/>
      <c r="Q65" s="21"/>
      <c r="R65" s="21"/>
      <c r="S65" s="21"/>
    </row>
    <row r="66" spans="11:19" ht="12.75">
      <c r="K66" s="21"/>
      <c r="L66" s="21"/>
      <c r="M66" s="21"/>
      <c r="N66" s="21"/>
      <c r="O66" s="21"/>
      <c r="P66" s="21"/>
      <c r="Q66" s="21"/>
      <c r="R66" s="21"/>
      <c r="S66" s="21"/>
    </row>
    <row r="67" spans="11:19" ht="12.75">
      <c r="K67" s="21"/>
      <c r="L67" s="21"/>
      <c r="M67" s="21"/>
      <c r="N67" s="21"/>
      <c r="O67" s="21"/>
      <c r="P67" s="21"/>
      <c r="Q67" s="21"/>
      <c r="R67" s="21"/>
      <c r="S67" s="21"/>
    </row>
    <row r="68" spans="11:19" ht="12.75">
      <c r="K68" s="21"/>
      <c r="L68" s="21"/>
      <c r="M68" s="21"/>
      <c r="N68" s="21"/>
      <c r="O68" s="21"/>
      <c r="P68" s="21"/>
      <c r="Q68" s="21"/>
      <c r="R68" s="21"/>
      <c r="S68" s="21"/>
    </row>
    <row r="69" spans="11:19" ht="12.75">
      <c r="K69" s="21"/>
      <c r="L69" s="21"/>
      <c r="M69" s="21"/>
      <c r="N69" s="21"/>
      <c r="O69" s="21"/>
      <c r="P69" s="21"/>
      <c r="Q69" s="21"/>
      <c r="R69" s="21"/>
      <c r="S69" s="21"/>
    </row>
    <row r="70" spans="11:19" ht="12.75">
      <c r="K70" s="21"/>
      <c r="L70" s="21"/>
      <c r="M70" s="21"/>
      <c r="N70" s="21"/>
      <c r="O70" s="21"/>
      <c r="P70" s="21"/>
      <c r="Q70" s="21"/>
      <c r="R70" s="21"/>
      <c r="S70" s="21"/>
    </row>
    <row r="71" spans="11:19" ht="12.75">
      <c r="K71" s="21"/>
      <c r="L71" s="21"/>
      <c r="M71" s="21"/>
      <c r="N71" s="21"/>
      <c r="O71" s="21"/>
      <c r="P71" s="21"/>
      <c r="Q71" s="21"/>
      <c r="R71" s="21"/>
      <c r="S71" s="21"/>
    </row>
    <row r="72" spans="11:19" ht="12.75">
      <c r="K72" s="21"/>
      <c r="L72" s="21"/>
      <c r="M72" s="21"/>
      <c r="N72" s="21"/>
      <c r="O72" s="21"/>
      <c r="P72" s="21"/>
      <c r="Q72" s="21"/>
      <c r="R72" s="21"/>
      <c r="S72" s="21"/>
    </row>
    <row r="73" spans="11:19" ht="12.75">
      <c r="K73" s="21"/>
      <c r="L73" s="21"/>
      <c r="M73" s="21"/>
      <c r="N73" s="21"/>
      <c r="O73" s="21"/>
      <c r="P73" s="21"/>
      <c r="Q73" s="21"/>
      <c r="R73" s="21"/>
      <c r="S73" s="21"/>
    </row>
    <row r="74" spans="11:19" ht="12.75">
      <c r="K74" s="21"/>
      <c r="L74" s="21"/>
      <c r="M74" s="21"/>
      <c r="N74" s="21"/>
      <c r="O74" s="21"/>
      <c r="P74" s="21"/>
      <c r="Q74" s="21"/>
      <c r="R74" s="21"/>
      <c r="S74" s="21"/>
    </row>
    <row r="75" spans="11:19" ht="12.75">
      <c r="K75" s="21"/>
      <c r="L75" s="21"/>
      <c r="M75" s="21"/>
      <c r="N75" s="21"/>
      <c r="O75" s="21"/>
      <c r="P75" s="21"/>
      <c r="Q75" s="21"/>
      <c r="R75" s="21"/>
      <c r="S75" s="21"/>
    </row>
    <row r="76" spans="11:19" ht="12.75">
      <c r="K76" s="21"/>
      <c r="L76" s="21"/>
      <c r="M76" s="21"/>
      <c r="N76" s="21"/>
      <c r="O76" s="21"/>
      <c r="P76" s="21"/>
      <c r="Q76" s="21"/>
      <c r="R76" s="21"/>
      <c r="S76" s="21"/>
    </row>
  </sheetData>
  <sheetProtection/>
  <mergeCells count="54">
    <mergeCell ref="H5:H6"/>
    <mergeCell ref="H9:H11"/>
    <mergeCell ref="E1:G1"/>
    <mergeCell ref="A1:B1"/>
    <mergeCell ref="A5:A6"/>
    <mergeCell ref="B5:B6"/>
    <mergeCell ref="C5:C6"/>
    <mergeCell ref="D5:D6"/>
    <mergeCell ref="A2:G2"/>
    <mergeCell ref="C3:G3"/>
    <mergeCell ref="A4:G4"/>
    <mergeCell ref="E5:F5"/>
    <mergeCell ref="G5:G6"/>
    <mergeCell ref="C40:C41"/>
    <mergeCell ref="F40:F41"/>
    <mergeCell ref="G40:G41"/>
    <mergeCell ref="A46:B46"/>
    <mergeCell ref="D46:G46"/>
    <mergeCell ref="J49:K49"/>
    <mergeCell ref="L60:M60"/>
    <mergeCell ref="L50:M50"/>
    <mergeCell ref="K51:K52"/>
    <mergeCell ref="L51:M52"/>
    <mergeCell ref="L53:M53"/>
    <mergeCell ref="L54:M54"/>
    <mergeCell ref="L59:M59"/>
    <mergeCell ref="S39:S40"/>
    <mergeCell ref="S54:S55"/>
    <mergeCell ref="K62:M62"/>
    <mergeCell ref="O62:S62"/>
    <mergeCell ref="L56:M56"/>
    <mergeCell ref="L57:M57"/>
    <mergeCell ref="L58:M58"/>
    <mergeCell ref="N54:N55"/>
    <mergeCell ref="O54:O55"/>
    <mergeCell ref="L61:M61"/>
    <mergeCell ref="P54:P55"/>
    <mergeCell ref="Q54:Q55"/>
    <mergeCell ref="R54:R55"/>
    <mergeCell ref="L55:M55"/>
    <mergeCell ref="N5:O5"/>
    <mergeCell ref="O51:O52"/>
    <mergeCell ref="P51:P52"/>
    <mergeCell ref="R51:R52"/>
    <mergeCell ref="S51:S52"/>
    <mergeCell ref="N43:N44"/>
    <mergeCell ref="M49:P49"/>
    <mergeCell ref="C43:C44"/>
    <mergeCell ref="D40:E41"/>
    <mergeCell ref="H13:H16"/>
    <mergeCell ref="D48:E48"/>
    <mergeCell ref="L43:L44"/>
    <mergeCell ref="N51:N52"/>
    <mergeCell ref="R39:R40"/>
  </mergeCells>
  <printOptions/>
  <pageMargins left="0.31496062992125984" right="0.31496062992125984" top="0.2362204724409449" bottom="0.31496062992125984" header="0.35433070866141736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selection activeCell="A10" sqref="A10:B18"/>
    </sheetView>
  </sheetViews>
  <sheetFormatPr defaultColWidth="9.00390625" defaultRowHeight="12.75"/>
  <cols>
    <col min="1" max="1" width="8.625" style="90" customWidth="1"/>
    <col min="2" max="2" width="39.375" style="97" customWidth="1"/>
    <col min="3" max="3" width="6.875" style="90" customWidth="1"/>
    <col min="4" max="4" width="8.125" style="90" customWidth="1"/>
    <col min="5" max="5" width="6.00390625" style="90" customWidth="1"/>
    <col min="6" max="6" width="5.75390625" style="90" customWidth="1"/>
    <col min="7" max="7" width="5.625" style="90" customWidth="1"/>
    <col min="8" max="8" width="6.625" style="90" customWidth="1"/>
    <col min="9" max="9" width="6.25390625" style="90" customWidth="1"/>
    <col min="10" max="10" width="6.75390625" style="90" customWidth="1"/>
    <col min="11" max="16384" width="9.125" style="90" customWidth="1"/>
  </cols>
  <sheetData>
    <row r="1" spans="1:14" ht="21.75" customHeight="1">
      <c r="A1" s="398" t="s">
        <v>238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93"/>
      <c r="M1" s="93"/>
      <c r="N1" s="93"/>
    </row>
    <row r="2" spans="1:14" ht="22.5" customHeight="1">
      <c r="A2" s="400" t="s">
        <v>232</v>
      </c>
      <c r="B2" s="400"/>
      <c r="C2" s="400"/>
      <c r="D2" s="400"/>
      <c r="E2" s="400"/>
      <c r="F2" s="400"/>
      <c r="G2" s="400"/>
      <c r="H2" s="400"/>
      <c r="I2" s="400"/>
      <c r="J2" s="400"/>
      <c r="K2" s="109"/>
      <c r="L2" s="93"/>
      <c r="M2" s="93"/>
      <c r="N2" s="93"/>
    </row>
    <row r="3" spans="1:11" ht="37.5" customHeight="1">
      <c r="A3" s="110"/>
      <c r="B3" s="111"/>
      <c r="C3" s="397" t="s">
        <v>233</v>
      </c>
      <c r="D3" s="397"/>
      <c r="E3" s="397"/>
      <c r="F3" s="397"/>
      <c r="G3" s="397"/>
      <c r="H3" s="397"/>
      <c r="I3" s="397"/>
      <c r="J3" s="397"/>
      <c r="K3" s="110"/>
    </row>
    <row r="4" spans="1:14" ht="13.5" customHeight="1">
      <c r="A4" s="399" t="s">
        <v>198</v>
      </c>
      <c r="B4" s="399"/>
      <c r="C4" s="399"/>
      <c r="D4" s="399"/>
      <c r="E4" s="399"/>
      <c r="F4" s="399"/>
      <c r="G4" s="399"/>
      <c r="H4" s="399"/>
      <c r="I4" s="399"/>
      <c r="J4" s="399"/>
      <c r="K4" s="112"/>
      <c r="M4" s="92"/>
      <c r="N4" s="92"/>
    </row>
    <row r="5" spans="1:18" ht="33" customHeight="1">
      <c r="A5" s="376" t="s">
        <v>0</v>
      </c>
      <c r="B5" s="391" t="s">
        <v>1</v>
      </c>
      <c r="C5" s="376" t="s">
        <v>2</v>
      </c>
      <c r="D5" s="376" t="s">
        <v>74</v>
      </c>
      <c r="E5" s="376" t="s">
        <v>4</v>
      </c>
      <c r="F5" s="376"/>
      <c r="G5" s="404" t="s">
        <v>65</v>
      </c>
      <c r="H5" s="401" t="s">
        <v>173</v>
      </c>
      <c r="I5" s="401" t="s">
        <v>174</v>
      </c>
      <c r="J5" s="401" t="s">
        <v>130</v>
      </c>
      <c r="K5" s="115"/>
      <c r="L5" s="4"/>
      <c r="M5" s="371"/>
      <c r="N5" s="371"/>
      <c r="O5" s="4"/>
      <c r="P5" s="4"/>
      <c r="Q5" s="4"/>
      <c r="R5" s="4"/>
    </row>
    <row r="6" spans="1:11" ht="22.5" customHeight="1">
      <c r="A6" s="376"/>
      <c r="B6" s="392"/>
      <c r="C6" s="376"/>
      <c r="D6" s="376"/>
      <c r="E6" s="113" t="s">
        <v>69</v>
      </c>
      <c r="F6" s="114" t="s">
        <v>71</v>
      </c>
      <c r="G6" s="404"/>
      <c r="H6" s="402"/>
      <c r="I6" s="402"/>
      <c r="J6" s="402"/>
      <c r="K6" s="116"/>
    </row>
    <row r="7" spans="1:12" s="100" customFormat="1" ht="9" customHeight="1">
      <c r="A7" s="117">
        <v>1</v>
      </c>
      <c r="B7" s="117">
        <v>2</v>
      </c>
      <c r="C7" s="117">
        <v>3</v>
      </c>
      <c r="D7" s="117">
        <v>4</v>
      </c>
      <c r="E7" s="117">
        <v>5</v>
      </c>
      <c r="F7" s="118">
        <v>6</v>
      </c>
      <c r="G7" s="119">
        <v>7</v>
      </c>
      <c r="H7" s="117">
        <v>8</v>
      </c>
      <c r="I7" s="119">
        <v>9</v>
      </c>
      <c r="J7" s="119">
        <v>10</v>
      </c>
      <c r="K7" s="120"/>
      <c r="L7" s="99"/>
    </row>
    <row r="8" spans="1:18" ht="12" customHeight="1">
      <c r="A8" s="121" t="s">
        <v>41</v>
      </c>
      <c r="B8" s="122" t="s">
        <v>42</v>
      </c>
      <c r="C8" s="294">
        <f>E8/36</f>
        <v>57</v>
      </c>
      <c r="D8" s="293">
        <f>E8*1.5</f>
        <v>3078</v>
      </c>
      <c r="E8" s="294">
        <f>SUM(E19,E9)</f>
        <v>2052</v>
      </c>
      <c r="F8" s="294">
        <f>SUM(F19,F9)</f>
        <v>883</v>
      </c>
      <c r="G8" s="295" t="s">
        <v>67</v>
      </c>
      <c r="H8" s="294">
        <f>SUM(H9,H19)</f>
        <v>2052</v>
      </c>
      <c r="I8" s="294"/>
      <c r="J8" s="294"/>
      <c r="K8" s="124"/>
      <c r="L8" s="4"/>
      <c r="M8" s="17"/>
      <c r="N8" s="4"/>
      <c r="O8" s="4"/>
      <c r="P8" s="5"/>
      <c r="Q8" s="5"/>
      <c r="R8" s="5"/>
    </row>
    <row r="9" spans="1:18" ht="11.25" customHeight="1">
      <c r="A9" s="125" t="s">
        <v>43</v>
      </c>
      <c r="B9" s="126" t="s">
        <v>44</v>
      </c>
      <c r="C9" s="127"/>
      <c r="D9" s="128">
        <f>E9*1.5</f>
        <v>1800</v>
      </c>
      <c r="E9" s="125">
        <f>SUM(E10:E18)</f>
        <v>1200</v>
      </c>
      <c r="F9" s="125">
        <f>SUM(F10:F18)</f>
        <v>399</v>
      </c>
      <c r="G9" s="129" t="s">
        <v>67</v>
      </c>
      <c r="H9" s="147">
        <f>SUM(H10:H18)</f>
        <v>1200</v>
      </c>
      <c r="I9" s="147"/>
      <c r="J9" s="147"/>
      <c r="K9" s="124"/>
      <c r="L9" s="4"/>
      <c r="M9" s="17"/>
      <c r="N9" s="4"/>
      <c r="O9" s="4"/>
      <c r="P9" s="5"/>
      <c r="Q9" s="5"/>
      <c r="R9" s="5"/>
    </row>
    <row r="10" spans="1:18" ht="10.5" customHeight="1">
      <c r="A10" s="105" t="s">
        <v>45</v>
      </c>
      <c r="B10" s="270" t="s">
        <v>46</v>
      </c>
      <c r="C10" s="132"/>
      <c r="D10" s="133">
        <f>E10*1.5</f>
        <v>171</v>
      </c>
      <c r="E10" s="105">
        <v>114</v>
      </c>
      <c r="F10" s="134">
        <v>20</v>
      </c>
      <c r="G10" s="135" t="s">
        <v>67</v>
      </c>
      <c r="H10" s="136">
        <v>114</v>
      </c>
      <c r="I10" s="137"/>
      <c r="J10" s="138"/>
      <c r="K10" s="124"/>
      <c r="L10" s="4"/>
      <c r="M10" s="17"/>
      <c r="N10" s="4"/>
      <c r="O10" s="4"/>
      <c r="P10" s="5"/>
      <c r="Q10" s="5"/>
      <c r="R10" s="5"/>
    </row>
    <row r="11" spans="1:18" ht="12.75" customHeight="1">
      <c r="A11" s="105" t="s">
        <v>47</v>
      </c>
      <c r="B11" s="270" t="s">
        <v>48</v>
      </c>
      <c r="C11" s="132"/>
      <c r="D11" s="133">
        <f>E11*1.5</f>
        <v>321</v>
      </c>
      <c r="E11" s="105">
        <v>214</v>
      </c>
      <c r="F11" s="139">
        <v>32</v>
      </c>
      <c r="G11" s="140" t="s">
        <v>67</v>
      </c>
      <c r="H11" s="136">
        <v>214</v>
      </c>
      <c r="I11" s="137"/>
      <c r="J11" s="141"/>
      <c r="K11" s="124"/>
      <c r="L11" s="4"/>
      <c r="M11" s="17"/>
      <c r="N11" s="4"/>
      <c r="O11" s="4"/>
      <c r="P11" s="5"/>
      <c r="Q11" s="5"/>
      <c r="R11" s="5"/>
    </row>
    <row r="12" spans="1:18" ht="11.25" customHeight="1">
      <c r="A12" s="105" t="s">
        <v>49</v>
      </c>
      <c r="B12" s="270" t="s">
        <v>50</v>
      </c>
      <c r="C12" s="132"/>
      <c r="D12" s="133">
        <f aca="true" t="shared" si="0" ref="D12:D23">E12*1.5</f>
        <v>234</v>
      </c>
      <c r="E12" s="105">
        <v>156</v>
      </c>
      <c r="F12" s="139">
        <v>109</v>
      </c>
      <c r="G12" s="140" t="s">
        <v>67</v>
      </c>
      <c r="H12" s="136">
        <v>156</v>
      </c>
      <c r="I12" s="137"/>
      <c r="J12" s="138"/>
      <c r="K12" s="124"/>
      <c r="L12" s="4"/>
      <c r="M12" s="17"/>
      <c r="N12" s="4"/>
      <c r="O12" s="4"/>
      <c r="P12" s="5"/>
      <c r="Q12" s="5"/>
      <c r="R12" s="5"/>
    </row>
    <row r="13" spans="1:18" ht="10.5" customHeight="1">
      <c r="A13" s="105" t="s">
        <v>51</v>
      </c>
      <c r="B13" s="270" t="s">
        <v>52</v>
      </c>
      <c r="C13" s="132"/>
      <c r="D13" s="133">
        <f t="shared" si="0"/>
        <v>174</v>
      </c>
      <c r="E13" s="105">
        <v>116</v>
      </c>
      <c r="F13" s="139">
        <v>10</v>
      </c>
      <c r="G13" s="140">
        <v>1</v>
      </c>
      <c r="H13" s="136">
        <v>116</v>
      </c>
      <c r="I13" s="137"/>
      <c r="J13" s="138"/>
      <c r="K13" s="124"/>
      <c r="L13" s="4"/>
      <c r="M13" s="17"/>
      <c r="N13" s="4"/>
      <c r="O13" s="4"/>
      <c r="P13" s="5"/>
      <c r="Q13" s="5"/>
      <c r="R13" s="5"/>
    </row>
    <row r="14" spans="1:18" ht="12" customHeight="1">
      <c r="A14" s="105" t="s">
        <v>53</v>
      </c>
      <c r="B14" s="270" t="s">
        <v>106</v>
      </c>
      <c r="C14" s="132"/>
      <c r="D14" s="133">
        <f t="shared" si="0"/>
        <v>237</v>
      </c>
      <c r="E14" s="105">
        <v>158</v>
      </c>
      <c r="F14" s="139">
        <v>0</v>
      </c>
      <c r="G14" s="142" t="s">
        <v>67</v>
      </c>
      <c r="H14" s="136">
        <v>158</v>
      </c>
      <c r="I14" s="137"/>
      <c r="J14" s="138"/>
      <c r="K14" s="124"/>
      <c r="L14" s="4"/>
      <c r="M14" s="17"/>
      <c r="N14" s="4"/>
      <c r="O14" s="4"/>
      <c r="P14" s="5"/>
      <c r="Q14" s="5"/>
      <c r="R14" s="5"/>
    </row>
    <row r="15" spans="1:18" ht="12.75" customHeight="1">
      <c r="A15" s="105" t="s">
        <v>54</v>
      </c>
      <c r="B15" s="270" t="s">
        <v>55</v>
      </c>
      <c r="C15" s="132"/>
      <c r="D15" s="133">
        <f t="shared" si="0"/>
        <v>180</v>
      </c>
      <c r="E15" s="105">
        <v>120</v>
      </c>
      <c r="F15" s="139">
        <v>26</v>
      </c>
      <c r="G15" s="140" t="s">
        <v>66</v>
      </c>
      <c r="H15" s="136">
        <v>120</v>
      </c>
      <c r="I15" s="137"/>
      <c r="J15" s="138"/>
      <c r="K15" s="124"/>
      <c r="L15" s="4"/>
      <c r="M15" s="17"/>
      <c r="N15" s="4"/>
      <c r="O15" s="4"/>
      <c r="P15" s="5"/>
      <c r="Q15" s="5"/>
      <c r="R15" s="5"/>
    </row>
    <row r="16" spans="1:18" ht="10.5" customHeight="1">
      <c r="A16" s="105" t="s">
        <v>56</v>
      </c>
      <c r="B16" s="270" t="s">
        <v>57</v>
      </c>
      <c r="C16" s="132"/>
      <c r="D16" s="133">
        <f t="shared" si="0"/>
        <v>120</v>
      </c>
      <c r="E16" s="105">
        <v>80</v>
      </c>
      <c r="F16" s="139">
        <v>10</v>
      </c>
      <c r="G16" s="143" t="s">
        <v>66</v>
      </c>
      <c r="H16" s="136">
        <v>80</v>
      </c>
      <c r="I16" s="137"/>
      <c r="J16" s="138"/>
      <c r="K16" s="124"/>
      <c r="L16" s="4"/>
      <c r="M16" s="17"/>
      <c r="N16" s="4"/>
      <c r="O16" s="4"/>
      <c r="P16" s="5"/>
      <c r="Q16" s="5"/>
      <c r="R16" s="5"/>
    </row>
    <row r="17" spans="1:18" ht="11.25" customHeight="1">
      <c r="A17" s="105" t="s">
        <v>62</v>
      </c>
      <c r="B17" s="270" t="s">
        <v>21</v>
      </c>
      <c r="C17" s="132"/>
      <c r="D17" s="133">
        <f>E17*1.5</f>
        <v>258</v>
      </c>
      <c r="E17" s="105">
        <v>172</v>
      </c>
      <c r="F17" s="139">
        <v>172</v>
      </c>
      <c r="G17" s="140" t="s">
        <v>67</v>
      </c>
      <c r="H17" s="136">
        <v>172</v>
      </c>
      <c r="I17" s="137"/>
      <c r="J17" s="138"/>
      <c r="K17" s="124"/>
      <c r="L17" s="4"/>
      <c r="M17" s="17"/>
      <c r="N17" s="4"/>
      <c r="O17" s="4"/>
      <c r="P17" s="5"/>
      <c r="Q17" s="5"/>
      <c r="R17" s="5"/>
    </row>
    <row r="18" spans="1:18" ht="11.25" customHeight="1">
      <c r="A18" s="105" t="s">
        <v>63</v>
      </c>
      <c r="B18" s="273" t="s">
        <v>64</v>
      </c>
      <c r="C18" s="132"/>
      <c r="D18" s="133">
        <f>E18*1.5</f>
        <v>105</v>
      </c>
      <c r="E18" s="105">
        <v>70</v>
      </c>
      <c r="F18" s="139">
        <v>20</v>
      </c>
      <c r="G18" s="140" t="s">
        <v>66</v>
      </c>
      <c r="H18" s="136">
        <v>70</v>
      </c>
      <c r="I18" s="137"/>
      <c r="J18" s="138"/>
      <c r="K18" s="124"/>
      <c r="P18" s="5"/>
      <c r="Q18" s="5"/>
      <c r="R18" s="5"/>
    </row>
    <row r="19" spans="1:18" ht="12.75" customHeight="1">
      <c r="A19" s="144" t="s">
        <v>58</v>
      </c>
      <c r="B19" s="145" t="s">
        <v>59</v>
      </c>
      <c r="C19" s="146"/>
      <c r="D19" s="128">
        <f t="shared" si="0"/>
        <v>1278</v>
      </c>
      <c r="E19" s="147">
        <f>SUM(E20:E23)</f>
        <v>852</v>
      </c>
      <c r="F19" s="125">
        <f>SUM(F20:F23)</f>
        <v>484</v>
      </c>
      <c r="G19" s="148" t="s">
        <v>67</v>
      </c>
      <c r="H19" s="283">
        <f>SUM(H20:H23)</f>
        <v>852</v>
      </c>
      <c r="I19" s="283"/>
      <c r="J19" s="283"/>
      <c r="K19" s="124"/>
      <c r="L19" s="4"/>
      <c r="M19" s="17"/>
      <c r="N19" s="4"/>
      <c r="O19" s="4"/>
      <c r="P19" s="5"/>
      <c r="Q19" s="5"/>
      <c r="R19" s="5"/>
    </row>
    <row r="20" spans="1:18" ht="10.5" customHeight="1">
      <c r="A20" s="130" t="s">
        <v>75</v>
      </c>
      <c r="B20" s="131" t="s">
        <v>60</v>
      </c>
      <c r="C20" s="132"/>
      <c r="D20" s="133">
        <f t="shared" si="0"/>
        <v>513</v>
      </c>
      <c r="E20" s="149">
        <v>342</v>
      </c>
      <c r="F20" s="134">
        <v>200</v>
      </c>
      <c r="G20" s="140" t="s">
        <v>67</v>
      </c>
      <c r="H20" s="136">
        <v>342</v>
      </c>
      <c r="I20" s="137"/>
      <c r="J20" s="138"/>
      <c r="K20" s="110"/>
      <c r="L20" s="4"/>
      <c r="M20" s="17"/>
      <c r="N20" s="4"/>
      <c r="O20" s="4"/>
      <c r="P20" s="5"/>
      <c r="Q20" s="5"/>
      <c r="R20" s="5"/>
    </row>
    <row r="21" spans="1:18" ht="10.5" customHeight="1">
      <c r="A21" s="130" t="s">
        <v>76</v>
      </c>
      <c r="B21" s="131" t="s">
        <v>192</v>
      </c>
      <c r="C21" s="132"/>
      <c r="D21" s="133">
        <f>E21*1.5</f>
        <v>372</v>
      </c>
      <c r="E21" s="149">
        <v>248</v>
      </c>
      <c r="F21" s="139">
        <v>100</v>
      </c>
      <c r="G21" s="150">
        <v>1</v>
      </c>
      <c r="H21" s="136">
        <v>248</v>
      </c>
      <c r="I21" s="137"/>
      <c r="J21" s="138"/>
      <c r="K21" s="124"/>
      <c r="L21" s="4"/>
      <c r="M21" s="17"/>
      <c r="N21" s="4"/>
      <c r="O21" s="4"/>
      <c r="P21" s="5"/>
      <c r="Q21" s="5"/>
      <c r="R21" s="5"/>
    </row>
    <row r="22" spans="1:18" ht="11.25" customHeight="1">
      <c r="A22" s="130" t="s">
        <v>77</v>
      </c>
      <c r="B22" s="131" t="s">
        <v>227</v>
      </c>
      <c r="C22" s="132"/>
      <c r="D22" s="133">
        <f>E22*1.5</f>
        <v>342</v>
      </c>
      <c r="E22" s="149">
        <v>228</v>
      </c>
      <c r="F22" s="139">
        <v>160</v>
      </c>
      <c r="G22" s="140" t="s">
        <v>236</v>
      </c>
      <c r="H22" s="136">
        <v>228</v>
      </c>
      <c r="I22" s="137"/>
      <c r="J22" s="138"/>
      <c r="K22" s="124"/>
      <c r="L22" s="4"/>
      <c r="M22" s="17"/>
      <c r="N22" s="4"/>
      <c r="O22" s="4"/>
      <c r="P22" s="5"/>
      <c r="Q22" s="5"/>
      <c r="R22" s="5"/>
    </row>
    <row r="23" spans="1:18" ht="12.75" customHeight="1">
      <c r="A23" s="130" t="s">
        <v>78</v>
      </c>
      <c r="B23" s="131" t="s">
        <v>80</v>
      </c>
      <c r="C23" s="132"/>
      <c r="D23" s="133">
        <f t="shared" si="0"/>
        <v>51</v>
      </c>
      <c r="E23" s="149">
        <v>34</v>
      </c>
      <c r="F23" s="139">
        <v>24</v>
      </c>
      <c r="G23" s="150">
        <v>1</v>
      </c>
      <c r="H23" s="136">
        <v>34</v>
      </c>
      <c r="I23" s="137"/>
      <c r="J23" s="138"/>
      <c r="K23" s="124"/>
      <c r="L23" s="4"/>
      <c r="M23" s="17"/>
      <c r="N23" s="4"/>
      <c r="O23" s="4"/>
      <c r="P23" s="5"/>
      <c r="Q23" s="5"/>
      <c r="R23" s="5"/>
    </row>
    <row r="24" spans="1:18" ht="23.25" customHeight="1">
      <c r="A24" s="151"/>
      <c r="B24" s="152" t="s">
        <v>72</v>
      </c>
      <c r="C24" s="151">
        <f>E24/36</f>
        <v>39</v>
      </c>
      <c r="D24" s="153">
        <f>SUM(D25,D32,D54)</f>
        <v>1485</v>
      </c>
      <c r="E24" s="151">
        <f>SUM(E25,E32,E54)</f>
        <v>1404</v>
      </c>
      <c r="F24" s="151" t="e">
        <f>SUM(F25,F32,F54)</f>
        <v>#REF!</v>
      </c>
      <c r="G24" s="154" t="s">
        <v>170</v>
      </c>
      <c r="H24" s="151">
        <f>SUM(H25,H32,H54)</f>
        <v>1224</v>
      </c>
      <c r="I24" s="151">
        <f>SUM(I25+I31)</f>
        <v>180</v>
      </c>
      <c r="J24" s="151">
        <f>SUM(J25,J32,J54)</f>
        <v>90</v>
      </c>
      <c r="K24" s="116"/>
      <c r="L24" s="4"/>
      <c r="M24" s="4"/>
      <c r="N24" s="4"/>
      <c r="O24" s="4"/>
      <c r="P24" s="4"/>
      <c r="Q24" s="4"/>
      <c r="R24" s="4"/>
    </row>
    <row r="25" spans="1:18" ht="14.25" customHeight="1">
      <c r="A25" s="155" t="s">
        <v>9</v>
      </c>
      <c r="B25" s="156" t="s">
        <v>10</v>
      </c>
      <c r="C25" s="291"/>
      <c r="D25" s="157">
        <f>SUM(D26:D30)</f>
        <v>312</v>
      </c>
      <c r="E25" s="157">
        <f>SUM(E26:E30)</f>
        <v>208</v>
      </c>
      <c r="F25" s="158">
        <f>SUM(F26:F30)</f>
        <v>126</v>
      </c>
      <c r="G25" s="159" t="s">
        <v>194</v>
      </c>
      <c r="H25" s="303">
        <f>SUM(H26:H30)</f>
        <v>208</v>
      </c>
      <c r="I25" s="303">
        <f>SUM(I26:I30)</f>
        <v>0</v>
      </c>
      <c r="J25" s="292">
        <f>SUM(J26:J30)</f>
        <v>0</v>
      </c>
      <c r="K25" s="116"/>
      <c r="L25" s="26"/>
      <c r="M25" s="5"/>
      <c r="N25" s="5"/>
      <c r="O25" s="4"/>
      <c r="P25" s="4"/>
      <c r="Q25" s="4"/>
      <c r="R25" s="4"/>
    </row>
    <row r="26" spans="1:18" ht="12" customHeight="1">
      <c r="A26" s="130" t="s">
        <v>11</v>
      </c>
      <c r="B26" s="316" t="s">
        <v>204</v>
      </c>
      <c r="C26" s="160"/>
      <c r="D26" s="161">
        <v>48</v>
      </c>
      <c r="E26" s="162">
        <v>32</v>
      </c>
      <c r="F26" s="163">
        <v>32</v>
      </c>
      <c r="G26" s="325">
        <v>2</v>
      </c>
      <c r="H26" s="138">
        <v>32</v>
      </c>
      <c r="I26" s="138">
        <v>0</v>
      </c>
      <c r="J26" s="164">
        <v>0</v>
      </c>
      <c r="K26" s="116"/>
      <c r="L26" s="5"/>
      <c r="M26" s="5"/>
      <c r="N26" s="5"/>
      <c r="O26" s="4"/>
      <c r="P26" s="4"/>
      <c r="Q26" s="4"/>
      <c r="R26" s="10"/>
    </row>
    <row r="27" spans="1:18" ht="12" customHeight="1">
      <c r="A27" s="130" t="s">
        <v>228</v>
      </c>
      <c r="B27" s="316" t="s">
        <v>205</v>
      </c>
      <c r="C27" s="160"/>
      <c r="D27" s="161">
        <v>81</v>
      </c>
      <c r="E27" s="162">
        <v>54</v>
      </c>
      <c r="F27" s="163">
        <v>22</v>
      </c>
      <c r="G27" s="325">
        <v>2</v>
      </c>
      <c r="H27" s="138">
        <v>54</v>
      </c>
      <c r="I27" s="138">
        <v>0</v>
      </c>
      <c r="J27" s="141">
        <v>0</v>
      </c>
      <c r="K27" s="116"/>
      <c r="L27" s="4"/>
      <c r="M27" s="4"/>
      <c r="N27" s="4"/>
      <c r="O27" s="4"/>
      <c r="P27" s="11"/>
      <c r="Q27" s="4"/>
      <c r="R27" s="10"/>
    </row>
    <row r="28" spans="1:18" ht="10.5" customHeight="1">
      <c r="A28" s="130" t="s">
        <v>229</v>
      </c>
      <c r="B28" s="316" t="s">
        <v>206</v>
      </c>
      <c r="C28" s="160"/>
      <c r="D28" s="161">
        <v>60</v>
      </c>
      <c r="E28" s="162">
        <v>40</v>
      </c>
      <c r="F28" s="163">
        <v>20</v>
      </c>
      <c r="G28" s="325">
        <v>2</v>
      </c>
      <c r="H28" s="138">
        <v>40</v>
      </c>
      <c r="I28" s="138">
        <v>0</v>
      </c>
      <c r="J28" s="141">
        <v>0</v>
      </c>
      <c r="K28" s="116"/>
      <c r="L28" s="4"/>
      <c r="M28" s="4"/>
      <c r="N28" s="4"/>
      <c r="O28" s="4"/>
      <c r="P28" s="11"/>
      <c r="Q28" s="4"/>
      <c r="R28" s="10"/>
    </row>
    <row r="29" spans="1:18" ht="22.5" customHeight="1">
      <c r="A29" s="130" t="s">
        <v>193</v>
      </c>
      <c r="B29" s="316" t="s">
        <v>182</v>
      </c>
      <c r="C29" s="160"/>
      <c r="D29" s="161">
        <f>E29*1.5</f>
        <v>57</v>
      </c>
      <c r="E29" s="162">
        <f>SUM(H29:I29)</f>
        <v>38</v>
      </c>
      <c r="F29" s="163">
        <v>20</v>
      </c>
      <c r="G29" s="325">
        <v>2</v>
      </c>
      <c r="H29" s="138">
        <v>38</v>
      </c>
      <c r="I29" s="138">
        <v>0</v>
      </c>
      <c r="J29" s="141">
        <v>0</v>
      </c>
      <c r="K29" s="116"/>
      <c r="L29" s="4"/>
      <c r="M29" s="4"/>
      <c r="N29" s="4"/>
      <c r="O29" s="4"/>
      <c r="P29" s="11"/>
      <c r="Q29" s="4"/>
      <c r="R29" s="10"/>
    </row>
    <row r="30" spans="1:18" ht="12.75" customHeight="1">
      <c r="A30" s="130" t="s">
        <v>117</v>
      </c>
      <c r="B30" s="316" t="s">
        <v>14</v>
      </c>
      <c r="C30" s="160"/>
      <c r="D30" s="161">
        <f>E30*1.5</f>
        <v>66</v>
      </c>
      <c r="E30" s="162">
        <v>44</v>
      </c>
      <c r="F30" s="163">
        <v>32</v>
      </c>
      <c r="G30" s="142" t="s">
        <v>234</v>
      </c>
      <c r="H30" s="138">
        <v>44</v>
      </c>
      <c r="I30" s="138">
        <v>0</v>
      </c>
      <c r="J30" s="138">
        <v>0</v>
      </c>
      <c r="K30" s="116"/>
      <c r="L30" s="4"/>
      <c r="M30" s="4"/>
      <c r="N30" s="4"/>
      <c r="O30" s="4"/>
      <c r="P30" s="11"/>
      <c r="Q30" s="4"/>
      <c r="R30" s="10"/>
    </row>
    <row r="31" spans="1:18" ht="11.25" customHeight="1">
      <c r="A31" s="165" t="s">
        <v>16</v>
      </c>
      <c r="B31" s="166" t="s">
        <v>17</v>
      </c>
      <c r="C31" s="167"/>
      <c r="D31" s="168">
        <f>D32</f>
        <v>1065</v>
      </c>
      <c r="E31" s="168">
        <f>E32</f>
        <v>1142</v>
      </c>
      <c r="F31" s="168">
        <f>F32</f>
        <v>596</v>
      </c>
      <c r="G31" s="169" t="s">
        <v>73</v>
      </c>
      <c r="H31" s="302">
        <f>H32</f>
        <v>962</v>
      </c>
      <c r="I31" s="302">
        <f>I32</f>
        <v>180</v>
      </c>
      <c r="J31" s="302">
        <f>J32</f>
        <v>90</v>
      </c>
      <c r="K31" s="116"/>
      <c r="L31" s="4"/>
      <c r="M31" s="4"/>
      <c r="N31" s="4"/>
      <c r="O31" s="4"/>
      <c r="P31" s="5"/>
      <c r="Q31" s="5"/>
      <c r="R31" s="5"/>
    </row>
    <row r="32" spans="1:18" ht="12.75" customHeight="1">
      <c r="A32" s="106" t="s">
        <v>109</v>
      </c>
      <c r="B32" s="170" t="s">
        <v>110</v>
      </c>
      <c r="C32" s="110"/>
      <c r="D32" s="171">
        <f>D33+D37+D41+D46+D50</f>
        <v>1065</v>
      </c>
      <c r="E32" s="171">
        <f>SUM(E37,E33,E41,E46,E50)</f>
        <v>1142</v>
      </c>
      <c r="F32" s="171">
        <f>SUM(F37,F33,F41,F46,F50)</f>
        <v>596</v>
      </c>
      <c r="G32" s="304"/>
      <c r="H32" s="334">
        <f>SUM(H33+H37+H41+H46+H50)</f>
        <v>962</v>
      </c>
      <c r="I32" s="123">
        <f>SUM(I33+I37+I41+I46+I50)</f>
        <v>180</v>
      </c>
      <c r="J32" s="123">
        <f>SUM(J33+J37+J41+J46+J50)</f>
        <v>90</v>
      </c>
      <c r="K32" s="116"/>
      <c r="L32" s="4"/>
      <c r="M32" s="4"/>
      <c r="N32" s="4"/>
      <c r="O32" s="4"/>
      <c r="P32" s="4"/>
      <c r="Q32" s="4"/>
      <c r="R32" s="4"/>
    </row>
    <row r="33" spans="1:18" ht="33" customHeight="1">
      <c r="A33" s="172" t="s">
        <v>18</v>
      </c>
      <c r="B33" s="319" t="s">
        <v>207</v>
      </c>
      <c r="C33" s="173" t="s">
        <v>70</v>
      </c>
      <c r="D33" s="180">
        <f>SUM(D34:D36)</f>
        <v>180</v>
      </c>
      <c r="E33" s="172">
        <f>SUM(E34:E36)</f>
        <v>192</v>
      </c>
      <c r="F33" s="181">
        <f>SUM(F34:F36)</f>
        <v>100</v>
      </c>
      <c r="G33" s="182" t="s">
        <v>194</v>
      </c>
      <c r="H33" s="172">
        <f>SUM(H34:H36)</f>
        <v>156</v>
      </c>
      <c r="I33" s="172">
        <f>SUM(I34:I36)</f>
        <v>36</v>
      </c>
      <c r="J33" s="172">
        <f>SUM(J34:J36)</f>
        <v>18</v>
      </c>
      <c r="K33" s="116"/>
      <c r="L33" s="4"/>
      <c r="M33" s="4"/>
      <c r="N33" s="4"/>
      <c r="O33" s="4"/>
      <c r="P33" s="4"/>
      <c r="Q33" s="4"/>
      <c r="R33" s="4"/>
    </row>
    <row r="34" spans="1:18" ht="34.5" customHeight="1">
      <c r="A34" s="175" t="s">
        <v>19</v>
      </c>
      <c r="B34" s="237" t="s">
        <v>208</v>
      </c>
      <c r="C34" s="130"/>
      <c r="D34" s="176">
        <f>E34*1.5</f>
        <v>180</v>
      </c>
      <c r="E34" s="149">
        <f>SUM(H34:I34)</f>
        <v>120</v>
      </c>
      <c r="F34" s="177">
        <f>'План учеб. процесса 3 '!G48</f>
        <v>100</v>
      </c>
      <c r="G34" s="142" t="s">
        <v>194</v>
      </c>
      <c r="H34" s="138">
        <v>84</v>
      </c>
      <c r="I34" s="138">
        <v>36</v>
      </c>
      <c r="J34" s="138">
        <v>18</v>
      </c>
      <c r="K34" s="116"/>
      <c r="L34" s="5"/>
      <c r="M34" s="5"/>
      <c r="N34" s="5"/>
      <c r="O34" s="5"/>
      <c r="P34" s="5"/>
      <c r="Q34" s="5"/>
      <c r="R34" s="4"/>
    </row>
    <row r="35" spans="1:18" ht="11.25" customHeight="1">
      <c r="A35" s="162" t="s">
        <v>119</v>
      </c>
      <c r="B35" s="178" t="s">
        <v>25</v>
      </c>
      <c r="C35" s="130"/>
      <c r="D35" s="176">
        <v>0</v>
      </c>
      <c r="E35" s="149">
        <v>36</v>
      </c>
      <c r="F35" s="177">
        <f>'План учеб. процесса 3 '!G50</f>
        <v>0</v>
      </c>
      <c r="G35" s="142" t="s">
        <v>194</v>
      </c>
      <c r="H35" s="138">
        <v>36</v>
      </c>
      <c r="I35" s="138">
        <v>0</v>
      </c>
      <c r="J35" s="332">
        <v>0</v>
      </c>
      <c r="K35" s="116"/>
      <c r="L35" s="5"/>
      <c r="M35" s="5"/>
      <c r="N35" s="5"/>
      <c r="O35" s="5"/>
      <c r="P35" s="5"/>
      <c r="Q35" s="5"/>
      <c r="R35" s="4"/>
    </row>
    <row r="36" spans="1:18" ht="12.75" customHeight="1">
      <c r="A36" s="162" t="s">
        <v>120</v>
      </c>
      <c r="B36" s="178" t="s">
        <v>27</v>
      </c>
      <c r="C36" s="130"/>
      <c r="D36" s="176">
        <v>0</v>
      </c>
      <c r="E36" s="149">
        <v>36</v>
      </c>
      <c r="F36" s="179">
        <f>'План учеб. процесса 3 '!G51</f>
        <v>0</v>
      </c>
      <c r="G36" s="142" t="s">
        <v>194</v>
      </c>
      <c r="H36" s="138">
        <v>36</v>
      </c>
      <c r="I36" s="138">
        <v>0</v>
      </c>
      <c r="J36" s="332">
        <v>0</v>
      </c>
      <c r="K36" s="116"/>
      <c r="L36" s="5"/>
      <c r="M36" s="5"/>
      <c r="N36" s="5"/>
      <c r="O36" s="5"/>
      <c r="P36" s="5"/>
      <c r="Q36" s="5"/>
      <c r="R36" s="4"/>
    </row>
    <row r="37" spans="1:18" ht="12" customHeight="1">
      <c r="A37" s="172" t="s">
        <v>123</v>
      </c>
      <c r="B37" s="318" t="s">
        <v>209</v>
      </c>
      <c r="C37" s="174"/>
      <c r="D37" s="180">
        <f>SUM(D38:D40)</f>
        <v>90</v>
      </c>
      <c r="E37" s="172">
        <f>SUM(E38:E40)</f>
        <v>132</v>
      </c>
      <c r="F37" s="181">
        <f>SUM(F38:F40)</f>
        <v>136</v>
      </c>
      <c r="G37" s="182" t="s">
        <v>194</v>
      </c>
      <c r="H37" s="172">
        <f>SUM(H38:H40)</f>
        <v>96</v>
      </c>
      <c r="I37" s="172">
        <f>SUM(I38:I40)</f>
        <v>36</v>
      </c>
      <c r="J37" s="172">
        <f>SUM(J38:J40)</f>
        <v>18</v>
      </c>
      <c r="K37" s="116"/>
      <c r="L37" s="4"/>
      <c r="M37" s="4"/>
      <c r="N37" s="4"/>
      <c r="O37" s="4"/>
      <c r="P37" s="13"/>
      <c r="Q37" s="5"/>
      <c r="R37" s="5"/>
    </row>
    <row r="38" spans="1:18" ht="24" customHeight="1">
      <c r="A38" s="130" t="s">
        <v>175</v>
      </c>
      <c r="B38" s="237" t="s">
        <v>210</v>
      </c>
      <c r="C38" s="130"/>
      <c r="D38" s="176">
        <f>E38*1.5</f>
        <v>90</v>
      </c>
      <c r="E38" s="149">
        <f>SUM(H38:I38)</f>
        <v>60</v>
      </c>
      <c r="F38" s="183">
        <f>'План учеб. процесса 3 '!G53</f>
        <v>64</v>
      </c>
      <c r="G38" s="142" t="s">
        <v>194</v>
      </c>
      <c r="H38" s="138">
        <v>24</v>
      </c>
      <c r="I38" s="138">
        <v>36</v>
      </c>
      <c r="J38" s="138">
        <v>18</v>
      </c>
      <c r="K38" s="116"/>
      <c r="L38" s="4"/>
      <c r="M38" s="4"/>
      <c r="N38" s="4"/>
      <c r="O38" s="4"/>
      <c r="P38" s="13"/>
      <c r="Q38" s="5"/>
      <c r="R38" s="5"/>
    </row>
    <row r="39" spans="1:18" ht="11.25" customHeight="1">
      <c r="A39" s="162" t="s">
        <v>127</v>
      </c>
      <c r="B39" s="178" t="s">
        <v>25</v>
      </c>
      <c r="C39" s="130"/>
      <c r="D39" s="176">
        <v>0</v>
      </c>
      <c r="E39" s="149">
        <v>36</v>
      </c>
      <c r="F39" s="183">
        <v>36</v>
      </c>
      <c r="G39" s="142" t="s">
        <v>194</v>
      </c>
      <c r="H39" s="138">
        <v>36</v>
      </c>
      <c r="I39" s="138">
        <v>0</v>
      </c>
      <c r="J39" s="333">
        <v>0</v>
      </c>
      <c r="K39" s="116"/>
      <c r="L39" s="4"/>
      <c r="M39" s="4"/>
      <c r="N39" s="4"/>
      <c r="O39" s="4"/>
      <c r="P39" s="13"/>
      <c r="Q39" s="5"/>
      <c r="R39" s="5"/>
    </row>
    <row r="40" spans="1:18" ht="12.75" customHeight="1">
      <c r="A40" s="162" t="s">
        <v>128</v>
      </c>
      <c r="B40" s="178" t="s">
        <v>27</v>
      </c>
      <c r="C40" s="130"/>
      <c r="D40" s="176">
        <v>0</v>
      </c>
      <c r="E40" s="149">
        <v>36</v>
      </c>
      <c r="F40" s="183">
        <v>36</v>
      </c>
      <c r="G40" s="142" t="s">
        <v>194</v>
      </c>
      <c r="H40" s="138">
        <v>36</v>
      </c>
      <c r="I40" s="138">
        <v>0</v>
      </c>
      <c r="J40" s="333">
        <v>0</v>
      </c>
      <c r="K40" s="116"/>
      <c r="L40" s="4"/>
      <c r="M40" s="4"/>
      <c r="N40" s="4"/>
      <c r="O40" s="4"/>
      <c r="P40" s="13"/>
      <c r="Q40" s="5"/>
      <c r="R40" s="5"/>
    </row>
    <row r="41" spans="1:18" ht="31.5" customHeight="1">
      <c r="A41" s="172" t="s">
        <v>124</v>
      </c>
      <c r="B41" s="317" t="s">
        <v>211</v>
      </c>
      <c r="C41" s="174"/>
      <c r="D41" s="180">
        <f>SUM(D42:D45)</f>
        <v>270</v>
      </c>
      <c r="E41" s="172">
        <f>SUM(E42:E45)</f>
        <v>324</v>
      </c>
      <c r="F41" s="181">
        <f>SUM(F42:F45)</f>
        <v>244</v>
      </c>
      <c r="G41" s="182" t="s">
        <v>194</v>
      </c>
      <c r="H41" s="172">
        <f>SUM(H42:H45)</f>
        <v>288</v>
      </c>
      <c r="I41" s="172">
        <f>SUM(I42:I45)</f>
        <v>36</v>
      </c>
      <c r="J41" s="172">
        <f>SUM(J42:J45)</f>
        <v>18</v>
      </c>
      <c r="K41" s="116"/>
      <c r="L41" s="331"/>
      <c r="M41" s="4"/>
      <c r="N41" s="4"/>
      <c r="O41" s="4"/>
      <c r="P41" s="13"/>
      <c r="Q41" s="5"/>
      <c r="R41" s="5"/>
    </row>
    <row r="42" spans="1:18" ht="33.75" customHeight="1">
      <c r="A42" s="130" t="s">
        <v>125</v>
      </c>
      <c r="B42" s="232" t="s">
        <v>212</v>
      </c>
      <c r="C42" s="130"/>
      <c r="D42" s="176">
        <v>135</v>
      </c>
      <c r="E42" s="149">
        <v>90</v>
      </c>
      <c r="F42" s="183">
        <f>'План учеб. процесса 3 '!G58</f>
        <v>112</v>
      </c>
      <c r="G42" s="142" t="s">
        <v>194</v>
      </c>
      <c r="H42" s="138">
        <v>90</v>
      </c>
      <c r="I42" s="138">
        <v>0</v>
      </c>
      <c r="J42" s="333">
        <v>0</v>
      </c>
      <c r="K42" s="116"/>
      <c r="L42" s="4"/>
      <c r="M42" s="4"/>
      <c r="N42" s="4"/>
      <c r="O42" s="4"/>
      <c r="P42" s="13"/>
      <c r="Q42" s="5"/>
      <c r="R42" s="5"/>
    </row>
    <row r="43" spans="1:18" ht="23.25" customHeight="1">
      <c r="A43" s="256" t="s">
        <v>213</v>
      </c>
      <c r="B43" s="248" t="s">
        <v>214</v>
      </c>
      <c r="C43" s="130"/>
      <c r="D43" s="176">
        <v>135</v>
      </c>
      <c r="E43" s="149">
        <v>90</v>
      </c>
      <c r="F43" s="183">
        <f>'План учеб. процесса 3 '!G59</f>
        <v>60</v>
      </c>
      <c r="G43" s="142" t="s">
        <v>194</v>
      </c>
      <c r="H43" s="138">
        <v>54</v>
      </c>
      <c r="I43" s="138">
        <v>36</v>
      </c>
      <c r="J43" s="333">
        <v>18</v>
      </c>
      <c r="K43" s="116"/>
      <c r="L43" s="4"/>
      <c r="M43" s="4"/>
      <c r="N43" s="4"/>
      <c r="O43" s="4"/>
      <c r="P43" s="13"/>
      <c r="Q43" s="5"/>
      <c r="R43" s="5"/>
    </row>
    <row r="44" spans="1:18" ht="10.5" customHeight="1">
      <c r="A44" s="162" t="s">
        <v>131</v>
      </c>
      <c r="B44" s="178" t="s">
        <v>25</v>
      </c>
      <c r="C44" s="130"/>
      <c r="D44" s="176">
        <v>0</v>
      </c>
      <c r="E44" s="149">
        <v>72</v>
      </c>
      <c r="F44" s="183">
        <f>'План учеб. процесса 3 '!G60</f>
        <v>0</v>
      </c>
      <c r="G44" s="142" t="s">
        <v>194</v>
      </c>
      <c r="H44" s="138">
        <v>72</v>
      </c>
      <c r="I44" s="138">
        <v>0</v>
      </c>
      <c r="J44" s="333">
        <v>0</v>
      </c>
      <c r="K44" s="116"/>
      <c r="L44" s="4"/>
      <c r="M44" s="4"/>
      <c r="N44" s="4"/>
      <c r="O44" s="4"/>
      <c r="P44" s="13"/>
      <c r="Q44" s="5"/>
      <c r="R44" s="5"/>
    </row>
    <row r="45" spans="1:18" ht="11.25" customHeight="1">
      <c r="A45" s="162" t="s">
        <v>132</v>
      </c>
      <c r="B45" s="178" t="s">
        <v>27</v>
      </c>
      <c r="C45" s="130"/>
      <c r="D45" s="176">
        <v>0</v>
      </c>
      <c r="E45" s="149">
        <v>72</v>
      </c>
      <c r="F45" s="183">
        <v>72</v>
      </c>
      <c r="G45" s="142" t="s">
        <v>194</v>
      </c>
      <c r="H45" s="138">
        <v>72</v>
      </c>
      <c r="I45" s="138">
        <v>0</v>
      </c>
      <c r="J45" s="333">
        <v>0</v>
      </c>
      <c r="K45" s="116"/>
      <c r="L45" s="4"/>
      <c r="M45" s="4"/>
      <c r="N45" s="4"/>
      <c r="O45" s="4"/>
      <c r="P45" s="13"/>
      <c r="Q45" s="5"/>
      <c r="R45" s="5"/>
    </row>
    <row r="46" spans="1:18" ht="21" customHeight="1">
      <c r="A46" s="172" t="s">
        <v>215</v>
      </c>
      <c r="B46" s="317" t="s">
        <v>217</v>
      </c>
      <c r="C46" s="172"/>
      <c r="D46" s="180">
        <f>SUM(D47:D49)</f>
        <v>246</v>
      </c>
      <c r="E46" s="172">
        <f>SUM(E47:E49)</f>
        <v>236</v>
      </c>
      <c r="F46" s="181">
        <f>SUM(F47:F49)</f>
        <v>58</v>
      </c>
      <c r="G46" s="182" t="s">
        <v>234</v>
      </c>
      <c r="H46" s="172">
        <f>SUM(H47:H49)</f>
        <v>200</v>
      </c>
      <c r="I46" s="172">
        <f>SUM(I47:I49)</f>
        <v>36</v>
      </c>
      <c r="J46" s="296">
        <f>SUM(J47:J49)</f>
        <v>18</v>
      </c>
      <c r="K46" s="116"/>
      <c r="L46" s="4"/>
      <c r="M46" s="4"/>
      <c r="N46" s="4"/>
      <c r="O46" s="4"/>
      <c r="P46" s="13"/>
      <c r="Q46" s="5"/>
      <c r="R46" s="5"/>
    </row>
    <row r="47" spans="1:18" ht="33" customHeight="1">
      <c r="A47" s="130" t="s">
        <v>216</v>
      </c>
      <c r="B47" s="232" t="s">
        <v>218</v>
      </c>
      <c r="C47" s="130"/>
      <c r="D47" s="176">
        <v>246</v>
      </c>
      <c r="E47" s="149">
        <v>164</v>
      </c>
      <c r="F47" s="183">
        <f>'План учеб. процесса 3 '!G63</f>
        <v>58</v>
      </c>
      <c r="G47" s="142" t="s">
        <v>234</v>
      </c>
      <c r="H47" s="138">
        <v>128</v>
      </c>
      <c r="I47" s="138">
        <v>36</v>
      </c>
      <c r="J47" s="184">
        <v>18</v>
      </c>
      <c r="K47" s="116"/>
      <c r="L47" s="4"/>
      <c r="M47" s="4"/>
      <c r="N47" s="4"/>
      <c r="O47" s="4"/>
      <c r="P47" s="13"/>
      <c r="Q47" s="5"/>
      <c r="R47" s="5"/>
    </row>
    <row r="48" spans="1:18" ht="11.25" customHeight="1">
      <c r="A48" s="256" t="s">
        <v>219</v>
      </c>
      <c r="B48" s="248" t="s">
        <v>25</v>
      </c>
      <c r="C48" s="130"/>
      <c r="D48" s="176">
        <v>0</v>
      </c>
      <c r="E48" s="149">
        <v>36</v>
      </c>
      <c r="F48" s="183">
        <f>'План учеб. процесса 3 '!G64</f>
        <v>0</v>
      </c>
      <c r="G48" s="142" t="s">
        <v>234</v>
      </c>
      <c r="H48" s="138">
        <v>36</v>
      </c>
      <c r="I48" s="138">
        <v>0</v>
      </c>
      <c r="J48" s="184">
        <v>0</v>
      </c>
      <c r="K48" s="116"/>
      <c r="L48" s="4"/>
      <c r="M48" s="4"/>
      <c r="N48" s="4"/>
      <c r="O48" s="4"/>
      <c r="P48" s="13"/>
      <c r="Q48" s="5"/>
      <c r="R48" s="5"/>
    </row>
    <row r="49" spans="1:18" ht="11.25" customHeight="1">
      <c r="A49" s="130" t="s">
        <v>220</v>
      </c>
      <c r="B49" s="232" t="s">
        <v>188</v>
      </c>
      <c r="C49" s="130"/>
      <c r="D49" s="176">
        <v>0</v>
      </c>
      <c r="E49" s="149">
        <v>36</v>
      </c>
      <c r="F49" s="183">
        <f>'План учеб. процесса 3 '!G65</f>
        <v>0</v>
      </c>
      <c r="G49" s="142" t="s">
        <v>234</v>
      </c>
      <c r="H49" s="138">
        <v>36</v>
      </c>
      <c r="I49" s="138">
        <v>0</v>
      </c>
      <c r="J49" s="184">
        <v>0</v>
      </c>
      <c r="K49" s="116"/>
      <c r="L49" s="4"/>
      <c r="M49" s="4"/>
      <c r="N49" s="4"/>
      <c r="O49" s="4"/>
      <c r="P49" s="13"/>
      <c r="Q49" s="5"/>
      <c r="R49" s="5"/>
    </row>
    <row r="50" spans="1:18" ht="11.25" customHeight="1">
      <c r="A50" s="172" t="s">
        <v>221</v>
      </c>
      <c r="B50" s="317" t="s">
        <v>222</v>
      </c>
      <c r="C50" s="172"/>
      <c r="D50" s="180">
        <f>SUM(D51:D53)</f>
        <v>279</v>
      </c>
      <c r="E50" s="172">
        <f>SUM(E51:E53)</f>
        <v>258</v>
      </c>
      <c r="F50" s="181">
        <f>SUM(F51:F53)</f>
        <v>58</v>
      </c>
      <c r="G50" s="182" t="s">
        <v>234</v>
      </c>
      <c r="H50" s="324">
        <f>SUM(H51:H53)</f>
        <v>222</v>
      </c>
      <c r="I50" s="172">
        <f>SUM(I51:I53)</f>
        <v>36</v>
      </c>
      <c r="J50" s="296">
        <f>SUM(J51:J53)</f>
        <v>18</v>
      </c>
      <c r="K50" s="116"/>
      <c r="L50" s="4"/>
      <c r="M50" s="4"/>
      <c r="N50" s="4"/>
      <c r="O50" s="4"/>
      <c r="P50" s="13"/>
      <c r="Q50" s="5"/>
      <c r="R50" s="5"/>
    </row>
    <row r="51" spans="1:18" ht="11.25" customHeight="1">
      <c r="A51" s="130" t="s">
        <v>223</v>
      </c>
      <c r="B51" s="232" t="s">
        <v>224</v>
      </c>
      <c r="C51" s="130"/>
      <c r="D51" s="176">
        <v>279</v>
      </c>
      <c r="E51" s="149">
        <v>186</v>
      </c>
      <c r="F51" s="183">
        <f>'План учеб. процесса 3 '!G67</f>
        <v>58</v>
      </c>
      <c r="G51" s="142" t="s">
        <v>234</v>
      </c>
      <c r="H51" s="138">
        <v>150</v>
      </c>
      <c r="I51" s="138">
        <v>36</v>
      </c>
      <c r="J51" s="184">
        <v>18</v>
      </c>
      <c r="K51" s="116"/>
      <c r="L51" s="4"/>
      <c r="M51" s="4"/>
      <c r="N51" s="4"/>
      <c r="O51" s="4"/>
      <c r="P51" s="13"/>
      <c r="Q51" s="5"/>
      <c r="R51" s="5"/>
    </row>
    <row r="52" spans="1:18" ht="11.25" customHeight="1">
      <c r="A52" s="256" t="s">
        <v>225</v>
      </c>
      <c r="B52" s="248" t="s">
        <v>25</v>
      </c>
      <c r="C52" s="130"/>
      <c r="D52" s="176">
        <v>0</v>
      </c>
      <c r="E52" s="149">
        <v>36</v>
      </c>
      <c r="F52" s="183">
        <f>'План учеб. процесса 3 '!G69</f>
        <v>0</v>
      </c>
      <c r="G52" s="142" t="s">
        <v>234</v>
      </c>
      <c r="H52" s="138">
        <v>36</v>
      </c>
      <c r="I52" s="138">
        <v>0</v>
      </c>
      <c r="J52" s="184">
        <v>0</v>
      </c>
      <c r="K52" s="116"/>
      <c r="L52" s="4"/>
      <c r="M52" s="4"/>
      <c r="N52" s="4"/>
      <c r="O52" s="4"/>
      <c r="P52" s="13"/>
      <c r="Q52" s="5"/>
      <c r="R52" s="5"/>
    </row>
    <row r="53" spans="1:18" ht="11.25" customHeight="1">
      <c r="A53" s="130" t="s">
        <v>226</v>
      </c>
      <c r="B53" s="232" t="s">
        <v>188</v>
      </c>
      <c r="C53" s="130"/>
      <c r="D53" s="176">
        <v>0</v>
      </c>
      <c r="E53" s="149">
        <v>36</v>
      </c>
      <c r="F53" s="183">
        <f>'План учеб. процесса 3 '!G70</f>
        <v>0</v>
      </c>
      <c r="G53" s="142" t="s">
        <v>234</v>
      </c>
      <c r="H53" s="138">
        <v>36</v>
      </c>
      <c r="I53" s="138">
        <v>0</v>
      </c>
      <c r="J53" s="184">
        <v>0</v>
      </c>
      <c r="K53" s="116"/>
      <c r="L53" s="4"/>
      <c r="M53" s="4"/>
      <c r="N53" s="4"/>
      <c r="O53" s="4"/>
      <c r="P53" s="13"/>
      <c r="Q53" s="5"/>
      <c r="R53" s="5"/>
    </row>
    <row r="54" spans="1:18" ht="12.75" customHeight="1">
      <c r="A54" s="185" t="s">
        <v>20</v>
      </c>
      <c r="B54" s="186" t="s">
        <v>21</v>
      </c>
      <c r="C54" s="286"/>
      <c r="D54" s="187">
        <v>108</v>
      </c>
      <c r="E54" s="185">
        <v>54</v>
      </c>
      <c r="F54" s="188" t="e">
        <f>'План учеб. процесса 3 '!#REF!</f>
        <v>#REF!</v>
      </c>
      <c r="G54" s="189" t="s">
        <v>73</v>
      </c>
      <c r="H54" s="286">
        <v>54</v>
      </c>
      <c r="I54" s="287">
        <v>0</v>
      </c>
      <c r="J54" s="288">
        <v>0</v>
      </c>
      <c r="K54" s="116"/>
      <c r="L54" s="4"/>
      <c r="M54" s="4"/>
      <c r="N54" s="4"/>
      <c r="O54" s="4"/>
      <c r="P54" s="4"/>
      <c r="Q54" s="4"/>
      <c r="R54" s="4"/>
    </row>
    <row r="55" spans="1:18" ht="12" customHeight="1">
      <c r="A55" s="190" t="s">
        <v>24</v>
      </c>
      <c r="B55" s="191" t="s">
        <v>25</v>
      </c>
      <c r="C55" s="190">
        <v>0</v>
      </c>
      <c r="D55" s="192"/>
      <c r="E55" s="190">
        <v>0</v>
      </c>
      <c r="F55" s="193"/>
      <c r="G55" s="194" t="s">
        <v>73</v>
      </c>
      <c r="H55" s="147">
        <f>C55*36</f>
        <v>0</v>
      </c>
      <c r="I55" s="284"/>
      <c r="J55" s="285"/>
      <c r="K55" s="195"/>
      <c r="L55" s="27"/>
      <c r="M55" s="27"/>
      <c r="N55" s="5"/>
      <c r="O55" s="4"/>
      <c r="P55" s="15"/>
      <c r="Q55" s="13"/>
      <c r="R55" s="11"/>
    </row>
    <row r="56" spans="1:18" ht="14.25" customHeight="1">
      <c r="A56" s="196" t="s">
        <v>26</v>
      </c>
      <c r="B56" s="197" t="s">
        <v>27</v>
      </c>
      <c r="C56" s="196">
        <v>12</v>
      </c>
      <c r="D56" s="305"/>
      <c r="E56" s="196">
        <v>432</v>
      </c>
      <c r="F56" s="306">
        <v>432</v>
      </c>
      <c r="G56" s="198" t="s">
        <v>73</v>
      </c>
      <c r="H56" s="297">
        <f>C56*36</f>
        <v>432</v>
      </c>
      <c r="I56" s="307"/>
      <c r="J56" s="298"/>
      <c r="K56" s="116"/>
      <c r="L56" s="5"/>
      <c r="M56" s="5"/>
      <c r="N56" s="4"/>
      <c r="O56" s="4"/>
      <c r="P56" s="5"/>
      <c r="Q56" s="5"/>
      <c r="R56" s="5"/>
    </row>
    <row r="57" spans="1:18" ht="14.25" customHeight="1">
      <c r="A57" s="151" t="s">
        <v>28</v>
      </c>
      <c r="B57" s="152" t="s">
        <v>29</v>
      </c>
      <c r="C57" s="199">
        <v>4</v>
      </c>
      <c r="D57" s="200"/>
      <c r="E57" s="199"/>
      <c r="F57" s="201"/>
      <c r="G57" s="202" t="s">
        <v>68</v>
      </c>
      <c r="H57" s="289"/>
      <c r="I57" s="289"/>
      <c r="J57" s="290"/>
      <c r="K57" s="195"/>
      <c r="L57" s="5"/>
      <c r="M57" s="5"/>
      <c r="N57" s="4"/>
      <c r="O57" s="4"/>
      <c r="P57" s="4"/>
      <c r="Q57" s="4"/>
      <c r="R57" s="4"/>
    </row>
    <row r="58" spans="1:18" ht="12.75" customHeight="1">
      <c r="A58" s="203" t="s">
        <v>30</v>
      </c>
      <c r="B58" s="204" t="s">
        <v>31</v>
      </c>
      <c r="C58" s="205">
        <v>1</v>
      </c>
      <c r="D58" s="206"/>
      <c r="E58" s="205"/>
      <c r="F58" s="299"/>
      <c r="G58" s="207">
        <v>3</v>
      </c>
      <c r="H58" s="300"/>
      <c r="I58" s="300"/>
      <c r="J58" s="301"/>
      <c r="K58" s="405"/>
      <c r="L58" s="5"/>
      <c r="M58" s="383"/>
      <c r="N58" s="4"/>
      <c r="O58" s="4"/>
      <c r="P58" s="4"/>
      <c r="Q58" s="4"/>
      <c r="R58" s="4"/>
    </row>
    <row r="59" spans="1:18" ht="12" customHeight="1">
      <c r="A59" s="130" t="s">
        <v>32</v>
      </c>
      <c r="B59" s="131" t="s">
        <v>33</v>
      </c>
      <c r="C59" s="149">
        <v>1</v>
      </c>
      <c r="D59" s="208"/>
      <c r="E59" s="160"/>
      <c r="F59" s="209"/>
      <c r="G59" s="160"/>
      <c r="H59" s="136"/>
      <c r="I59" s="136"/>
      <c r="J59" s="164"/>
      <c r="K59" s="405"/>
      <c r="L59" s="5"/>
      <c r="M59" s="383"/>
      <c r="N59" s="4"/>
      <c r="O59" s="4"/>
      <c r="P59" s="5"/>
      <c r="Q59" s="5"/>
      <c r="R59" s="5"/>
    </row>
    <row r="60" spans="1:18" ht="13.5" customHeight="1">
      <c r="A60" s="113" t="s">
        <v>34</v>
      </c>
      <c r="B60" s="210" t="s">
        <v>35</v>
      </c>
      <c r="C60" s="211">
        <v>24</v>
      </c>
      <c r="D60" s="212"/>
      <c r="E60" s="132"/>
      <c r="F60" s="213"/>
      <c r="G60" s="160"/>
      <c r="H60" s="136"/>
      <c r="I60" s="136"/>
      <c r="J60" s="164"/>
      <c r="K60" s="195"/>
      <c r="L60" s="5"/>
      <c r="M60" s="4"/>
      <c r="N60" s="4"/>
      <c r="O60" s="4"/>
      <c r="P60" s="4"/>
      <c r="Q60" s="4"/>
      <c r="R60" s="4"/>
    </row>
    <row r="61" spans="1:18" ht="11.25" customHeight="1">
      <c r="A61" s="403" t="s">
        <v>169</v>
      </c>
      <c r="B61" s="403"/>
      <c r="C61" s="151">
        <f>SUM(C8,C24,C57,C58,C60)</f>
        <v>125</v>
      </c>
      <c r="D61" s="153">
        <f>SUM(D8,D24)</f>
        <v>4563</v>
      </c>
      <c r="E61" s="153">
        <f>SUM(E8,E24)</f>
        <v>3456</v>
      </c>
      <c r="F61" s="153" t="e">
        <f>SUM(F8,F24)</f>
        <v>#REF!</v>
      </c>
      <c r="G61" s="151"/>
      <c r="H61" s="308"/>
      <c r="I61" s="214"/>
      <c r="J61" s="214"/>
      <c r="K61" s="195"/>
      <c r="L61" s="5"/>
      <c r="M61" s="4"/>
      <c r="N61" s="4"/>
      <c r="O61" s="4"/>
      <c r="P61" s="4"/>
      <c r="Q61" s="4"/>
      <c r="R61" s="4"/>
    </row>
    <row r="62" spans="1:18" ht="16.5" thickBot="1">
      <c r="A62" s="110"/>
      <c r="B62" s="111"/>
      <c r="C62" s="110"/>
      <c r="D62" s="110"/>
      <c r="E62" s="110"/>
      <c r="F62" s="110"/>
      <c r="G62" s="110"/>
      <c r="H62" s="110"/>
      <c r="I62" s="124"/>
      <c r="J62" s="124"/>
      <c r="K62" s="116"/>
      <c r="L62" s="4"/>
      <c r="M62" s="4"/>
      <c r="N62" s="4"/>
      <c r="O62" s="4"/>
      <c r="P62" s="4"/>
      <c r="Q62" s="4"/>
      <c r="R62" s="4"/>
    </row>
    <row r="63" spans="1:18" ht="16.5" customHeight="1" thickBot="1">
      <c r="A63" s="110"/>
      <c r="B63" s="215" t="s">
        <v>37</v>
      </c>
      <c r="C63" s="216" t="e">
        <f>(F24)/(E24)*100</f>
        <v>#REF!</v>
      </c>
      <c r="D63" s="379" t="s">
        <v>135</v>
      </c>
      <c r="E63" s="380"/>
      <c r="F63" s="110"/>
      <c r="G63" s="110"/>
      <c r="H63" s="110"/>
      <c r="I63" s="214"/>
      <c r="J63" s="214"/>
      <c r="K63" s="195"/>
      <c r="L63" s="5"/>
      <c r="M63" s="4"/>
      <c r="N63" s="4"/>
      <c r="O63" s="4"/>
      <c r="P63" s="4"/>
      <c r="Q63" s="4"/>
      <c r="R63" s="4"/>
    </row>
    <row r="64" spans="2:18" ht="15.75">
      <c r="B64" s="98"/>
      <c r="C64" s="94"/>
      <c r="D64" s="95"/>
      <c r="E64" s="95"/>
      <c r="F64" s="95"/>
      <c r="I64" s="381"/>
      <c r="J64" s="381"/>
      <c r="K64" s="5"/>
      <c r="L64" s="371"/>
      <c r="M64" s="371"/>
      <c r="N64" s="371"/>
      <c r="O64" s="371"/>
      <c r="P64" s="4"/>
      <c r="Q64" s="4"/>
      <c r="R64" s="4"/>
    </row>
    <row r="65" spans="9:18" ht="15.75">
      <c r="I65" s="96"/>
      <c r="J65" s="16"/>
      <c r="K65" s="381"/>
      <c r="L65" s="381"/>
      <c r="M65" s="16"/>
      <c r="N65" s="5"/>
      <c r="O65" s="5"/>
      <c r="P65" s="5"/>
      <c r="Q65" s="5"/>
      <c r="R65" s="5"/>
    </row>
    <row r="66" spans="9:18" ht="15.75">
      <c r="I66" s="96"/>
      <c r="J66" s="381"/>
      <c r="K66" s="381"/>
      <c r="L66" s="381"/>
      <c r="M66" s="381"/>
      <c r="N66" s="383"/>
      <c r="O66" s="383"/>
      <c r="P66" s="15"/>
      <c r="Q66" s="371"/>
      <c r="R66" s="371"/>
    </row>
    <row r="67" spans="9:18" ht="15.75">
      <c r="I67" s="96"/>
      <c r="J67" s="381"/>
      <c r="K67" s="381"/>
      <c r="L67" s="381"/>
      <c r="M67" s="381"/>
      <c r="N67" s="383"/>
      <c r="O67" s="383"/>
      <c r="P67" s="15"/>
      <c r="Q67" s="371"/>
      <c r="R67" s="371"/>
    </row>
    <row r="68" spans="9:18" ht="15.75">
      <c r="I68" s="96"/>
      <c r="J68" s="16"/>
      <c r="K68" s="381"/>
      <c r="L68" s="381"/>
      <c r="M68" s="13"/>
      <c r="N68" s="5"/>
      <c r="O68" s="5"/>
      <c r="P68" s="15"/>
      <c r="Q68" s="4"/>
      <c r="R68" s="4"/>
    </row>
    <row r="69" spans="9:18" ht="15.75">
      <c r="I69" s="96"/>
      <c r="J69" s="16"/>
      <c r="K69" s="381"/>
      <c r="L69" s="381"/>
      <c r="M69" s="382"/>
      <c r="N69" s="371"/>
      <c r="O69" s="383"/>
      <c r="P69" s="371"/>
      <c r="Q69" s="371"/>
      <c r="R69" s="371"/>
    </row>
    <row r="70" spans="9:18" ht="15.75">
      <c r="I70" s="96"/>
      <c r="J70" s="16"/>
      <c r="K70" s="381"/>
      <c r="L70" s="381"/>
      <c r="M70" s="382"/>
      <c r="N70" s="371"/>
      <c r="O70" s="383"/>
      <c r="P70" s="371"/>
      <c r="Q70" s="371"/>
      <c r="R70" s="371"/>
    </row>
    <row r="71" spans="9:18" ht="15.75">
      <c r="I71" s="96"/>
      <c r="J71" s="16"/>
      <c r="K71" s="381"/>
      <c r="L71" s="381"/>
      <c r="M71" s="13"/>
      <c r="N71" s="5"/>
      <c r="O71" s="4"/>
      <c r="P71" s="4"/>
      <c r="Q71" s="4"/>
      <c r="R71" s="4"/>
    </row>
    <row r="72" spans="9:18" ht="15.75">
      <c r="I72" s="96"/>
      <c r="J72" s="16"/>
      <c r="K72" s="381"/>
      <c r="L72" s="381"/>
      <c r="M72" s="13"/>
      <c r="N72" s="5"/>
      <c r="O72" s="4"/>
      <c r="P72" s="4"/>
      <c r="Q72" s="4"/>
      <c r="R72" s="4"/>
    </row>
    <row r="73" spans="10:18" ht="15.75">
      <c r="J73" s="16"/>
      <c r="K73" s="381"/>
      <c r="L73" s="381"/>
      <c r="M73" s="13"/>
      <c r="N73" s="5"/>
      <c r="O73" s="4"/>
      <c r="P73" s="4"/>
      <c r="Q73" s="4"/>
      <c r="R73" s="4"/>
    </row>
    <row r="74" spans="10:18" ht="15.75">
      <c r="J74" s="17"/>
      <c r="K74" s="388"/>
      <c r="L74" s="388"/>
      <c r="M74" s="11"/>
      <c r="N74" s="5"/>
      <c r="O74" s="4"/>
      <c r="P74" s="4"/>
      <c r="Q74" s="4"/>
      <c r="R74" s="4"/>
    </row>
    <row r="75" spans="10:18" ht="15.75">
      <c r="J75" s="17"/>
      <c r="K75" s="388"/>
      <c r="L75" s="388"/>
      <c r="M75" s="11"/>
      <c r="N75" s="5"/>
      <c r="O75" s="4"/>
      <c r="P75" s="4"/>
      <c r="Q75" s="4"/>
      <c r="R75" s="4"/>
    </row>
    <row r="76" spans="10:18" ht="15.75">
      <c r="J76" s="16"/>
      <c r="K76" s="381"/>
      <c r="L76" s="381"/>
      <c r="M76" s="13"/>
      <c r="N76" s="5"/>
      <c r="O76" s="4"/>
      <c r="P76" s="4"/>
      <c r="Q76" s="4"/>
      <c r="R76" s="4"/>
    </row>
    <row r="77" spans="10:18" ht="15.75">
      <c r="J77" s="381"/>
      <c r="K77" s="381"/>
      <c r="L77" s="381"/>
      <c r="M77" s="13"/>
      <c r="N77" s="371"/>
      <c r="O77" s="371"/>
      <c r="P77" s="371"/>
      <c r="Q77" s="371"/>
      <c r="R77" s="371"/>
    </row>
    <row r="78" spans="10:18" ht="15.75">
      <c r="J78" s="96"/>
      <c r="K78" s="96"/>
      <c r="L78" s="96"/>
      <c r="M78" s="96"/>
      <c r="N78" s="96"/>
      <c r="O78" s="96"/>
      <c r="P78" s="96"/>
      <c r="Q78" s="96"/>
      <c r="R78" s="96"/>
    </row>
    <row r="79" spans="10:18" ht="15.75">
      <c r="J79" s="96"/>
      <c r="K79" s="96"/>
      <c r="L79" s="96"/>
      <c r="M79" s="96"/>
      <c r="N79" s="96"/>
      <c r="O79" s="96"/>
      <c r="P79" s="96"/>
      <c r="Q79" s="96"/>
      <c r="R79" s="96"/>
    </row>
    <row r="80" spans="10:18" ht="15.75">
      <c r="J80" s="96"/>
      <c r="K80" s="96"/>
      <c r="L80" s="96"/>
      <c r="M80" s="96"/>
      <c r="N80" s="96"/>
      <c r="O80" s="96"/>
      <c r="P80" s="96"/>
      <c r="Q80" s="96"/>
      <c r="R80" s="96"/>
    </row>
    <row r="81" spans="10:18" ht="15.75">
      <c r="J81" s="96"/>
      <c r="K81" s="96"/>
      <c r="L81" s="96"/>
      <c r="M81" s="96"/>
      <c r="N81" s="96"/>
      <c r="O81" s="96"/>
      <c r="P81" s="96"/>
      <c r="Q81" s="96"/>
      <c r="R81" s="96"/>
    </row>
    <row r="82" spans="10:18" ht="15.75">
      <c r="J82" s="96"/>
      <c r="K82" s="96"/>
      <c r="L82" s="96"/>
      <c r="M82" s="96"/>
      <c r="N82" s="96"/>
      <c r="O82" s="96"/>
      <c r="P82" s="96"/>
      <c r="Q82" s="96"/>
      <c r="R82" s="96"/>
    </row>
    <row r="83" spans="10:18" ht="15.75">
      <c r="J83" s="96"/>
      <c r="K83" s="96"/>
      <c r="L83" s="96"/>
      <c r="M83" s="96"/>
      <c r="N83" s="96"/>
      <c r="O83" s="96"/>
      <c r="P83" s="96"/>
      <c r="Q83" s="96"/>
      <c r="R83" s="96"/>
    </row>
    <row r="84" spans="10:18" ht="15.75">
      <c r="J84" s="96"/>
      <c r="K84" s="96"/>
      <c r="L84" s="96"/>
      <c r="M84" s="96"/>
      <c r="N84" s="96"/>
      <c r="O84" s="96"/>
      <c r="P84" s="96"/>
      <c r="Q84" s="96"/>
      <c r="R84" s="96"/>
    </row>
    <row r="85" spans="10:18" ht="15.75">
      <c r="J85" s="96"/>
      <c r="K85" s="96"/>
      <c r="L85" s="96"/>
      <c r="M85" s="96"/>
      <c r="N85" s="96"/>
      <c r="O85" s="96"/>
      <c r="P85" s="96"/>
      <c r="Q85" s="96"/>
      <c r="R85" s="96"/>
    </row>
    <row r="86" spans="10:18" ht="15.75">
      <c r="J86" s="96"/>
      <c r="K86" s="96"/>
      <c r="L86" s="96"/>
      <c r="M86" s="96"/>
      <c r="N86" s="96"/>
      <c r="O86" s="96"/>
      <c r="P86" s="96"/>
      <c r="Q86" s="96"/>
      <c r="R86" s="96"/>
    </row>
    <row r="87" spans="10:18" ht="15.75">
      <c r="J87" s="96"/>
      <c r="K87" s="96"/>
      <c r="L87" s="96"/>
      <c r="M87" s="96"/>
      <c r="N87" s="96"/>
      <c r="O87" s="96"/>
      <c r="P87" s="96"/>
      <c r="Q87" s="96"/>
      <c r="R87" s="96"/>
    </row>
    <row r="88" spans="10:18" ht="15.75">
      <c r="J88" s="96"/>
      <c r="K88" s="96"/>
      <c r="L88" s="96"/>
      <c r="M88" s="96"/>
      <c r="N88" s="96"/>
      <c r="O88" s="96"/>
      <c r="P88" s="96"/>
      <c r="Q88" s="96"/>
      <c r="R88" s="96"/>
    </row>
    <row r="89" spans="10:18" ht="15.75">
      <c r="J89" s="96"/>
      <c r="K89" s="96"/>
      <c r="L89" s="96"/>
      <c r="M89" s="96"/>
      <c r="N89" s="96"/>
      <c r="O89" s="96"/>
      <c r="P89" s="96"/>
      <c r="Q89" s="96"/>
      <c r="R89" s="96"/>
    </row>
    <row r="90" spans="10:18" ht="15.75">
      <c r="J90" s="96"/>
      <c r="K90" s="96"/>
      <c r="L90" s="96"/>
      <c r="M90" s="96"/>
      <c r="N90" s="96"/>
      <c r="O90" s="96"/>
      <c r="P90" s="96"/>
      <c r="Q90" s="96"/>
      <c r="R90" s="96"/>
    </row>
    <row r="91" spans="10:18" ht="15.75">
      <c r="J91" s="96"/>
      <c r="K91" s="96"/>
      <c r="L91" s="96"/>
      <c r="M91" s="96"/>
      <c r="N91" s="96"/>
      <c r="O91" s="96"/>
      <c r="P91" s="96"/>
      <c r="Q91" s="96"/>
      <c r="R91" s="96"/>
    </row>
  </sheetData>
  <sheetProtection/>
  <mergeCells count="45">
    <mergeCell ref="C3:J3"/>
    <mergeCell ref="A61:B61"/>
    <mergeCell ref="E5:F5"/>
    <mergeCell ref="C5:C6"/>
    <mergeCell ref="G5:G6"/>
    <mergeCell ref="M5:N5"/>
    <mergeCell ref="D5:D6"/>
    <mergeCell ref="H5:H6"/>
    <mergeCell ref="K58:K59"/>
    <mergeCell ref="M58:M59"/>
    <mergeCell ref="Q66:Q67"/>
    <mergeCell ref="K68:L68"/>
    <mergeCell ref="N77:R77"/>
    <mergeCell ref="O69:O70"/>
    <mergeCell ref="K72:L72"/>
    <mergeCell ref="K73:L73"/>
    <mergeCell ref="J77:L77"/>
    <mergeCell ref="K71:L71"/>
    <mergeCell ref="M69:M70"/>
    <mergeCell ref="I64:J64"/>
    <mergeCell ref="L64:O64"/>
    <mergeCell ref="K65:L65"/>
    <mergeCell ref="J66:J67"/>
    <mergeCell ref="N66:N67"/>
    <mergeCell ref="O66:O67"/>
    <mergeCell ref="D63:E63"/>
    <mergeCell ref="R69:R70"/>
    <mergeCell ref="P69:P70"/>
    <mergeCell ref="K66:L67"/>
    <mergeCell ref="M66:M67"/>
    <mergeCell ref="R66:R67"/>
    <mergeCell ref="Q69:Q70"/>
    <mergeCell ref="N69:N70"/>
    <mergeCell ref="K69:L69"/>
    <mergeCell ref="K70:L70"/>
    <mergeCell ref="A1:K1"/>
    <mergeCell ref="A5:A6"/>
    <mergeCell ref="B5:B6"/>
    <mergeCell ref="K74:L74"/>
    <mergeCell ref="K75:L75"/>
    <mergeCell ref="K76:L76"/>
    <mergeCell ref="A4:J4"/>
    <mergeCell ref="A2:J2"/>
    <mergeCell ref="J5:J6"/>
    <mergeCell ref="I5:I6"/>
  </mergeCells>
  <printOptions/>
  <pageMargins left="0.31496062992125984" right="0.2362204724409449" top="0.35433070866141736" bottom="0.2362204724409449" header="0.31496062992125984" footer="0.4724409448818898"/>
  <pageSetup horizontalDpi="300" verticalDpi="300" orientation="portrait" paperSize="9" r:id="rId1"/>
  <ignoredErrors>
    <ignoredError sqref="G15:G16" numberStoredAsText="1"/>
    <ignoredError sqref="E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37">
      <selection activeCell="O57" sqref="O57"/>
    </sheetView>
  </sheetViews>
  <sheetFormatPr defaultColWidth="9.00390625" defaultRowHeight="12.75"/>
  <cols>
    <col min="1" max="1" width="9.125" style="29" customWidth="1"/>
    <col min="2" max="2" width="10.75390625" style="29" customWidth="1"/>
    <col min="3" max="8" width="9.125" style="29" customWidth="1"/>
    <col min="9" max="9" width="7.875" style="29" customWidth="1"/>
    <col min="10" max="10" width="9.125" style="29" customWidth="1"/>
    <col min="11" max="11" width="9.625" style="29" customWidth="1"/>
    <col min="12" max="12" width="9.75390625" style="29" customWidth="1"/>
    <col min="13" max="16384" width="9.125" style="29" customWidth="1"/>
  </cols>
  <sheetData>
    <row r="1" spans="2:14" ht="15.75">
      <c r="B1" s="29" t="s">
        <v>363</v>
      </c>
      <c r="K1" s="413" t="s">
        <v>200</v>
      </c>
      <c r="L1" s="413"/>
      <c r="M1" s="413"/>
      <c r="N1" s="413"/>
    </row>
    <row r="2" spans="2:14" ht="15.75">
      <c r="B2" s="29" t="s">
        <v>365</v>
      </c>
      <c r="K2" s="408" t="s">
        <v>201</v>
      </c>
      <c r="L2" s="408"/>
      <c r="M2" s="408"/>
      <c r="N2" s="408"/>
    </row>
    <row r="3" spans="2:14" ht="19.5" customHeight="1">
      <c r="B3" s="29" t="s">
        <v>366</v>
      </c>
      <c r="K3" s="412" t="s">
        <v>367</v>
      </c>
      <c r="L3" s="412"/>
      <c r="M3" s="412"/>
      <c r="N3" s="412"/>
    </row>
    <row r="4" spans="2:14" ht="16.5" customHeight="1">
      <c r="B4" s="29" t="s">
        <v>364</v>
      </c>
      <c r="K4" s="408" t="s">
        <v>337</v>
      </c>
      <c r="L4" s="408"/>
      <c r="M4" s="408"/>
      <c r="N4" s="408"/>
    </row>
    <row r="5" spans="11:14" ht="15.75">
      <c r="K5" s="412" t="s">
        <v>338</v>
      </c>
      <c r="L5" s="412"/>
      <c r="M5" s="412"/>
      <c r="N5" s="412"/>
    </row>
    <row r="6" spans="11:14" ht="15.75">
      <c r="K6" s="408" t="s">
        <v>172</v>
      </c>
      <c r="L6" s="408"/>
      <c r="M6" s="408"/>
      <c r="N6" s="408"/>
    </row>
    <row r="7" spans="11:14" ht="15.75">
      <c r="K7" s="412" t="s">
        <v>368</v>
      </c>
      <c r="L7" s="412"/>
      <c r="M7" s="412"/>
      <c r="N7" s="412"/>
    </row>
    <row r="8" ht="20.25" customHeight="1"/>
    <row r="9" ht="15.75">
      <c r="G9" s="28" t="s">
        <v>81</v>
      </c>
    </row>
    <row r="10" spans="2:12" ht="15.75" customHeight="1">
      <c r="B10" s="101" t="s">
        <v>320</v>
      </c>
      <c r="C10" s="309"/>
      <c r="D10" s="309"/>
      <c r="E10" s="309"/>
      <c r="F10" s="309"/>
      <c r="G10" s="309"/>
      <c r="H10" s="309"/>
      <c r="I10" s="309"/>
      <c r="J10" s="309"/>
      <c r="K10" s="309"/>
      <c r="L10" s="101"/>
    </row>
    <row r="11" spans="3:11" ht="18.75" customHeight="1">
      <c r="C11" s="309"/>
      <c r="D11" s="409" t="s">
        <v>195</v>
      </c>
      <c r="E11" s="409"/>
      <c r="F11" s="409"/>
      <c r="G11" s="409"/>
      <c r="H11" s="409"/>
      <c r="I11" s="409"/>
      <c r="J11" s="409"/>
      <c r="K11" s="309"/>
    </row>
    <row r="12" spans="1:11" ht="17.25" customHeight="1">
      <c r="A12" s="29" t="s">
        <v>70</v>
      </c>
      <c r="C12" s="409" t="s">
        <v>237</v>
      </c>
      <c r="D12" s="409"/>
      <c r="E12" s="409"/>
      <c r="F12" s="409"/>
      <c r="G12" s="409"/>
      <c r="H12" s="409"/>
      <c r="I12" s="409"/>
      <c r="J12" s="409"/>
      <c r="K12" s="409"/>
    </row>
    <row r="13" spans="3:11" ht="18.75" customHeight="1">
      <c r="C13" s="309"/>
      <c r="D13" s="309"/>
      <c r="E13" s="409" t="s">
        <v>196</v>
      </c>
      <c r="F13" s="409"/>
      <c r="G13" s="409"/>
      <c r="H13" s="409"/>
      <c r="I13" s="409"/>
      <c r="J13" s="309"/>
      <c r="K13" s="309"/>
    </row>
    <row r="14" spans="3:11" ht="15.75" customHeight="1">
      <c r="C14" s="309"/>
      <c r="D14" s="409" t="s">
        <v>362</v>
      </c>
      <c r="E14" s="409"/>
      <c r="F14" s="409"/>
      <c r="G14" s="409"/>
      <c r="H14" s="409"/>
      <c r="I14" s="409"/>
      <c r="J14" s="409"/>
      <c r="K14" s="309"/>
    </row>
    <row r="15" spans="2:53" ht="20.25" customHeight="1">
      <c r="B15" s="369"/>
      <c r="C15" s="411" t="s">
        <v>360</v>
      </c>
      <c r="D15" s="411"/>
      <c r="E15" s="411"/>
      <c r="F15" s="411"/>
      <c r="G15" s="411"/>
      <c r="H15" s="411"/>
      <c r="I15" s="411"/>
      <c r="J15" s="411"/>
      <c r="K15" s="411"/>
      <c r="L15" s="369"/>
      <c r="M15" s="369"/>
      <c r="N15" s="369"/>
      <c r="O15" s="369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368"/>
      <c r="AP15" s="368"/>
      <c r="AQ15" s="368"/>
      <c r="AR15" s="368"/>
      <c r="AS15" s="368"/>
      <c r="AT15" s="368"/>
      <c r="AU15" s="368"/>
      <c r="AV15" s="368"/>
      <c r="AW15" s="368"/>
      <c r="AX15" s="368"/>
      <c r="AY15" s="368"/>
      <c r="AZ15" s="368"/>
      <c r="BA15" s="368"/>
    </row>
    <row r="16" ht="26.25" customHeight="1"/>
    <row r="17" spans="5:16" ht="15.75" customHeight="1">
      <c r="E17" s="406" t="s">
        <v>339</v>
      </c>
      <c r="F17" s="407"/>
      <c r="G17" s="407"/>
      <c r="H17" s="407"/>
      <c r="I17" s="407"/>
      <c r="J17" s="407"/>
      <c r="K17" s="407"/>
      <c r="L17" s="407"/>
      <c r="M17" s="407"/>
      <c r="N17" s="407"/>
      <c r="O17" s="102"/>
      <c r="P17" s="102"/>
    </row>
    <row r="18" spans="6:16" ht="15.75" customHeight="1">
      <c r="F18" s="410"/>
      <c r="G18" s="410"/>
      <c r="H18" s="410"/>
      <c r="I18" s="410"/>
      <c r="J18" s="410"/>
      <c r="K18" s="410"/>
      <c r="L18" s="410"/>
      <c r="M18" s="103"/>
      <c r="N18" s="102"/>
      <c r="O18" s="102"/>
      <c r="P18" s="102"/>
    </row>
    <row r="19" spans="8:13" ht="15.75">
      <c r="H19" s="30"/>
      <c r="I19" s="30"/>
      <c r="J19" s="91"/>
      <c r="K19" s="91"/>
      <c r="L19" s="91"/>
      <c r="M19" s="91"/>
    </row>
    <row r="20" ht="12.75" customHeight="1"/>
    <row r="21" spans="8:13" ht="15" customHeight="1">
      <c r="H21" s="30" t="s">
        <v>197</v>
      </c>
      <c r="I21" s="30"/>
      <c r="J21" s="104"/>
      <c r="K21" s="30"/>
      <c r="L21" s="30"/>
      <c r="M21" s="30"/>
    </row>
    <row r="22" spans="8:13" ht="12.75" customHeight="1">
      <c r="H22" s="30"/>
      <c r="I22" s="30"/>
      <c r="J22" s="30"/>
      <c r="K22" s="30"/>
      <c r="L22" s="30"/>
      <c r="M22" s="30"/>
    </row>
    <row r="23" spans="8:13" ht="12.75" customHeight="1">
      <c r="H23" s="30" t="s">
        <v>340</v>
      </c>
      <c r="I23" s="30"/>
      <c r="J23" s="30"/>
      <c r="K23" s="30"/>
      <c r="L23" s="30"/>
      <c r="M23" s="30"/>
    </row>
    <row r="24" spans="8:13" ht="17.25" customHeight="1">
      <c r="H24" s="103" t="s">
        <v>82</v>
      </c>
      <c r="I24" s="30"/>
      <c r="J24" s="30"/>
      <c r="K24" s="30"/>
      <c r="L24" s="30"/>
      <c r="M24" s="30"/>
    </row>
    <row r="26" spans="8:13" ht="13.5" customHeight="1">
      <c r="H26" s="408" t="s">
        <v>171</v>
      </c>
      <c r="I26" s="408"/>
      <c r="J26" s="408"/>
      <c r="K26" s="408"/>
      <c r="L26" s="408"/>
      <c r="M26" s="408"/>
    </row>
    <row r="27" spans="8:13" ht="15.75">
      <c r="H27" s="408" t="s">
        <v>202</v>
      </c>
      <c r="I27" s="408"/>
      <c r="J27" s="408"/>
      <c r="K27" s="408"/>
      <c r="L27" s="408"/>
      <c r="M27" s="408"/>
    </row>
    <row r="29" ht="15.75" customHeight="1"/>
    <row r="30" ht="15.75" customHeight="1"/>
    <row r="33" ht="18.75" customHeight="1"/>
    <row r="34" ht="18.75" customHeight="1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</sheetData>
  <sheetProtection/>
  <mergeCells count="16">
    <mergeCell ref="D11:J11"/>
    <mergeCell ref="C12:K12"/>
    <mergeCell ref="E13:I13"/>
    <mergeCell ref="K7:N7"/>
    <mergeCell ref="K1:N1"/>
    <mergeCell ref="K2:N2"/>
    <mergeCell ref="K3:N3"/>
    <mergeCell ref="K4:N4"/>
    <mergeCell ref="K5:N5"/>
    <mergeCell ref="K6:N6"/>
    <mergeCell ref="E17:N17"/>
    <mergeCell ref="H27:M27"/>
    <mergeCell ref="H26:M26"/>
    <mergeCell ref="D14:J14"/>
    <mergeCell ref="F18:L18"/>
    <mergeCell ref="C15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123"/>
  <sheetViews>
    <sheetView zoomScale="120" zoomScaleNormal="120" zoomScalePageLayoutView="0" workbookViewId="0" topLeftCell="A1">
      <selection activeCell="AM11" sqref="AM11"/>
    </sheetView>
  </sheetViews>
  <sheetFormatPr defaultColWidth="9.00390625" defaultRowHeight="12.75"/>
  <cols>
    <col min="1" max="1" width="2.00390625" style="34" customWidth="1"/>
    <col min="2" max="2" width="1.875" style="34" customWidth="1"/>
    <col min="3" max="4" width="2.125" style="34" customWidth="1"/>
    <col min="5" max="5" width="2.25390625" style="34" customWidth="1"/>
    <col min="6" max="6" width="1.875" style="34" customWidth="1"/>
    <col min="7" max="8" width="2.125" style="34" customWidth="1"/>
    <col min="9" max="9" width="2.25390625" style="34" customWidth="1"/>
    <col min="10" max="11" width="2.00390625" style="34" customWidth="1"/>
    <col min="12" max="14" width="2.125" style="34" customWidth="1"/>
    <col min="15" max="15" width="2.375" style="34" customWidth="1"/>
    <col min="16" max="16" width="2.125" style="34" customWidth="1"/>
    <col min="17" max="17" width="2.25390625" style="34" customWidth="1"/>
    <col min="18" max="18" width="2.125" style="34" customWidth="1"/>
    <col min="19" max="20" width="2.375" style="34" customWidth="1"/>
    <col min="21" max="22" width="2.25390625" style="34" customWidth="1"/>
    <col min="23" max="26" width="2.00390625" style="34" customWidth="1"/>
    <col min="27" max="27" width="2.75390625" style="34" customWidth="1"/>
    <col min="28" max="28" width="2.375" style="34" customWidth="1"/>
    <col min="29" max="29" width="2.625" style="34" customWidth="1"/>
    <col min="30" max="30" width="2.00390625" style="34" customWidth="1"/>
    <col min="31" max="31" width="2.125" style="34" customWidth="1"/>
    <col min="32" max="32" width="2.625" style="34" customWidth="1"/>
    <col min="33" max="33" width="2.00390625" style="34" customWidth="1"/>
    <col min="34" max="34" width="2.625" style="34" customWidth="1"/>
    <col min="35" max="35" width="2.75390625" style="34" customWidth="1"/>
    <col min="36" max="36" width="1.75390625" style="34" customWidth="1"/>
    <col min="37" max="40" width="2.00390625" style="34" customWidth="1"/>
    <col min="41" max="41" width="1.75390625" style="34" customWidth="1"/>
    <col min="42" max="42" width="2.00390625" style="34" customWidth="1"/>
    <col min="43" max="43" width="2.25390625" style="34" customWidth="1"/>
    <col min="44" max="44" width="2.00390625" style="34" customWidth="1"/>
    <col min="45" max="45" width="2.25390625" style="34" customWidth="1"/>
    <col min="46" max="48" width="2.00390625" style="34" customWidth="1"/>
    <col min="49" max="49" width="1.625" style="34" customWidth="1"/>
    <col min="50" max="50" width="1.875" style="34" customWidth="1"/>
    <col min="51" max="51" width="2.00390625" style="34" customWidth="1"/>
    <col min="52" max="53" width="2.125" style="34" customWidth="1"/>
    <col min="54" max="54" width="1.37890625" style="34" customWidth="1"/>
    <col min="55" max="55" width="2.125" style="34" customWidth="1"/>
    <col min="56" max="56" width="3.75390625" style="34" customWidth="1"/>
    <col min="57" max="57" width="2.25390625" style="34" customWidth="1"/>
    <col min="58" max="58" width="2.125" style="34" customWidth="1"/>
    <col min="59" max="59" width="2.00390625" style="34" customWidth="1"/>
    <col min="60" max="60" width="2.125" style="34" customWidth="1"/>
    <col min="61" max="61" width="2.25390625" style="34" customWidth="1"/>
    <col min="62" max="62" width="2.00390625" style="34" customWidth="1"/>
    <col min="63" max="64" width="2.375" style="34" customWidth="1"/>
    <col min="65" max="65" width="2.75390625" style="34" customWidth="1"/>
    <col min="66" max="16384" width="9.125" style="34" customWidth="1"/>
  </cols>
  <sheetData>
    <row r="1" spans="1:53" ht="12" customHeight="1">
      <c r="A1" s="459" t="s">
        <v>81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  <c r="AO1" s="459"/>
      <c r="AP1" s="459"/>
      <c r="AQ1" s="459"/>
      <c r="AR1" s="459"/>
      <c r="AS1" s="459"/>
      <c r="AT1" s="459"/>
      <c r="AU1" s="459"/>
      <c r="AV1" s="459"/>
      <c r="AW1" s="459"/>
      <c r="AX1" s="459"/>
      <c r="AY1" s="459"/>
      <c r="AZ1" s="459"/>
      <c r="BA1" s="459"/>
    </row>
    <row r="2" spans="1:63" ht="9.75" customHeight="1">
      <c r="A2" s="460" t="s">
        <v>320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460"/>
      <c r="AA2" s="460"/>
      <c r="AB2" s="460"/>
      <c r="AC2" s="460"/>
      <c r="AD2" s="460"/>
      <c r="AE2" s="460"/>
      <c r="AF2" s="460"/>
      <c r="AG2" s="460"/>
      <c r="AH2" s="460"/>
      <c r="AI2" s="460"/>
      <c r="AJ2" s="460"/>
      <c r="AK2" s="460"/>
      <c r="AL2" s="460"/>
      <c r="AM2" s="460"/>
      <c r="AN2" s="460"/>
      <c r="AO2" s="460"/>
      <c r="AP2" s="460"/>
      <c r="AQ2" s="460"/>
      <c r="AR2" s="460"/>
      <c r="AS2" s="460"/>
      <c r="AT2" s="460"/>
      <c r="AU2" s="460"/>
      <c r="AV2" s="460"/>
      <c r="AW2" s="460"/>
      <c r="AX2" s="460"/>
      <c r="AY2" s="460"/>
      <c r="AZ2" s="460"/>
      <c r="BA2" s="460"/>
      <c r="BD2" s="35" t="s">
        <v>70</v>
      </c>
      <c r="BE2" s="35"/>
      <c r="BF2" s="35"/>
      <c r="BG2" s="35"/>
      <c r="BH2" s="35"/>
      <c r="BI2" s="35"/>
      <c r="BJ2" s="38"/>
      <c r="BK2" s="38"/>
    </row>
    <row r="3" spans="1:54" ht="11.25" customHeight="1">
      <c r="A3" s="445" t="s">
        <v>203</v>
      </c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  <c r="AX3" s="445"/>
      <c r="AY3" s="445"/>
      <c r="AZ3" s="445"/>
      <c r="BA3" s="445"/>
      <c r="BB3" s="35"/>
    </row>
    <row r="4" spans="1:53" ht="9.75" customHeight="1">
      <c r="A4" s="445" t="s">
        <v>191</v>
      </c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45"/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</row>
    <row r="5" spans="1:64" ht="10.5" customHeight="1">
      <c r="A5" s="445" t="s">
        <v>362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  <c r="AD5" s="445"/>
      <c r="AE5" s="445"/>
      <c r="AF5" s="445"/>
      <c r="AG5" s="445"/>
      <c r="AH5" s="445"/>
      <c r="AI5" s="445"/>
      <c r="AJ5" s="445"/>
      <c r="AK5" s="445"/>
      <c r="AL5" s="445"/>
      <c r="AM5" s="445"/>
      <c r="AN5" s="445"/>
      <c r="AO5" s="445"/>
      <c r="AP5" s="445"/>
      <c r="AQ5" s="445"/>
      <c r="AR5" s="445"/>
      <c r="AS5" s="445"/>
      <c r="AT5" s="445"/>
      <c r="AU5" s="445"/>
      <c r="AV5" s="445"/>
      <c r="AW5" s="445"/>
      <c r="AX5" s="445"/>
      <c r="AY5" s="445"/>
      <c r="AZ5" s="445"/>
      <c r="BA5" s="445"/>
      <c r="BB5" s="35" t="s">
        <v>70</v>
      </c>
      <c r="BD5" s="35"/>
      <c r="BE5" s="35"/>
      <c r="BF5" s="35"/>
      <c r="BG5" s="35"/>
      <c r="BH5" s="35"/>
      <c r="BI5" s="35"/>
      <c r="BJ5" s="35"/>
      <c r="BK5" s="35"/>
      <c r="BL5" s="35"/>
    </row>
    <row r="6" spans="1:64" ht="11.25" customHeight="1">
      <c r="A6" s="465" t="s">
        <v>360</v>
      </c>
      <c r="B6" s="466"/>
      <c r="C6" s="466"/>
      <c r="D6" s="466"/>
      <c r="E6" s="466"/>
      <c r="F6" s="466"/>
      <c r="G6" s="466"/>
      <c r="H6" s="466"/>
      <c r="I6" s="466"/>
      <c r="J6" s="466"/>
      <c r="K6" s="466"/>
      <c r="L6" s="466"/>
      <c r="M6" s="466"/>
      <c r="N6" s="466"/>
      <c r="O6" s="466"/>
      <c r="P6" s="466"/>
      <c r="Q6" s="466"/>
      <c r="R6" s="466"/>
      <c r="S6" s="466"/>
      <c r="T6" s="466"/>
      <c r="U6" s="466"/>
      <c r="V6" s="466"/>
      <c r="W6" s="466"/>
      <c r="X6" s="466"/>
      <c r="Y6" s="466"/>
      <c r="Z6" s="466"/>
      <c r="AA6" s="466"/>
      <c r="AB6" s="466"/>
      <c r="AC6" s="466"/>
      <c r="AD6" s="466"/>
      <c r="AE6" s="466"/>
      <c r="AF6" s="466"/>
      <c r="AG6" s="466"/>
      <c r="AH6" s="466"/>
      <c r="AI6" s="466"/>
      <c r="AJ6" s="466"/>
      <c r="AK6" s="466"/>
      <c r="AL6" s="466"/>
      <c r="AM6" s="466"/>
      <c r="AN6" s="466"/>
      <c r="AO6" s="466"/>
      <c r="AP6" s="466"/>
      <c r="AQ6" s="466"/>
      <c r="AR6" s="466"/>
      <c r="AS6" s="466"/>
      <c r="AT6" s="466"/>
      <c r="AU6" s="466"/>
      <c r="AV6" s="466"/>
      <c r="AW6" s="466"/>
      <c r="AX6" s="466"/>
      <c r="AY6" s="466"/>
      <c r="AZ6" s="466"/>
      <c r="BA6" s="466"/>
      <c r="BB6" s="35"/>
      <c r="BD6" s="35"/>
      <c r="BE6" s="35"/>
      <c r="BF6" s="35"/>
      <c r="BG6" s="35"/>
      <c r="BH6" s="35"/>
      <c r="BI6" s="35"/>
      <c r="BJ6" s="35"/>
      <c r="BK6" s="35"/>
      <c r="BL6" s="35"/>
    </row>
    <row r="7" spans="10:42" ht="11.25" customHeight="1">
      <c r="J7" s="36"/>
      <c r="N7" s="47"/>
      <c r="Q7" s="47"/>
      <c r="S7" s="47"/>
      <c r="W7" s="445" t="s">
        <v>321</v>
      </c>
      <c r="X7" s="445"/>
      <c r="Y7" s="445"/>
      <c r="Z7" s="445"/>
      <c r="AA7" s="445"/>
      <c r="AB7" s="445"/>
      <c r="AC7" s="363" t="s">
        <v>336</v>
      </c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</row>
    <row r="8" spans="11:64" ht="10.5" customHeight="1">
      <c r="K8" s="43"/>
      <c r="L8" s="43"/>
      <c r="M8" s="43"/>
      <c r="N8" s="43"/>
      <c r="O8" s="43"/>
      <c r="P8" s="44"/>
      <c r="R8" s="83" t="s">
        <v>70</v>
      </c>
      <c r="S8" s="45"/>
      <c r="U8" s="45"/>
      <c r="V8" s="45"/>
      <c r="W8" s="45"/>
      <c r="X8" s="45"/>
      <c r="Y8" s="45"/>
      <c r="Z8" s="45"/>
      <c r="AA8" s="45"/>
      <c r="AB8" s="46"/>
      <c r="AC8" s="46"/>
      <c r="AF8" s="47"/>
      <c r="AG8" s="47"/>
      <c r="AH8" s="47"/>
      <c r="AI8" s="47"/>
      <c r="AJ8" s="47"/>
      <c r="AL8" s="446" t="s">
        <v>235</v>
      </c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D8" s="35"/>
      <c r="BE8" s="35"/>
      <c r="BF8" s="35"/>
      <c r="BG8" s="35"/>
      <c r="BH8" s="35"/>
      <c r="BI8" s="35"/>
      <c r="BJ8" s="35"/>
      <c r="BK8" s="35"/>
      <c r="BL8" s="35"/>
    </row>
    <row r="9" spans="13:53" ht="10.5" customHeight="1">
      <c r="M9" s="40" t="s">
        <v>70</v>
      </c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446" t="s">
        <v>322</v>
      </c>
      <c r="AM9" s="446"/>
      <c r="AN9" s="446"/>
      <c r="AO9" s="446"/>
      <c r="AP9" s="446"/>
      <c r="AQ9" s="446"/>
      <c r="AR9" s="446"/>
      <c r="AS9" s="446"/>
      <c r="AT9" s="446"/>
      <c r="AU9" s="446"/>
      <c r="AV9" s="446"/>
      <c r="AW9" s="446"/>
      <c r="AX9" s="446"/>
      <c r="AY9" s="446"/>
      <c r="AZ9" s="446"/>
      <c r="BA9" s="83"/>
    </row>
    <row r="10" spans="13:53" ht="11.25" customHeight="1">
      <c r="M10" s="40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446" t="s">
        <v>323</v>
      </c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</row>
    <row r="11" spans="15:38" ht="9.75" customHeight="1">
      <c r="O11" s="43"/>
      <c r="P11" s="43"/>
      <c r="Q11" s="43"/>
      <c r="AL11" s="66" t="s">
        <v>372</v>
      </c>
    </row>
    <row r="12" spans="1:66" ht="10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89" t="s">
        <v>136</v>
      </c>
      <c r="W12" s="48"/>
      <c r="Y12" s="48"/>
      <c r="Z12" s="48"/>
      <c r="AA12" s="48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BM12" s="49"/>
      <c r="BN12" s="49"/>
    </row>
    <row r="13" spans="1:64" ht="19.5" customHeight="1">
      <c r="A13" s="461" t="s">
        <v>83</v>
      </c>
      <c r="B13" s="447" t="s">
        <v>137</v>
      </c>
      <c r="C13" s="448"/>
      <c r="D13" s="448"/>
      <c r="E13" s="449"/>
      <c r="F13" s="450" t="s">
        <v>138</v>
      </c>
      <c r="G13" s="447" t="s">
        <v>139</v>
      </c>
      <c r="H13" s="448"/>
      <c r="I13" s="449"/>
      <c r="J13" s="450" t="s">
        <v>140</v>
      </c>
      <c r="K13" s="447" t="s">
        <v>141</v>
      </c>
      <c r="L13" s="448"/>
      <c r="M13" s="448"/>
      <c r="N13" s="449"/>
      <c r="O13" s="447" t="s">
        <v>142</v>
      </c>
      <c r="P13" s="448"/>
      <c r="Q13" s="448"/>
      <c r="R13" s="449"/>
      <c r="S13" s="450" t="s">
        <v>143</v>
      </c>
      <c r="T13" s="447" t="s">
        <v>144</v>
      </c>
      <c r="U13" s="448"/>
      <c r="V13" s="449"/>
      <c r="W13" s="450" t="s">
        <v>145</v>
      </c>
      <c r="X13" s="447" t="s">
        <v>146</v>
      </c>
      <c r="Y13" s="448"/>
      <c r="Z13" s="449"/>
      <c r="AA13" s="450" t="s">
        <v>147</v>
      </c>
      <c r="AB13" s="447" t="s">
        <v>148</v>
      </c>
      <c r="AC13" s="448"/>
      <c r="AD13" s="448"/>
      <c r="AE13" s="449"/>
      <c r="AF13" s="450" t="s">
        <v>149</v>
      </c>
      <c r="AG13" s="447" t="s">
        <v>150</v>
      </c>
      <c r="AH13" s="448"/>
      <c r="AI13" s="449"/>
      <c r="AJ13" s="450" t="s">
        <v>151</v>
      </c>
      <c r="AK13" s="447" t="s">
        <v>152</v>
      </c>
      <c r="AL13" s="448"/>
      <c r="AM13" s="448"/>
      <c r="AN13" s="449"/>
      <c r="AO13" s="447" t="s">
        <v>153</v>
      </c>
      <c r="AP13" s="448"/>
      <c r="AQ13" s="448"/>
      <c r="AR13" s="449"/>
      <c r="AS13" s="450" t="s">
        <v>154</v>
      </c>
      <c r="AT13" s="447" t="s">
        <v>155</v>
      </c>
      <c r="AU13" s="448"/>
      <c r="AV13" s="449"/>
      <c r="AW13" s="450" t="s">
        <v>156</v>
      </c>
      <c r="AX13" s="447" t="s">
        <v>157</v>
      </c>
      <c r="AY13" s="448"/>
      <c r="AZ13" s="448"/>
      <c r="BA13" s="449"/>
      <c r="BB13" s="50"/>
      <c r="BC13" s="51"/>
      <c r="BD13" s="51"/>
      <c r="BE13" s="52"/>
      <c r="BF13" s="51"/>
      <c r="BG13" s="51"/>
      <c r="BH13" s="51"/>
      <c r="BI13" s="51"/>
      <c r="BJ13" s="53"/>
      <c r="BK13" s="52"/>
      <c r="BL13" s="54"/>
    </row>
    <row r="14" spans="1:64" s="57" customFormat="1" ht="6.75" customHeight="1">
      <c r="A14" s="462"/>
      <c r="B14" s="55"/>
      <c r="C14" s="55"/>
      <c r="D14" s="55"/>
      <c r="E14" s="55"/>
      <c r="F14" s="463"/>
      <c r="G14" s="56"/>
      <c r="H14" s="56"/>
      <c r="I14" s="56"/>
      <c r="J14" s="451"/>
      <c r="K14" s="56"/>
      <c r="L14" s="56"/>
      <c r="M14" s="56"/>
      <c r="N14" s="56"/>
      <c r="O14" s="56"/>
      <c r="P14" s="56"/>
      <c r="Q14" s="56"/>
      <c r="R14" s="56"/>
      <c r="S14" s="451"/>
      <c r="T14" s="56"/>
      <c r="U14" s="56"/>
      <c r="V14" s="56"/>
      <c r="W14" s="451"/>
      <c r="X14" s="56"/>
      <c r="Y14" s="56"/>
      <c r="Z14" s="56"/>
      <c r="AA14" s="451"/>
      <c r="AB14" s="56"/>
      <c r="AC14" s="56"/>
      <c r="AD14" s="56"/>
      <c r="AE14" s="56"/>
      <c r="AF14" s="451"/>
      <c r="AG14" s="56"/>
      <c r="AH14" s="56"/>
      <c r="AI14" s="56"/>
      <c r="AJ14" s="451"/>
      <c r="AK14" s="56"/>
      <c r="AL14" s="56"/>
      <c r="AM14" s="56"/>
      <c r="AN14" s="56"/>
      <c r="AO14" s="56"/>
      <c r="AP14" s="56"/>
      <c r="AQ14" s="56"/>
      <c r="AR14" s="56"/>
      <c r="AS14" s="463"/>
      <c r="AT14" s="56"/>
      <c r="AU14" s="56"/>
      <c r="AV14" s="56"/>
      <c r="AW14" s="451"/>
      <c r="AX14" s="56"/>
      <c r="AY14" s="56"/>
      <c r="AZ14" s="56"/>
      <c r="BA14" s="56"/>
      <c r="BB14" s="50"/>
      <c r="BC14" s="52"/>
      <c r="BD14" s="52"/>
      <c r="BE14" s="52"/>
      <c r="BF14" s="52"/>
      <c r="BG14" s="53"/>
      <c r="BH14" s="52"/>
      <c r="BI14" s="52"/>
      <c r="BJ14" s="53"/>
      <c r="BK14" s="52"/>
      <c r="BL14" s="54"/>
    </row>
    <row r="15" spans="1:64" s="57" customFormat="1" ht="6.75" customHeight="1">
      <c r="A15" s="462"/>
      <c r="B15" s="58"/>
      <c r="C15" s="58"/>
      <c r="D15" s="58"/>
      <c r="E15" s="58"/>
      <c r="F15" s="463"/>
      <c r="G15" s="56"/>
      <c r="H15" s="56"/>
      <c r="I15" s="56"/>
      <c r="J15" s="451"/>
      <c r="K15" s="56"/>
      <c r="L15" s="56"/>
      <c r="M15" s="56"/>
      <c r="N15" s="56"/>
      <c r="O15" s="56"/>
      <c r="P15" s="56"/>
      <c r="Q15" s="56"/>
      <c r="R15" s="56"/>
      <c r="S15" s="451"/>
      <c r="T15" s="56"/>
      <c r="U15" s="56"/>
      <c r="V15" s="56"/>
      <c r="W15" s="451"/>
      <c r="X15" s="56"/>
      <c r="Y15" s="56"/>
      <c r="Z15" s="56"/>
      <c r="AA15" s="451"/>
      <c r="AB15" s="56"/>
      <c r="AC15" s="56"/>
      <c r="AD15" s="56"/>
      <c r="AE15" s="56"/>
      <c r="AF15" s="451"/>
      <c r="AG15" s="56"/>
      <c r="AH15" s="56"/>
      <c r="AI15" s="56"/>
      <c r="AJ15" s="451"/>
      <c r="AK15" s="56"/>
      <c r="AL15" s="56"/>
      <c r="AM15" s="56"/>
      <c r="AN15" s="56"/>
      <c r="AO15" s="56"/>
      <c r="AP15" s="56"/>
      <c r="AQ15" s="56"/>
      <c r="AR15" s="56"/>
      <c r="AS15" s="463"/>
      <c r="AT15" s="56"/>
      <c r="AU15" s="56"/>
      <c r="AV15" s="56"/>
      <c r="AW15" s="451"/>
      <c r="AX15" s="56"/>
      <c r="AY15" s="56"/>
      <c r="AZ15" s="56"/>
      <c r="BA15" s="56"/>
      <c r="BB15" s="50"/>
      <c r="BC15" s="52"/>
      <c r="BD15" s="52"/>
      <c r="BE15" s="52"/>
      <c r="BF15" s="52"/>
      <c r="BG15" s="53"/>
      <c r="BH15" s="52"/>
      <c r="BI15" s="52"/>
      <c r="BJ15" s="53"/>
      <c r="BK15" s="52"/>
      <c r="BL15" s="54"/>
    </row>
    <row r="16" spans="1:64" s="57" customFormat="1" ht="6.75" customHeight="1">
      <c r="A16" s="462"/>
      <c r="B16" s="59">
        <v>1</v>
      </c>
      <c r="C16" s="59">
        <v>8</v>
      </c>
      <c r="D16" s="59">
        <v>15</v>
      </c>
      <c r="E16" s="59">
        <v>22</v>
      </c>
      <c r="F16" s="463"/>
      <c r="G16" s="59">
        <v>6</v>
      </c>
      <c r="H16" s="59">
        <v>13</v>
      </c>
      <c r="I16" s="59">
        <v>20</v>
      </c>
      <c r="J16" s="451"/>
      <c r="K16" s="59">
        <v>3</v>
      </c>
      <c r="L16" s="59">
        <v>10</v>
      </c>
      <c r="M16" s="59">
        <v>17</v>
      </c>
      <c r="N16" s="59">
        <v>24</v>
      </c>
      <c r="O16" s="59">
        <v>1</v>
      </c>
      <c r="P16" s="59">
        <v>8</v>
      </c>
      <c r="Q16" s="59">
        <v>15</v>
      </c>
      <c r="R16" s="59">
        <v>22</v>
      </c>
      <c r="S16" s="451"/>
      <c r="T16" s="59">
        <v>5</v>
      </c>
      <c r="U16" s="59">
        <v>12</v>
      </c>
      <c r="V16" s="59">
        <v>19</v>
      </c>
      <c r="W16" s="451"/>
      <c r="X16" s="59">
        <v>2</v>
      </c>
      <c r="Y16" s="59">
        <v>9</v>
      </c>
      <c r="Z16" s="59">
        <v>16</v>
      </c>
      <c r="AA16" s="451"/>
      <c r="AB16" s="59">
        <v>2</v>
      </c>
      <c r="AC16" s="59">
        <v>9</v>
      </c>
      <c r="AD16" s="59">
        <v>16</v>
      </c>
      <c r="AE16" s="59">
        <v>23</v>
      </c>
      <c r="AF16" s="451"/>
      <c r="AG16" s="59">
        <v>6</v>
      </c>
      <c r="AH16" s="59">
        <v>13</v>
      </c>
      <c r="AI16" s="59">
        <v>20</v>
      </c>
      <c r="AJ16" s="451"/>
      <c r="AK16" s="59">
        <v>4</v>
      </c>
      <c r="AL16" s="59">
        <v>11</v>
      </c>
      <c r="AM16" s="59">
        <v>18</v>
      </c>
      <c r="AN16" s="59">
        <v>25</v>
      </c>
      <c r="AO16" s="59">
        <v>1</v>
      </c>
      <c r="AP16" s="59">
        <v>8</v>
      </c>
      <c r="AQ16" s="59">
        <v>15</v>
      </c>
      <c r="AR16" s="59">
        <v>22</v>
      </c>
      <c r="AS16" s="463"/>
      <c r="AT16" s="59">
        <v>6</v>
      </c>
      <c r="AU16" s="59">
        <v>13</v>
      </c>
      <c r="AV16" s="59">
        <v>20</v>
      </c>
      <c r="AW16" s="451"/>
      <c r="AX16" s="59">
        <v>3</v>
      </c>
      <c r="AY16" s="59">
        <v>10</v>
      </c>
      <c r="AZ16" s="59">
        <v>17</v>
      </c>
      <c r="BA16" s="59">
        <v>24</v>
      </c>
      <c r="BB16" s="50"/>
      <c r="BC16" s="52"/>
      <c r="BD16" s="52"/>
      <c r="BE16" s="52"/>
      <c r="BF16" s="52"/>
      <c r="BG16" s="53"/>
      <c r="BH16" s="52"/>
      <c r="BI16" s="52"/>
      <c r="BJ16" s="53"/>
      <c r="BK16" s="52"/>
      <c r="BL16" s="54"/>
    </row>
    <row r="17" spans="1:64" s="57" customFormat="1" ht="6.75" customHeight="1">
      <c r="A17" s="462"/>
      <c r="B17" s="59">
        <v>7</v>
      </c>
      <c r="C17" s="59">
        <v>14</v>
      </c>
      <c r="D17" s="59">
        <v>21</v>
      </c>
      <c r="E17" s="59">
        <v>28</v>
      </c>
      <c r="F17" s="463"/>
      <c r="G17" s="59">
        <v>12</v>
      </c>
      <c r="H17" s="59">
        <v>19</v>
      </c>
      <c r="I17" s="59">
        <v>26</v>
      </c>
      <c r="J17" s="451"/>
      <c r="K17" s="59">
        <v>9</v>
      </c>
      <c r="L17" s="59">
        <v>16</v>
      </c>
      <c r="M17" s="59">
        <v>23</v>
      </c>
      <c r="N17" s="59">
        <v>30</v>
      </c>
      <c r="O17" s="59">
        <v>7</v>
      </c>
      <c r="P17" s="59">
        <v>14</v>
      </c>
      <c r="Q17" s="59">
        <v>21</v>
      </c>
      <c r="R17" s="59">
        <v>28</v>
      </c>
      <c r="S17" s="451"/>
      <c r="T17" s="59">
        <v>11</v>
      </c>
      <c r="U17" s="59">
        <v>18</v>
      </c>
      <c r="V17" s="59">
        <v>25</v>
      </c>
      <c r="W17" s="451"/>
      <c r="X17" s="59">
        <v>8</v>
      </c>
      <c r="Y17" s="59">
        <v>15</v>
      </c>
      <c r="Z17" s="59">
        <v>22</v>
      </c>
      <c r="AA17" s="451"/>
      <c r="AB17" s="59">
        <v>8</v>
      </c>
      <c r="AC17" s="59">
        <v>15</v>
      </c>
      <c r="AD17" s="59">
        <v>22</v>
      </c>
      <c r="AE17" s="59">
        <v>29</v>
      </c>
      <c r="AF17" s="451"/>
      <c r="AG17" s="59">
        <v>12</v>
      </c>
      <c r="AH17" s="59">
        <v>19</v>
      </c>
      <c r="AI17" s="59">
        <v>26</v>
      </c>
      <c r="AJ17" s="451"/>
      <c r="AK17" s="59">
        <v>10</v>
      </c>
      <c r="AL17" s="59">
        <v>17</v>
      </c>
      <c r="AM17" s="59">
        <v>24</v>
      </c>
      <c r="AN17" s="59">
        <v>31</v>
      </c>
      <c r="AO17" s="59">
        <v>7</v>
      </c>
      <c r="AP17" s="59">
        <v>14</v>
      </c>
      <c r="AQ17" s="59">
        <v>21</v>
      </c>
      <c r="AR17" s="59">
        <v>28</v>
      </c>
      <c r="AS17" s="463"/>
      <c r="AT17" s="59">
        <v>12</v>
      </c>
      <c r="AU17" s="59">
        <v>19</v>
      </c>
      <c r="AV17" s="59">
        <v>26</v>
      </c>
      <c r="AW17" s="451"/>
      <c r="AX17" s="59">
        <v>9</v>
      </c>
      <c r="AY17" s="59">
        <v>16</v>
      </c>
      <c r="AZ17" s="59">
        <v>23</v>
      </c>
      <c r="BA17" s="59">
        <v>31</v>
      </c>
      <c r="BB17" s="50"/>
      <c r="BC17" s="52"/>
      <c r="BD17" s="52"/>
      <c r="BE17" s="52"/>
      <c r="BF17" s="52"/>
      <c r="BG17" s="53"/>
      <c r="BH17" s="52"/>
      <c r="BI17" s="52"/>
      <c r="BJ17" s="53"/>
      <c r="BK17" s="52"/>
      <c r="BL17" s="54"/>
    </row>
    <row r="18" spans="1:64" s="57" customFormat="1" ht="6.75" customHeight="1">
      <c r="A18" s="462"/>
      <c r="B18" s="56"/>
      <c r="C18" s="56"/>
      <c r="D18" s="56"/>
      <c r="E18" s="56"/>
      <c r="F18" s="463"/>
      <c r="G18" s="56"/>
      <c r="H18" s="56"/>
      <c r="I18" s="56"/>
      <c r="J18" s="451"/>
      <c r="K18" s="56"/>
      <c r="L18" s="56"/>
      <c r="M18" s="56"/>
      <c r="N18" s="56"/>
      <c r="O18" s="56"/>
      <c r="P18" s="56"/>
      <c r="Q18" s="56"/>
      <c r="R18" s="56"/>
      <c r="S18" s="451"/>
      <c r="T18" s="56"/>
      <c r="U18" s="56"/>
      <c r="V18" s="56"/>
      <c r="W18" s="451"/>
      <c r="X18" s="56"/>
      <c r="Y18" s="56"/>
      <c r="Z18" s="56"/>
      <c r="AA18" s="451"/>
      <c r="AB18" s="56"/>
      <c r="AC18" s="56"/>
      <c r="AD18" s="56"/>
      <c r="AE18" s="56"/>
      <c r="AF18" s="451"/>
      <c r="AG18" s="56"/>
      <c r="AH18" s="56"/>
      <c r="AI18" s="56"/>
      <c r="AJ18" s="451"/>
      <c r="AK18" s="56"/>
      <c r="AL18" s="56"/>
      <c r="AM18" s="56"/>
      <c r="AN18" s="56"/>
      <c r="AO18" s="56"/>
      <c r="AP18" s="56"/>
      <c r="AQ18" s="56"/>
      <c r="AR18" s="56"/>
      <c r="AS18" s="463"/>
      <c r="AT18" s="56"/>
      <c r="AU18" s="56"/>
      <c r="AV18" s="56"/>
      <c r="AW18" s="451"/>
      <c r="AX18" s="56"/>
      <c r="AY18" s="56"/>
      <c r="AZ18" s="56"/>
      <c r="BA18" s="56"/>
      <c r="BB18" s="50"/>
      <c r="BC18" s="52"/>
      <c r="BD18" s="52"/>
      <c r="BE18" s="52"/>
      <c r="BF18" s="52"/>
      <c r="BG18" s="53"/>
      <c r="BH18" s="52"/>
      <c r="BI18" s="52"/>
      <c r="BJ18" s="53"/>
      <c r="BK18" s="52"/>
      <c r="BL18" s="54"/>
    </row>
    <row r="19" spans="1:64" s="57" customFormat="1" ht="6.75" customHeight="1">
      <c r="A19" s="462"/>
      <c r="B19" s="56"/>
      <c r="C19" s="56"/>
      <c r="D19" s="56"/>
      <c r="E19" s="56"/>
      <c r="F19" s="463"/>
      <c r="G19" s="56"/>
      <c r="H19" s="56"/>
      <c r="I19" s="56"/>
      <c r="J19" s="451"/>
      <c r="K19" s="56"/>
      <c r="L19" s="56"/>
      <c r="M19" s="56"/>
      <c r="N19" s="56"/>
      <c r="O19" s="56"/>
      <c r="P19" s="56"/>
      <c r="Q19" s="56"/>
      <c r="R19" s="56"/>
      <c r="S19" s="451"/>
      <c r="T19" s="56"/>
      <c r="U19" s="56"/>
      <c r="V19" s="56"/>
      <c r="W19" s="451"/>
      <c r="X19" s="56"/>
      <c r="Y19" s="56"/>
      <c r="Z19" s="56"/>
      <c r="AA19" s="451"/>
      <c r="AB19" s="56"/>
      <c r="AC19" s="56"/>
      <c r="AD19" s="56"/>
      <c r="AE19" s="56"/>
      <c r="AF19" s="451"/>
      <c r="AG19" s="56"/>
      <c r="AH19" s="56"/>
      <c r="AI19" s="56"/>
      <c r="AJ19" s="451"/>
      <c r="AK19" s="56"/>
      <c r="AL19" s="56"/>
      <c r="AM19" s="56"/>
      <c r="AN19" s="56"/>
      <c r="AO19" s="56"/>
      <c r="AP19" s="56"/>
      <c r="AQ19" s="56"/>
      <c r="AR19" s="56"/>
      <c r="AS19" s="463"/>
      <c r="AT19" s="56"/>
      <c r="AU19" s="56"/>
      <c r="AV19" s="56"/>
      <c r="AW19" s="451"/>
      <c r="AX19" s="56"/>
      <c r="AY19" s="56"/>
      <c r="AZ19" s="56"/>
      <c r="BA19" s="56"/>
      <c r="BB19" s="50"/>
      <c r="BC19" s="52"/>
      <c r="BD19" s="52"/>
      <c r="BE19" s="52"/>
      <c r="BF19" s="52"/>
      <c r="BG19" s="53"/>
      <c r="BH19" s="52"/>
      <c r="BI19" s="52"/>
      <c r="BJ19" s="53"/>
      <c r="BK19" s="52"/>
      <c r="BL19" s="54"/>
    </row>
    <row r="20" spans="1:64" s="57" customFormat="1" ht="6.75" customHeight="1">
      <c r="A20" s="462"/>
      <c r="B20" s="56"/>
      <c r="C20" s="56"/>
      <c r="D20" s="56"/>
      <c r="E20" s="56"/>
      <c r="F20" s="463"/>
      <c r="G20" s="56"/>
      <c r="H20" s="56"/>
      <c r="I20" s="56"/>
      <c r="J20" s="451"/>
      <c r="K20" s="56"/>
      <c r="L20" s="56"/>
      <c r="M20" s="56"/>
      <c r="N20" s="56"/>
      <c r="O20" s="56"/>
      <c r="P20" s="56"/>
      <c r="Q20" s="56"/>
      <c r="R20" s="56"/>
      <c r="S20" s="451"/>
      <c r="T20" s="56"/>
      <c r="U20" s="56"/>
      <c r="V20" s="56"/>
      <c r="W20" s="451"/>
      <c r="X20" s="56"/>
      <c r="Y20" s="56"/>
      <c r="Z20" s="56"/>
      <c r="AA20" s="451"/>
      <c r="AB20" s="56"/>
      <c r="AC20" s="56"/>
      <c r="AD20" s="56"/>
      <c r="AE20" s="56"/>
      <c r="AF20" s="451"/>
      <c r="AG20" s="56"/>
      <c r="AH20" s="56"/>
      <c r="AI20" s="56"/>
      <c r="AJ20" s="451"/>
      <c r="AK20" s="56"/>
      <c r="AL20" s="56"/>
      <c r="AM20" s="56"/>
      <c r="AN20" s="56"/>
      <c r="AO20" s="56"/>
      <c r="AP20" s="56"/>
      <c r="AQ20" s="56"/>
      <c r="AR20" s="56"/>
      <c r="AS20" s="463"/>
      <c r="AT20" s="56"/>
      <c r="AU20" s="56"/>
      <c r="AV20" s="56"/>
      <c r="AW20" s="451"/>
      <c r="AX20" s="56"/>
      <c r="AY20" s="56"/>
      <c r="AZ20" s="56"/>
      <c r="BA20" s="56"/>
      <c r="BB20" s="50"/>
      <c r="BC20" s="52"/>
      <c r="BD20" s="52"/>
      <c r="BE20" s="52"/>
      <c r="BF20" s="52"/>
      <c r="BG20" s="53"/>
      <c r="BH20" s="52"/>
      <c r="BI20" s="52"/>
      <c r="BJ20" s="53"/>
      <c r="BK20" s="52"/>
      <c r="BL20" s="54"/>
    </row>
    <row r="21" spans="1:64" s="57" customFormat="1" ht="6.75" customHeight="1">
      <c r="A21" s="462"/>
      <c r="B21" s="56"/>
      <c r="C21" s="56"/>
      <c r="D21" s="56"/>
      <c r="E21" s="56"/>
      <c r="F21" s="463"/>
      <c r="G21" s="56"/>
      <c r="H21" s="56"/>
      <c r="I21" s="56"/>
      <c r="J21" s="451"/>
      <c r="K21" s="56"/>
      <c r="L21" s="56"/>
      <c r="M21" s="56"/>
      <c r="N21" s="56"/>
      <c r="O21" s="56"/>
      <c r="P21" s="56"/>
      <c r="Q21" s="56"/>
      <c r="R21" s="56"/>
      <c r="S21" s="451"/>
      <c r="T21" s="56"/>
      <c r="U21" s="56"/>
      <c r="V21" s="56"/>
      <c r="W21" s="451"/>
      <c r="X21" s="56"/>
      <c r="Y21" s="56"/>
      <c r="Z21" s="56"/>
      <c r="AA21" s="451"/>
      <c r="AB21" s="56"/>
      <c r="AC21" s="56"/>
      <c r="AD21" s="56"/>
      <c r="AE21" s="56"/>
      <c r="AF21" s="451"/>
      <c r="AG21" s="56"/>
      <c r="AH21" s="56"/>
      <c r="AI21" s="56"/>
      <c r="AJ21" s="451"/>
      <c r="AK21" s="56"/>
      <c r="AL21" s="56"/>
      <c r="AM21" s="56"/>
      <c r="AN21" s="56"/>
      <c r="AO21" s="56"/>
      <c r="AP21" s="56"/>
      <c r="AQ21" s="56"/>
      <c r="AR21" s="56"/>
      <c r="AS21" s="463"/>
      <c r="AT21" s="56"/>
      <c r="AU21" s="56"/>
      <c r="AV21" s="56"/>
      <c r="AW21" s="451"/>
      <c r="AX21" s="56"/>
      <c r="AY21" s="56"/>
      <c r="AZ21" s="56"/>
      <c r="BA21" s="56"/>
      <c r="BB21" s="50"/>
      <c r="BC21" s="52"/>
      <c r="BD21" s="52"/>
      <c r="BE21" s="52"/>
      <c r="BF21" s="52"/>
      <c r="BG21" s="53"/>
      <c r="BH21" s="52"/>
      <c r="BI21" s="52"/>
      <c r="BJ21" s="53"/>
      <c r="BK21" s="52"/>
      <c r="BL21" s="54"/>
    </row>
    <row r="22" spans="1:64" s="57" customFormat="1" ht="11.25" customHeight="1">
      <c r="A22" s="32" t="s">
        <v>158</v>
      </c>
      <c r="B22" s="417" t="s">
        <v>324</v>
      </c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9"/>
      <c r="R22" s="84" t="s">
        <v>160</v>
      </c>
      <c r="S22" s="32" t="s">
        <v>159</v>
      </c>
      <c r="T22" s="32" t="s">
        <v>159</v>
      </c>
      <c r="U22" s="417" t="s">
        <v>167</v>
      </c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9"/>
      <c r="AR22" s="107" t="s">
        <v>160</v>
      </c>
      <c r="AS22" s="32" t="s">
        <v>159</v>
      </c>
      <c r="AT22" s="32" t="s">
        <v>159</v>
      </c>
      <c r="AU22" s="32" t="s">
        <v>159</v>
      </c>
      <c r="AV22" s="32" t="s">
        <v>159</v>
      </c>
      <c r="AW22" s="32" t="s">
        <v>159</v>
      </c>
      <c r="AX22" s="32" t="s">
        <v>159</v>
      </c>
      <c r="AY22" s="32" t="s">
        <v>159</v>
      </c>
      <c r="AZ22" s="32" t="s">
        <v>159</v>
      </c>
      <c r="BA22" s="32" t="s">
        <v>159</v>
      </c>
      <c r="BB22" s="50"/>
      <c r="BC22" s="52"/>
      <c r="BD22" s="52"/>
      <c r="BE22" s="52"/>
      <c r="BF22" s="52"/>
      <c r="BG22" s="53"/>
      <c r="BH22" s="52"/>
      <c r="BI22" s="52"/>
      <c r="BJ22" s="53"/>
      <c r="BK22" s="52"/>
      <c r="BL22" s="54"/>
    </row>
    <row r="23" spans="1:64" s="61" customFormat="1" ht="12.75" customHeight="1">
      <c r="A23" s="32" t="s">
        <v>161</v>
      </c>
      <c r="B23" s="417" t="s">
        <v>333</v>
      </c>
      <c r="C23" s="418"/>
      <c r="D23" s="418"/>
      <c r="E23" s="418"/>
      <c r="F23" s="418"/>
      <c r="G23" s="418"/>
      <c r="H23" s="418"/>
      <c r="I23" s="418"/>
      <c r="J23" s="418"/>
      <c r="K23" s="419"/>
      <c r="L23" s="62" t="s">
        <v>166</v>
      </c>
      <c r="M23" s="62" t="s">
        <v>166</v>
      </c>
      <c r="N23" s="62" t="s">
        <v>166</v>
      </c>
      <c r="O23" s="62" t="s">
        <v>166</v>
      </c>
      <c r="P23" s="62" t="s">
        <v>166</v>
      </c>
      <c r="Q23" s="62" t="s">
        <v>166</v>
      </c>
      <c r="R23" s="84" t="s">
        <v>160</v>
      </c>
      <c r="S23" s="32" t="s">
        <v>159</v>
      </c>
      <c r="T23" s="32" t="s">
        <v>159</v>
      </c>
      <c r="U23" s="62" t="s">
        <v>166</v>
      </c>
      <c r="V23" s="62" t="s">
        <v>166</v>
      </c>
      <c r="W23" s="62" t="s">
        <v>166</v>
      </c>
      <c r="X23" s="62" t="s">
        <v>166</v>
      </c>
      <c r="Y23" s="62" t="s">
        <v>166</v>
      </c>
      <c r="Z23" s="62" t="s">
        <v>166</v>
      </c>
      <c r="AA23" s="452"/>
      <c r="AB23" s="453"/>
      <c r="AC23" s="453"/>
      <c r="AD23" s="453"/>
      <c r="AE23" s="453"/>
      <c r="AF23" s="453"/>
      <c r="AG23" s="453"/>
      <c r="AH23" s="454"/>
      <c r="AI23" s="62" t="s">
        <v>166</v>
      </c>
      <c r="AJ23" s="62" t="s">
        <v>166</v>
      </c>
      <c r="AK23" s="62" t="s">
        <v>166</v>
      </c>
      <c r="AL23" s="62" t="s">
        <v>166</v>
      </c>
      <c r="AM23" s="62" t="s">
        <v>166</v>
      </c>
      <c r="AN23" s="62" t="s">
        <v>166</v>
      </c>
      <c r="AO23" s="414"/>
      <c r="AP23" s="415"/>
      <c r="AQ23" s="416"/>
      <c r="AR23" s="107" t="s">
        <v>160</v>
      </c>
      <c r="AS23" s="32" t="s">
        <v>159</v>
      </c>
      <c r="AT23" s="32" t="s">
        <v>159</v>
      </c>
      <c r="AU23" s="32" t="s">
        <v>159</v>
      </c>
      <c r="AV23" s="32" t="s">
        <v>159</v>
      </c>
      <c r="AW23" s="108" t="s">
        <v>159</v>
      </c>
      <c r="AX23" s="32" t="s">
        <v>159</v>
      </c>
      <c r="AY23" s="32" t="s">
        <v>159</v>
      </c>
      <c r="AZ23" s="32" t="s">
        <v>159</v>
      </c>
      <c r="BA23" s="32" t="s">
        <v>159</v>
      </c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64" s="61" customFormat="1" ht="11.25" customHeight="1">
      <c r="A24" s="32" t="s">
        <v>162</v>
      </c>
      <c r="B24" s="60" t="s">
        <v>166</v>
      </c>
      <c r="C24" s="60" t="s">
        <v>166</v>
      </c>
      <c r="D24" s="60" t="s">
        <v>166</v>
      </c>
      <c r="E24" s="60" t="s">
        <v>166</v>
      </c>
      <c r="F24" s="60" t="s">
        <v>166</v>
      </c>
      <c r="G24" s="60" t="s">
        <v>166</v>
      </c>
      <c r="H24" s="60" t="s">
        <v>166</v>
      </c>
      <c r="I24" s="60" t="s">
        <v>166</v>
      </c>
      <c r="J24" s="62" t="s">
        <v>166</v>
      </c>
      <c r="K24" s="62" t="s">
        <v>166</v>
      </c>
      <c r="L24" s="62" t="s">
        <v>166</v>
      </c>
      <c r="M24" s="62" t="s">
        <v>166</v>
      </c>
      <c r="N24" s="65" t="s">
        <v>369</v>
      </c>
      <c r="O24" s="65" t="s">
        <v>369</v>
      </c>
      <c r="P24" s="65" t="s">
        <v>369</v>
      </c>
      <c r="Q24" s="65" t="s">
        <v>369</v>
      </c>
      <c r="R24" s="84" t="s">
        <v>160</v>
      </c>
      <c r="S24" s="32" t="s">
        <v>159</v>
      </c>
      <c r="T24" s="32" t="s">
        <v>159</v>
      </c>
      <c r="U24" s="414" t="s">
        <v>371</v>
      </c>
      <c r="V24" s="415"/>
      <c r="W24" s="415"/>
      <c r="X24" s="415"/>
      <c r="Y24" s="415"/>
      <c r="Z24" s="416"/>
      <c r="AA24" s="62" t="s">
        <v>166</v>
      </c>
      <c r="AB24" s="62" t="s">
        <v>166</v>
      </c>
      <c r="AC24" s="62" t="s">
        <v>166</v>
      </c>
      <c r="AD24" s="62" t="s">
        <v>166</v>
      </c>
      <c r="AE24" s="62" t="s">
        <v>166</v>
      </c>
      <c r="AF24" s="62" t="s">
        <v>166</v>
      </c>
      <c r="AG24" s="62" t="s">
        <v>166</v>
      </c>
      <c r="AH24" s="62" t="s">
        <v>166</v>
      </c>
      <c r="AI24" s="62" t="s">
        <v>166</v>
      </c>
      <c r="AJ24" s="62" t="s">
        <v>166</v>
      </c>
      <c r="AK24" s="62" t="s">
        <v>166</v>
      </c>
      <c r="AL24" s="62" t="s">
        <v>166</v>
      </c>
      <c r="AM24" s="62" t="s">
        <v>166</v>
      </c>
      <c r="AN24" s="62" t="s">
        <v>166</v>
      </c>
      <c r="AO24" s="62" t="s">
        <v>166</v>
      </c>
      <c r="AP24" s="62" t="s">
        <v>166</v>
      </c>
      <c r="AQ24" s="62" t="s">
        <v>166</v>
      </c>
      <c r="AR24" s="62" t="s">
        <v>166</v>
      </c>
      <c r="AS24" s="65" t="s">
        <v>165</v>
      </c>
      <c r="AT24" s="32" t="s">
        <v>159</v>
      </c>
      <c r="AU24" s="32" t="s">
        <v>159</v>
      </c>
      <c r="AV24" s="32" t="s">
        <v>159</v>
      </c>
      <c r="AW24" s="32" t="s">
        <v>159</v>
      </c>
      <c r="AX24" s="32" t="s">
        <v>159</v>
      </c>
      <c r="AY24" s="32" t="s">
        <v>159</v>
      </c>
      <c r="AZ24" s="32" t="s">
        <v>159</v>
      </c>
      <c r="BA24" s="32" t="s">
        <v>159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</row>
    <row r="25" spans="1:55" s="82" customFormat="1" ht="14.25" customHeight="1">
      <c r="A25" s="32" t="s">
        <v>325</v>
      </c>
      <c r="B25" s="60" t="s">
        <v>166</v>
      </c>
      <c r="C25" s="60" t="s">
        <v>166</v>
      </c>
      <c r="D25" s="60" t="s">
        <v>166</v>
      </c>
      <c r="E25" s="60" t="s">
        <v>166</v>
      </c>
      <c r="F25" s="60" t="s">
        <v>166</v>
      </c>
      <c r="G25" s="60" t="s">
        <v>166</v>
      </c>
      <c r="H25" s="60" t="s">
        <v>166</v>
      </c>
      <c r="I25" s="60" t="s">
        <v>166</v>
      </c>
      <c r="J25" s="60" t="s">
        <v>166</v>
      </c>
      <c r="K25" s="60" t="s">
        <v>166</v>
      </c>
      <c r="L25" s="60" t="s">
        <v>166</v>
      </c>
      <c r="M25" s="60" t="s">
        <v>166</v>
      </c>
      <c r="N25" s="65">
        <v>0</v>
      </c>
      <c r="O25" s="364">
        <v>0</v>
      </c>
      <c r="P25" s="65">
        <v>0</v>
      </c>
      <c r="Q25" s="32"/>
      <c r="R25" s="84" t="s">
        <v>160</v>
      </c>
      <c r="S25" s="32" t="s">
        <v>159</v>
      </c>
      <c r="T25" s="32" t="s">
        <v>159</v>
      </c>
      <c r="U25" s="370"/>
      <c r="V25" s="370"/>
      <c r="W25" s="62" t="s">
        <v>166</v>
      </c>
      <c r="X25" s="62" t="s">
        <v>166</v>
      </c>
      <c r="Y25" s="62" t="s">
        <v>166</v>
      </c>
      <c r="Z25" s="62" t="s">
        <v>166</v>
      </c>
      <c r="AA25" s="62" t="s">
        <v>166</v>
      </c>
      <c r="AB25" s="62" t="s">
        <v>166</v>
      </c>
      <c r="AC25" s="365">
        <v>0</v>
      </c>
      <c r="AD25" s="365">
        <v>0</v>
      </c>
      <c r="AE25" s="365">
        <v>0</v>
      </c>
      <c r="AF25" s="365">
        <v>0</v>
      </c>
      <c r="AG25" s="365">
        <v>0</v>
      </c>
      <c r="AH25" s="84" t="s">
        <v>160</v>
      </c>
      <c r="AI25" s="364" t="s">
        <v>326</v>
      </c>
      <c r="AJ25" s="364" t="s">
        <v>326</v>
      </c>
      <c r="AK25" s="65" t="s">
        <v>326</v>
      </c>
      <c r="AL25" s="65" t="s">
        <v>326</v>
      </c>
      <c r="AM25" s="65" t="s">
        <v>162</v>
      </c>
      <c r="AN25" s="65" t="s">
        <v>162</v>
      </c>
      <c r="AO25" s="65" t="s">
        <v>162</v>
      </c>
      <c r="AP25" s="65" t="s">
        <v>162</v>
      </c>
      <c r="AQ25" s="65" t="s">
        <v>162</v>
      </c>
      <c r="AR25" s="364" t="s">
        <v>162</v>
      </c>
      <c r="AS25" s="32" t="s">
        <v>159</v>
      </c>
      <c r="AT25" s="32" t="s">
        <v>159</v>
      </c>
      <c r="AU25" s="32" t="s">
        <v>159</v>
      </c>
      <c r="AV25" s="32" t="s">
        <v>159</v>
      </c>
      <c r="AW25" s="32" t="s">
        <v>159</v>
      </c>
      <c r="AX25" s="32" t="s">
        <v>159</v>
      </c>
      <c r="AY25" s="32" t="s">
        <v>159</v>
      </c>
      <c r="AZ25" s="32" t="s">
        <v>159</v>
      </c>
      <c r="BA25" s="32" t="s">
        <v>159</v>
      </c>
      <c r="BB25" s="63"/>
      <c r="BC25" s="63"/>
    </row>
    <row r="26" spans="1:54" ht="15.75" customHeight="1">
      <c r="A26" s="88" t="s">
        <v>168</v>
      </c>
      <c r="E26" s="36"/>
      <c r="F26" s="36"/>
      <c r="G26" s="36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66"/>
      <c r="AA26" s="39"/>
      <c r="AB26" s="39"/>
      <c r="AC26" s="36"/>
      <c r="AD26" s="36"/>
      <c r="AG26" s="87" t="s">
        <v>163</v>
      </c>
      <c r="AH26" s="66"/>
      <c r="AI26" s="66"/>
      <c r="AJ26" s="66"/>
      <c r="AK26" s="67"/>
      <c r="AL26" s="67"/>
      <c r="AM26" s="67"/>
      <c r="AN26" s="67"/>
      <c r="AO26" s="67"/>
      <c r="AP26" s="33"/>
      <c r="AQ26" s="67"/>
      <c r="AR26" s="67"/>
      <c r="AS26" s="38"/>
      <c r="AT26" s="36"/>
      <c r="AU26" s="36"/>
      <c r="AV26" s="36"/>
      <c r="BB26" s="82"/>
    </row>
    <row r="27" spans="1:54" ht="9.7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68"/>
      <c r="AD27" s="68"/>
      <c r="AG27" s="66"/>
      <c r="AH27" s="64"/>
      <c r="AI27" s="83" t="s">
        <v>164</v>
      </c>
      <c r="AJ27" s="69"/>
      <c r="AK27" s="69"/>
      <c r="AM27" s="69"/>
      <c r="AN27" s="69"/>
      <c r="AO27" s="69"/>
      <c r="AP27" s="67"/>
      <c r="AQ27" s="67"/>
      <c r="AV27" s="70"/>
      <c r="AW27" s="70"/>
      <c r="AX27" s="70"/>
      <c r="AY27" s="70"/>
      <c r="AZ27" s="70"/>
      <c r="BB27" s="70"/>
    </row>
    <row r="28" spans="1:62" ht="18" customHeight="1">
      <c r="A28" s="420" t="s">
        <v>83</v>
      </c>
      <c r="B28" s="421"/>
      <c r="C28" s="422"/>
      <c r="D28" s="420" t="s">
        <v>84</v>
      </c>
      <c r="E28" s="421"/>
      <c r="F28" s="421"/>
      <c r="G28" s="421"/>
      <c r="H28" s="422"/>
      <c r="I28" s="420" t="s">
        <v>85</v>
      </c>
      <c r="J28" s="421"/>
      <c r="K28" s="421"/>
      <c r="L28" s="422"/>
      <c r="M28" s="439" t="s">
        <v>27</v>
      </c>
      <c r="N28" s="440"/>
      <c r="O28" s="440"/>
      <c r="P28" s="440"/>
      <c r="Q28" s="440"/>
      <c r="R28" s="440"/>
      <c r="S28" s="441"/>
      <c r="T28" s="420" t="s">
        <v>29</v>
      </c>
      <c r="U28" s="421"/>
      <c r="V28" s="422"/>
      <c r="W28" s="420" t="s">
        <v>31</v>
      </c>
      <c r="X28" s="421"/>
      <c r="Y28" s="421"/>
      <c r="Z28" s="422"/>
      <c r="AA28" s="420" t="s">
        <v>86</v>
      </c>
      <c r="AB28" s="421"/>
      <c r="AC28" s="422"/>
      <c r="AD28" s="420" t="s">
        <v>7</v>
      </c>
      <c r="AE28" s="421"/>
      <c r="AF28" s="422"/>
      <c r="AH28" s="84" t="s">
        <v>160</v>
      </c>
      <c r="AI28" s="85" t="s">
        <v>29</v>
      </c>
      <c r="AJ28" s="69"/>
      <c r="AK28" s="69"/>
      <c r="AM28" s="69"/>
      <c r="AN28" s="69"/>
      <c r="AO28" s="69"/>
      <c r="AP28" s="67"/>
      <c r="BA28" s="70"/>
      <c r="BF28" s="75"/>
      <c r="BG28" s="75"/>
      <c r="BH28" s="75"/>
      <c r="BI28" s="75"/>
      <c r="BJ28" s="75"/>
    </row>
    <row r="29" spans="1:62" ht="12" customHeight="1">
      <c r="A29" s="423"/>
      <c r="B29" s="424"/>
      <c r="C29" s="425"/>
      <c r="D29" s="423"/>
      <c r="E29" s="424"/>
      <c r="F29" s="424"/>
      <c r="G29" s="424"/>
      <c r="H29" s="425"/>
      <c r="I29" s="423"/>
      <c r="J29" s="424"/>
      <c r="K29" s="424"/>
      <c r="L29" s="425"/>
      <c r="M29" s="420" t="s">
        <v>331</v>
      </c>
      <c r="N29" s="421"/>
      <c r="O29" s="421"/>
      <c r="P29" s="422"/>
      <c r="Q29" s="420" t="s">
        <v>332</v>
      </c>
      <c r="R29" s="421"/>
      <c r="S29" s="422"/>
      <c r="T29" s="423"/>
      <c r="U29" s="424"/>
      <c r="V29" s="425"/>
      <c r="W29" s="423"/>
      <c r="X29" s="424"/>
      <c r="Y29" s="424"/>
      <c r="Z29" s="425"/>
      <c r="AA29" s="423"/>
      <c r="AB29" s="424"/>
      <c r="AC29" s="425"/>
      <c r="AD29" s="423"/>
      <c r="AE29" s="424"/>
      <c r="AF29" s="425"/>
      <c r="AG29" s="66"/>
      <c r="AH29" s="71" t="s">
        <v>159</v>
      </c>
      <c r="AI29" s="86" t="s">
        <v>86</v>
      </c>
      <c r="AJ29" s="69"/>
      <c r="AK29" s="69"/>
      <c r="AM29" s="69"/>
      <c r="AN29" s="69"/>
      <c r="AO29" s="69"/>
      <c r="AP29" s="67"/>
      <c r="AQ29" s="67"/>
      <c r="AV29" s="72"/>
      <c r="AW29" s="72"/>
      <c r="AX29" s="72"/>
      <c r="AY29" s="72"/>
      <c r="AZ29" s="73"/>
      <c r="BB29" s="74"/>
      <c r="BF29" s="75"/>
      <c r="BG29" s="75"/>
      <c r="BH29" s="75"/>
      <c r="BI29" s="75"/>
      <c r="BJ29" s="75"/>
    </row>
    <row r="30" spans="1:62" ht="14.25" customHeight="1">
      <c r="A30" s="423"/>
      <c r="B30" s="424"/>
      <c r="C30" s="425"/>
      <c r="D30" s="423"/>
      <c r="E30" s="424"/>
      <c r="F30" s="424"/>
      <c r="G30" s="424"/>
      <c r="H30" s="425"/>
      <c r="I30" s="423"/>
      <c r="J30" s="424"/>
      <c r="K30" s="424"/>
      <c r="L30" s="425"/>
      <c r="M30" s="423"/>
      <c r="N30" s="424"/>
      <c r="O30" s="424"/>
      <c r="P30" s="425"/>
      <c r="Q30" s="423"/>
      <c r="R30" s="424"/>
      <c r="S30" s="425"/>
      <c r="T30" s="423"/>
      <c r="U30" s="424"/>
      <c r="V30" s="425"/>
      <c r="W30" s="423"/>
      <c r="X30" s="424"/>
      <c r="Y30" s="424"/>
      <c r="Z30" s="425"/>
      <c r="AA30" s="423"/>
      <c r="AB30" s="424"/>
      <c r="AC30" s="425"/>
      <c r="AD30" s="423"/>
      <c r="AE30" s="424"/>
      <c r="AF30" s="425"/>
      <c r="AH30" s="65" t="s">
        <v>165</v>
      </c>
      <c r="AI30" s="83" t="s">
        <v>327</v>
      </c>
      <c r="AJ30" s="69"/>
      <c r="AK30" s="69"/>
      <c r="AM30" s="67"/>
      <c r="AN30" s="67"/>
      <c r="AO30" s="67"/>
      <c r="AP30" s="67"/>
      <c r="AT30" s="37"/>
      <c r="AX30" s="37"/>
      <c r="BA30" s="73"/>
      <c r="BB30" s="76"/>
      <c r="BE30" s="37"/>
      <c r="BF30" s="37"/>
      <c r="BG30" s="37"/>
      <c r="BH30" s="37"/>
      <c r="BI30" s="37"/>
      <c r="BJ30" s="37"/>
    </row>
    <row r="31" spans="1:62" ht="14.25" customHeight="1">
      <c r="A31" s="423"/>
      <c r="B31" s="424"/>
      <c r="C31" s="425"/>
      <c r="D31" s="423"/>
      <c r="E31" s="424"/>
      <c r="F31" s="424"/>
      <c r="G31" s="424"/>
      <c r="H31" s="425"/>
      <c r="I31" s="423"/>
      <c r="J31" s="424"/>
      <c r="K31" s="424"/>
      <c r="L31" s="425"/>
      <c r="M31" s="423"/>
      <c r="N31" s="424"/>
      <c r="O31" s="424"/>
      <c r="P31" s="425"/>
      <c r="Q31" s="423"/>
      <c r="R31" s="424"/>
      <c r="S31" s="425"/>
      <c r="T31" s="423"/>
      <c r="U31" s="424"/>
      <c r="V31" s="425"/>
      <c r="W31" s="423"/>
      <c r="X31" s="424"/>
      <c r="Y31" s="424"/>
      <c r="Z31" s="425"/>
      <c r="AA31" s="423"/>
      <c r="AB31" s="424"/>
      <c r="AC31" s="425"/>
      <c r="AD31" s="423"/>
      <c r="AE31" s="424"/>
      <c r="AF31" s="425"/>
      <c r="AG31" s="66"/>
      <c r="AH31" s="62" t="s">
        <v>166</v>
      </c>
      <c r="AI31" s="83" t="s">
        <v>328</v>
      </c>
      <c r="AJ31" s="67"/>
      <c r="AK31" s="67"/>
      <c r="AM31" s="67"/>
      <c r="AN31" s="67"/>
      <c r="AO31" s="67"/>
      <c r="AP31" s="67"/>
      <c r="AQ31" s="67"/>
      <c r="AR31" s="37"/>
      <c r="AT31" s="37"/>
      <c r="AV31" s="77"/>
      <c r="AW31" s="77"/>
      <c r="AX31" s="37"/>
      <c r="AY31" s="37"/>
      <c r="AZ31" s="37"/>
      <c r="BA31" s="37"/>
      <c r="BB31" s="37"/>
      <c r="BE31" s="37"/>
      <c r="BF31" s="37"/>
      <c r="BG31" s="37"/>
      <c r="BH31" s="37"/>
      <c r="BI31" s="37"/>
      <c r="BJ31" s="37"/>
    </row>
    <row r="32" spans="1:62" ht="9" customHeight="1">
      <c r="A32" s="423"/>
      <c r="B32" s="424"/>
      <c r="C32" s="425"/>
      <c r="D32" s="423"/>
      <c r="E32" s="424"/>
      <c r="F32" s="424"/>
      <c r="G32" s="424"/>
      <c r="H32" s="425"/>
      <c r="I32" s="423"/>
      <c r="J32" s="424"/>
      <c r="K32" s="424"/>
      <c r="L32" s="425"/>
      <c r="M32" s="423"/>
      <c r="N32" s="424"/>
      <c r="O32" s="424"/>
      <c r="P32" s="425"/>
      <c r="Q32" s="423"/>
      <c r="R32" s="424"/>
      <c r="S32" s="425"/>
      <c r="T32" s="423"/>
      <c r="U32" s="424"/>
      <c r="V32" s="425"/>
      <c r="W32" s="423"/>
      <c r="X32" s="424"/>
      <c r="Y32" s="424"/>
      <c r="Z32" s="425"/>
      <c r="AA32" s="423"/>
      <c r="AB32" s="424"/>
      <c r="AC32" s="425"/>
      <c r="AD32" s="423"/>
      <c r="AE32" s="424"/>
      <c r="AF32" s="425"/>
      <c r="AH32" s="67"/>
      <c r="AI32" s="67"/>
      <c r="AJ32" s="67"/>
      <c r="AL32" s="67"/>
      <c r="AM32" s="67"/>
      <c r="AN32" s="67"/>
      <c r="AO32" s="67"/>
      <c r="AP32" s="67"/>
      <c r="AR32" s="37"/>
      <c r="AT32" s="37"/>
      <c r="AV32" s="37"/>
      <c r="AX32" s="37"/>
      <c r="AY32" s="37"/>
      <c r="AZ32" s="37"/>
      <c r="BA32" s="37"/>
      <c r="BB32" s="37"/>
      <c r="BD32" s="70"/>
      <c r="BE32" s="70"/>
      <c r="BF32" s="70"/>
      <c r="BG32" s="70"/>
      <c r="BH32" s="70"/>
      <c r="BI32" s="70"/>
      <c r="BJ32" s="70"/>
    </row>
    <row r="33" spans="1:62" ht="9" customHeight="1">
      <c r="A33" s="426"/>
      <c r="B33" s="427"/>
      <c r="C33" s="428"/>
      <c r="D33" s="426"/>
      <c r="E33" s="427"/>
      <c r="F33" s="427"/>
      <c r="G33" s="427"/>
      <c r="H33" s="428"/>
      <c r="I33" s="426"/>
      <c r="J33" s="427"/>
      <c r="K33" s="427"/>
      <c r="L33" s="428"/>
      <c r="M33" s="426"/>
      <c r="N33" s="427"/>
      <c r="O33" s="427"/>
      <c r="P33" s="428"/>
      <c r="Q33" s="426"/>
      <c r="R33" s="427"/>
      <c r="S33" s="428"/>
      <c r="T33" s="426"/>
      <c r="U33" s="427"/>
      <c r="V33" s="428"/>
      <c r="W33" s="426"/>
      <c r="X33" s="427"/>
      <c r="Y33" s="427"/>
      <c r="Z33" s="428"/>
      <c r="AA33" s="426"/>
      <c r="AB33" s="427"/>
      <c r="AC33" s="428"/>
      <c r="AD33" s="426"/>
      <c r="AE33" s="427"/>
      <c r="AF33" s="428"/>
      <c r="AG33" s="66"/>
      <c r="AH33" s="65" t="s">
        <v>369</v>
      </c>
      <c r="AI33" s="83" t="s">
        <v>329</v>
      </c>
      <c r="AK33" s="67"/>
      <c r="AL33" s="67"/>
      <c r="AM33" s="67"/>
      <c r="AN33" s="67"/>
      <c r="AO33" s="67"/>
      <c r="AP33" s="67"/>
      <c r="AQ33" s="67"/>
      <c r="AR33" s="37"/>
      <c r="AT33" s="37"/>
      <c r="AV33" s="70"/>
      <c r="AW33" s="70"/>
      <c r="AX33" s="70"/>
      <c r="AY33" s="70"/>
      <c r="AZ33" s="70"/>
      <c r="BA33" s="37"/>
      <c r="BB33" s="70"/>
      <c r="BE33" s="37"/>
      <c r="BF33" s="37"/>
      <c r="BG33" s="37"/>
      <c r="BH33" s="37"/>
      <c r="BI33" s="37"/>
      <c r="BJ33" s="37"/>
    </row>
    <row r="34" spans="1:62" ht="11.25" customHeight="1">
      <c r="A34" s="429">
        <v>1</v>
      </c>
      <c r="B34" s="430"/>
      <c r="C34" s="431"/>
      <c r="D34" s="436">
        <v>2</v>
      </c>
      <c r="E34" s="437"/>
      <c r="F34" s="437"/>
      <c r="G34" s="437"/>
      <c r="H34" s="438"/>
      <c r="I34" s="436">
        <v>3</v>
      </c>
      <c r="J34" s="437"/>
      <c r="K34" s="437"/>
      <c r="L34" s="438"/>
      <c r="M34" s="436">
        <v>4</v>
      </c>
      <c r="N34" s="437"/>
      <c r="O34" s="437"/>
      <c r="P34" s="438"/>
      <c r="Q34" s="436">
        <v>5</v>
      </c>
      <c r="R34" s="437"/>
      <c r="S34" s="438"/>
      <c r="T34" s="436">
        <v>5</v>
      </c>
      <c r="U34" s="437"/>
      <c r="V34" s="438"/>
      <c r="W34" s="436">
        <v>6</v>
      </c>
      <c r="X34" s="437"/>
      <c r="Y34" s="437"/>
      <c r="Z34" s="438"/>
      <c r="AA34" s="436">
        <v>7</v>
      </c>
      <c r="AB34" s="437"/>
      <c r="AC34" s="438"/>
      <c r="AD34" s="436">
        <v>9</v>
      </c>
      <c r="AE34" s="437"/>
      <c r="AF34" s="438"/>
      <c r="AH34" s="67"/>
      <c r="AI34" s="67"/>
      <c r="AJ34" s="67"/>
      <c r="AK34" s="67"/>
      <c r="AL34" s="67"/>
      <c r="AM34" s="67"/>
      <c r="AN34" s="67"/>
      <c r="AO34" s="67"/>
      <c r="AP34" s="78"/>
      <c r="AR34" s="37"/>
      <c r="AT34" s="37"/>
      <c r="AV34" s="37"/>
      <c r="AX34" s="37"/>
      <c r="AY34" s="37"/>
      <c r="AZ34" s="37"/>
      <c r="BA34" s="70"/>
      <c r="BB34" s="37"/>
      <c r="BD34" s="70"/>
      <c r="BE34" s="70"/>
      <c r="BF34" s="70"/>
      <c r="BG34" s="70"/>
      <c r="BH34" s="70"/>
      <c r="BI34" s="70"/>
      <c r="BJ34" s="37"/>
    </row>
    <row r="35" spans="1:57" ht="12" customHeight="1">
      <c r="A35" s="455" t="s">
        <v>87</v>
      </c>
      <c r="B35" s="456"/>
      <c r="C35" s="457"/>
      <c r="D35" s="442">
        <v>39</v>
      </c>
      <c r="E35" s="443"/>
      <c r="F35" s="443"/>
      <c r="G35" s="443"/>
      <c r="H35" s="444"/>
      <c r="I35" s="442">
        <f>-AE48</f>
        <v>0</v>
      </c>
      <c r="J35" s="443"/>
      <c r="K35" s="443"/>
      <c r="L35" s="444"/>
      <c r="M35" s="442">
        <v>0</v>
      </c>
      <c r="N35" s="443"/>
      <c r="O35" s="443"/>
      <c r="P35" s="444"/>
      <c r="Q35" s="442">
        <v>0</v>
      </c>
      <c r="R35" s="443"/>
      <c r="S35" s="444"/>
      <c r="T35" s="442">
        <v>2</v>
      </c>
      <c r="U35" s="443"/>
      <c r="V35" s="444"/>
      <c r="W35" s="442">
        <v>0</v>
      </c>
      <c r="X35" s="443"/>
      <c r="Y35" s="443"/>
      <c r="Z35" s="444"/>
      <c r="AA35" s="433">
        <v>11</v>
      </c>
      <c r="AB35" s="434"/>
      <c r="AC35" s="435"/>
      <c r="AD35" s="433">
        <f>SUM(D35:AC35)</f>
        <v>52</v>
      </c>
      <c r="AE35" s="434"/>
      <c r="AF35" s="435"/>
      <c r="AG35" s="66"/>
      <c r="AH35" s="65" t="s">
        <v>326</v>
      </c>
      <c r="AI35" s="81" t="s">
        <v>330</v>
      </c>
      <c r="AJ35" s="67"/>
      <c r="AL35" s="67"/>
      <c r="AM35" s="67"/>
      <c r="AN35" s="67"/>
      <c r="AO35" s="67"/>
      <c r="AP35" s="67"/>
      <c r="AQ35" s="67"/>
      <c r="AR35" s="37"/>
      <c r="AT35" s="37"/>
      <c r="AV35" s="70"/>
      <c r="AW35" s="70"/>
      <c r="AX35" s="70"/>
      <c r="AY35" s="70"/>
      <c r="AZ35" s="70"/>
      <c r="BA35" s="37"/>
      <c r="BB35" s="70"/>
      <c r="BE35" s="79"/>
    </row>
    <row r="36" spans="1:61" ht="10.5" customHeight="1">
      <c r="A36" s="455" t="s">
        <v>88</v>
      </c>
      <c r="B36" s="456"/>
      <c r="C36" s="457"/>
      <c r="D36" s="442">
        <v>36</v>
      </c>
      <c r="E36" s="443"/>
      <c r="F36" s="443"/>
      <c r="G36" s="443"/>
      <c r="H36" s="444"/>
      <c r="I36" s="442">
        <v>3</v>
      </c>
      <c r="J36" s="443"/>
      <c r="K36" s="443"/>
      <c r="L36" s="444"/>
      <c r="M36" s="442">
        <v>0</v>
      </c>
      <c r="N36" s="443"/>
      <c r="O36" s="443"/>
      <c r="P36" s="444"/>
      <c r="Q36" s="442">
        <v>0</v>
      </c>
      <c r="R36" s="443"/>
      <c r="S36" s="444"/>
      <c r="T36" s="442">
        <v>2</v>
      </c>
      <c r="U36" s="443"/>
      <c r="V36" s="444"/>
      <c r="W36" s="442">
        <v>0</v>
      </c>
      <c r="X36" s="443"/>
      <c r="Y36" s="443"/>
      <c r="Z36" s="444"/>
      <c r="AA36" s="433">
        <v>11</v>
      </c>
      <c r="AB36" s="434"/>
      <c r="AC36" s="435"/>
      <c r="AD36" s="433">
        <f>SUM(D36:AC36)</f>
        <v>52</v>
      </c>
      <c r="AE36" s="434"/>
      <c r="AF36" s="435"/>
      <c r="AH36" s="67"/>
      <c r="AI36" s="67"/>
      <c r="AJ36" s="67"/>
      <c r="AL36" s="67"/>
      <c r="AM36" s="67"/>
      <c r="AN36" s="67"/>
      <c r="AO36" s="67"/>
      <c r="AP36" s="67"/>
      <c r="BA36" s="70"/>
      <c r="BD36" s="70"/>
      <c r="BE36" s="70"/>
      <c r="BF36" s="70"/>
      <c r="BG36" s="70"/>
      <c r="BH36" s="70"/>
      <c r="BI36" s="70"/>
    </row>
    <row r="37" spans="1:61" ht="12.75" customHeight="1">
      <c r="A37" s="455" t="s">
        <v>89</v>
      </c>
      <c r="B37" s="456"/>
      <c r="C37" s="457"/>
      <c r="D37" s="442">
        <v>31</v>
      </c>
      <c r="E37" s="443"/>
      <c r="F37" s="443"/>
      <c r="G37" s="443"/>
      <c r="H37" s="444"/>
      <c r="I37" s="442">
        <v>6</v>
      </c>
      <c r="J37" s="443"/>
      <c r="K37" s="443"/>
      <c r="L37" s="444"/>
      <c r="M37" s="442">
        <v>4</v>
      </c>
      <c r="N37" s="443"/>
      <c r="O37" s="443"/>
      <c r="P37" s="444"/>
      <c r="Q37" s="442">
        <v>0</v>
      </c>
      <c r="R37" s="443"/>
      <c r="S37" s="444"/>
      <c r="T37" s="442">
        <v>1</v>
      </c>
      <c r="U37" s="443"/>
      <c r="V37" s="444"/>
      <c r="W37" s="442">
        <v>0</v>
      </c>
      <c r="X37" s="443"/>
      <c r="Y37" s="443"/>
      <c r="Z37" s="444"/>
      <c r="AA37" s="433">
        <v>10</v>
      </c>
      <c r="AB37" s="434"/>
      <c r="AC37" s="435"/>
      <c r="AD37" s="433">
        <f>SUM(D37:AC37)</f>
        <v>52</v>
      </c>
      <c r="AE37" s="434"/>
      <c r="AF37" s="435"/>
      <c r="AG37" s="66"/>
      <c r="AH37" s="65" t="s">
        <v>162</v>
      </c>
      <c r="AI37" s="367" t="s">
        <v>31</v>
      </c>
      <c r="AJ37" s="67"/>
      <c r="AL37" s="67"/>
      <c r="AM37" s="67"/>
      <c r="AN37" s="67"/>
      <c r="AO37" s="67"/>
      <c r="AP37" s="67"/>
      <c r="AQ37" s="67"/>
      <c r="AW37" s="70"/>
      <c r="AX37" s="70"/>
      <c r="AY37" s="70"/>
      <c r="AZ37" s="70"/>
      <c r="BB37" s="70"/>
      <c r="BD37" s="70"/>
      <c r="BE37" s="70"/>
      <c r="BF37" s="70"/>
      <c r="BG37" s="70"/>
      <c r="BH37" s="70"/>
      <c r="BI37" s="70"/>
    </row>
    <row r="38" spans="1:75" ht="12" customHeight="1">
      <c r="A38" s="455" t="s">
        <v>288</v>
      </c>
      <c r="B38" s="456"/>
      <c r="C38" s="457"/>
      <c r="D38" s="442">
        <v>15</v>
      </c>
      <c r="E38" s="443"/>
      <c r="F38" s="443"/>
      <c r="G38" s="443"/>
      <c r="H38" s="444"/>
      <c r="I38" s="442">
        <v>6</v>
      </c>
      <c r="J38" s="443"/>
      <c r="K38" s="443"/>
      <c r="L38" s="444"/>
      <c r="M38" s="442">
        <v>8</v>
      </c>
      <c r="N38" s="443"/>
      <c r="O38" s="443"/>
      <c r="P38" s="444"/>
      <c r="Q38" s="442">
        <v>4</v>
      </c>
      <c r="R38" s="443"/>
      <c r="S38" s="444"/>
      <c r="T38" s="442">
        <v>2</v>
      </c>
      <c r="U38" s="443"/>
      <c r="V38" s="444"/>
      <c r="W38" s="442">
        <v>6</v>
      </c>
      <c r="X38" s="443"/>
      <c r="Y38" s="443"/>
      <c r="Z38" s="444"/>
      <c r="AA38" s="433">
        <v>2</v>
      </c>
      <c r="AB38" s="434"/>
      <c r="AC38" s="435"/>
      <c r="AD38" s="433">
        <f>SUM(D38:AC38)</f>
        <v>43</v>
      </c>
      <c r="AE38" s="434"/>
      <c r="AF38" s="435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</row>
    <row r="39" spans="1:64" ht="10.5" customHeight="1">
      <c r="A39" s="458" t="s">
        <v>7</v>
      </c>
      <c r="B39" s="458"/>
      <c r="C39" s="458"/>
      <c r="D39" s="432">
        <f>SUM(D35:H38)</f>
        <v>121</v>
      </c>
      <c r="E39" s="432"/>
      <c r="F39" s="432"/>
      <c r="G39" s="432"/>
      <c r="H39" s="432"/>
      <c r="I39" s="432">
        <f>SUM(I35:L38)</f>
        <v>15</v>
      </c>
      <c r="J39" s="432"/>
      <c r="K39" s="432"/>
      <c r="L39" s="432"/>
      <c r="M39" s="433">
        <f>SUM(M35:P38)</f>
        <v>12</v>
      </c>
      <c r="N39" s="434"/>
      <c r="O39" s="434"/>
      <c r="P39" s="435"/>
      <c r="Q39" s="432">
        <f>SUM(Q35:S38)</f>
        <v>4</v>
      </c>
      <c r="R39" s="432"/>
      <c r="S39" s="432"/>
      <c r="T39" s="432">
        <f>SUM(T35:V38)</f>
        <v>7</v>
      </c>
      <c r="U39" s="432"/>
      <c r="V39" s="432"/>
      <c r="W39" s="433">
        <f>SUM(W35:Y38)</f>
        <v>6</v>
      </c>
      <c r="X39" s="434"/>
      <c r="Y39" s="434"/>
      <c r="Z39" s="435"/>
      <c r="AA39" s="432">
        <v>34</v>
      </c>
      <c r="AB39" s="432"/>
      <c r="AC39" s="432"/>
      <c r="AD39" s="432">
        <f>SUM(AD35:AF38)</f>
        <v>199</v>
      </c>
      <c r="AE39" s="432"/>
      <c r="AF39" s="432"/>
      <c r="BB39" s="70"/>
      <c r="BD39" s="42"/>
      <c r="BE39" s="42"/>
      <c r="BF39" s="42"/>
      <c r="BG39" s="42"/>
      <c r="BH39" s="42"/>
      <c r="BI39" s="42"/>
      <c r="BJ39" s="68"/>
      <c r="BK39" s="68"/>
      <c r="BL39" s="68"/>
    </row>
    <row r="40" spans="1:55" ht="11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S40" s="68"/>
      <c r="AU40" s="68"/>
      <c r="AV40" s="68"/>
      <c r="AW40" s="68"/>
      <c r="AX40" s="68"/>
      <c r="AY40" s="68"/>
      <c r="AZ40" s="68"/>
      <c r="BA40" s="68"/>
      <c r="BC40" s="42"/>
    </row>
    <row r="41" spans="50:65" ht="6" customHeight="1"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M41" s="77"/>
    </row>
    <row r="42" spans="57:65" ht="6.75">
      <c r="BE42" s="76"/>
      <c r="BF42" s="464" t="s">
        <v>70</v>
      </c>
      <c r="BG42" s="464"/>
      <c r="BH42" s="464"/>
      <c r="BI42" s="464"/>
      <c r="BJ42" s="464"/>
      <c r="BK42" s="464"/>
      <c r="BL42" s="464"/>
      <c r="BM42" s="464"/>
    </row>
    <row r="118" spans="1:63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</row>
    <row r="119" spans="1:63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</row>
    <row r="120" spans="1:63" ht="12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</row>
    <row r="121" spans="1:63" ht="12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</row>
    <row r="122" spans="1:63" ht="12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</row>
    <row r="123" spans="1:63" ht="12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</row>
  </sheetData>
  <sheetProtection/>
  <mergeCells count="103">
    <mergeCell ref="A6:BA6"/>
    <mergeCell ref="O13:R13"/>
    <mergeCell ref="S13:S21"/>
    <mergeCell ref="AW13:AW21"/>
    <mergeCell ref="AS13:AS21"/>
    <mergeCell ref="AX13:BA13"/>
    <mergeCell ref="AK13:AN13"/>
    <mergeCell ref="AT13:AV13"/>
    <mergeCell ref="G13:I13"/>
    <mergeCell ref="J13:J21"/>
    <mergeCell ref="D34:H34"/>
    <mergeCell ref="I34:L34"/>
    <mergeCell ref="T34:V34"/>
    <mergeCell ref="AO13:AR13"/>
    <mergeCell ref="AF13:AF21"/>
    <mergeCell ref="K13:N13"/>
    <mergeCell ref="T13:V13"/>
    <mergeCell ref="X13:Z13"/>
    <mergeCell ref="AG13:AI13"/>
    <mergeCell ref="AJ13:AJ21"/>
    <mergeCell ref="Q34:S34"/>
    <mergeCell ref="T28:V33"/>
    <mergeCell ref="I36:L36"/>
    <mergeCell ref="M36:P36"/>
    <mergeCell ref="Q36:S36"/>
    <mergeCell ref="T36:V36"/>
    <mergeCell ref="M34:P34"/>
    <mergeCell ref="BF42:BM42"/>
    <mergeCell ref="AA38:AC38"/>
    <mergeCell ref="W34:Z34"/>
    <mergeCell ref="AA34:AC34"/>
    <mergeCell ref="W36:Z36"/>
    <mergeCell ref="T38:V38"/>
    <mergeCell ref="W38:Z38"/>
    <mergeCell ref="A1:BA1"/>
    <mergeCell ref="A2:BA2"/>
    <mergeCell ref="A3:BA3"/>
    <mergeCell ref="A4:BA4"/>
    <mergeCell ref="A5:BA5"/>
    <mergeCell ref="D36:H36"/>
    <mergeCell ref="A13:A21"/>
    <mergeCell ref="B13:E13"/>
    <mergeCell ref="F13:F21"/>
    <mergeCell ref="W13:W21"/>
    <mergeCell ref="T35:V35"/>
    <mergeCell ref="A39:C39"/>
    <mergeCell ref="D39:H39"/>
    <mergeCell ref="A38:C38"/>
    <mergeCell ref="D38:H38"/>
    <mergeCell ref="I38:L38"/>
    <mergeCell ref="Q38:S38"/>
    <mergeCell ref="M39:P39"/>
    <mergeCell ref="M38:P38"/>
    <mergeCell ref="M35:P35"/>
    <mergeCell ref="A36:C36"/>
    <mergeCell ref="A37:C37"/>
    <mergeCell ref="D37:H37"/>
    <mergeCell ref="I37:L37"/>
    <mergeCell ref="Q37:S37"/>
    <mergeCell ref="A35:C35"/>
    <mergeCell ref="D35:H35"/>
    <mergeCell ref="I35:L35"/>
    <mergeCell ref="Q35:S35"/>
    <mergeCell ref="AA23:AH23"/>
    <mergeCell ref="AD39:AF39"/>
    <mergeCell ref="W37:Z37"/>
    <mergeCell ref="AA37:AC37"/>
    <mergeCell ref="W39:Z39"/>
    <mergeCell ref="AA39:AC39"/>
    <mergeCell ref="AD37:AF37"/>
    <mergeCell ref="AA36:AC36"/>
    <mergeCell ref="W35:Z35"/>
    <mergeCell ref="AA35:AC35"/>
    <mergeCell ref="M37:P37"/>
    <mergeCell ref="AD36:AF36"/>
    <mergeCell ref="W7:AB7"/>
    <mergeCell ref="AL8:BA8"/>
    <mergeCell ref="AL9:AZ9"/>
    <mergeCell ref="AL10:BA10"/>
    <mergeCell ref="W28:Z33"/>
    <mergeCell ref="AB13:AE13"/>
    <mergeCell ref="AA13:AA21"/>
    <mergeCell ref="AO23:AQ23"/>
    <mergeCell ref="A28:C33"/>
    <mergeCell ref="I39:L39"/>
    <mergeCell ref="Q39:S39"/>
    <mergeCell ref="T39:V39"/>
    <mergeCell ref="AD38:AF38"/>
    <mergeCell ref="AD28:AF33"/>
    <mergeCell ref="AD34:AF34"/>
    <mergeCell ref="AD35:AF35"/>
    <mergeCell ref="M28:S28"/>
    <mergeCell ref="T37:V37"/>
    <mergeCell ref="U24:Z24"/>
    <mergeCell ref="B22:Q22"/>
    <mergeCell ref="U22:AQ22"/>
    <mergeCell ref="B23:K23"/>
    <mergeCell ref="AA28:AC33"/>
    <mergeCell ref="A34:C34"/>
    <mergeCell ref="D28:H33"/>
    <mergeCell ref="I28:L33"/>
    <mergeCell ref="Q29:S33"/>
    <mergeCell ref="M29:P33"/>
  </mergeCells>
  <printOptions horizontalCentered="1" verticalCentered="1"/>
  <pageMargins left="0.28" right="0.3" top="0.5118110236220472" bottom="0.32" header="0.5118110236220472" footer="0.34"/>
  <pageSetup horizontalDpi="600" verticalDpi="600" orientation="landscape" paperSize="9" scale="12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="93" zoomScaleNormal="93" zoomScalePageLayoutView="0" workbookViewId="0" topLeftCell="A22">
      <selection activeCell="Q75" sqref="Q75"/>
    </sheetView>
  </sheetViews>
  <sheetFormatPr defaultColWidth="9.00390625" defaultRowHeight="12.75"/>
  <cols>
    <col min="1" max="1" width="9.00390625" style="24" customWidth="1"/>
    <col min="2" max="2" width="36.875" style="24" customWidth="1"/>
    <col min="3" max="3" width="11.125" style="25" customWidth="1"/>
    <col min="4" max="4" width="7.375" style="25" customWidth="1"/>
    <col min="5" max="5" width="6.875" style="25" customWidth="1"/>
    <col min="6" max="6" width="7.75390625" style="25" customWidth="1"/>
    <col min="7" max="7" width="10.00390625" style="25" customWidth="1"/>
    <col min="8" max="8" width="8.25390625" style="25" customWidth="1"/>
    <col min="9" max="11" width="6.875" style="25" customWidth="1"/>
    <col min="12" max="13" width="7.00390625" style="25" customWidth="1"/>
    <col min="14" max="14" width="8.00390625" style="25" customWidth="1"/>
    <col min="15" max="16384" width="9.125" style="25" customWidth="1"/>
  </cols>
  <sheetData>
    <row r="1" spans="1:14" ht="18.75" customHeight="1">
      <c r="A1" s="467" t="s">
        <v>361</v>
      </c>
      <c r="B1" s="467"/>
      <c r="C1" s="467"/>
      <c r="D1" s="467"/>
      <c r="E1" s="467"/>
      <c r="F1" s="467"/>
      <c r="G1" s="467"/>
      <c r="H1" s="467"/>
      <c r="I1" s="468"/>
      <c r="J1" s="468"/>
      <c r="K1" s="468"/>
      <c r="L1" s="468"/>
      <c r="M1" s="468"/>
      <c r="N1" s="468"/>
    </row>
    <row r="2" spans="1:16" ht="15" customHeight="1">
      <c r="A2" s="469" t="s">
        <v>90</v>
      </c>
      <c r="B2" s="471" t="s">
        <v>91</v>
      </c>
      <c r="C2" s="473" t="s">
        <v>116</v>
      </c>
      <c r="D2" s="476" t="s">
        <v>92</v>
      </c>
      <c r="E2" s="477"/>
      <c r="F2" s="477"/>
      <c r="G2" s="477"/>
      <c r="H2" s="478"/>
      <c r="I2" s="458" t="s">
        <v>93</v>
      </c>
      <c r="J2" s="458"/>
      <c r="K2" s="458"/>
      <c r="L2" s="458"/>
      <c r="M2" s="458"/>
      <c r="N2" s="458"/>
      <c r="O2" s="458"/>
      <c r="P2" s="458"/>
    </row>
    <row r="3" spans="1:16" ht="11.25" customHeight="1">
      <c r="A3" s="470"/>
      <c r="B3" s="472"/>
      <c r="C3" s="474"/>
      <c r="D3" s="479"/>
      <c r="E3" s="480"/>
      <c r="F3" s="480"/>
      <c r="G3" s="480"/>
      <c r="H3" s="481"/>
      <c r="I3" s="458"/>
      <c r="J3" s="458"/>
      <c r="K3" s="458"/>
      <c r="L3" s="458"/>
      <c r="M3" s="458"/>
      <c r="N3" s="458"/>
      <c r="O3" s="458"/>
      <c r="P3" s="458"/>
    </row>
    <row r="4" spans="1:16" ht="21" customHeight="1">
      <c r="A4" s="470"/>
      <c r="B4" s="472"/>
      <c r="C4" s="474"/>
      <c r="D4" s="497" t="s">
        <v>94</v>
      </c>
      <c r="E4" s="500" t="s">
        <v>95</v>
      </c>
      <c r="F4" s="482" t="s">
        <v>96</v>
      </c>
      <c r="G4" s="492"/>
      <c r="H4" s="483"/>
      <c r="I4" s="458"/>
      <c r="J4" s="458"/>
      <c r="K4" s="458"/>
      <c r="L4" s="458"/>
      <c r="M4" s="458"/>
      <c r="N4" s="458"/>
      <c r="O4" s="458"/>
      <c r="P4" s="458"/>
    </row>
    <row r="5" spans="1:16" ht="24" customHeight="1">
      <c r="A5" s="470"/>
      <c r="B5" s="472"/>
      <c r="C5" s="474"/>
      <c r="D5" s="498"/>
      <c r="E5" s="501"/>
      <c r="F5" s="469" t="s">
        <v>97</v>
      </c>
      <c r="G5" s="482" t="s">
        <v>294</v>
      </c>
      <c r="H5" s="483"/>
      <c r="I5" s="482" t="s">
        <v>87</v>
      </c>
      <c r="J5" s="483"/>
      <c r="K5" s="482" t="s">
        <v>88</v>
      </c>
      <c r="L5" s="483"/>
      <c r="M5" s="482" t="s">
        <v>89</v>
      </c>
      <c r="N5" s="483"/>
      <c r="O5" s="482" t="s">
        <v>288</v>
      </c>
      <c r="P5" s="483"/>
    </row>
    <row r="6" spans="1:16" ht="23.25" customHeight="1">
      <c r="A6" s="470"/>
      <c r="B6" s="472"/>
      <c r="C6" s="474"/>
      <c r="D6" s="498"/>
      <c r="E6" s="501"/>
      <c r="F6" s="470"/>
      <c r="G6" s="489" t="s">
        <v>176</v>
      </c>
      <c r="H6" s="489" t="s">
        <v>295</v>
      </c>
      <c r="I6" s="106" t="s">
        <v>98</v>
      </c>
      <c r="J6" s="106" t="s">
        <v>99</v>
      </c>
      <c r="K6" s="106" t="s">
        <v>100</v>
      </c>
      <c r="L6" s="106" t="s">
        <v>101</v>
      </c>
      <c r="M6" s="106" t="s">
        <v>102</v>
      </c>
      <c r="N6" s="106" t="s">
        <v>103</v>
      </c>
      <c r="O6" s="106" t="s">
        <v>289</v>
      </c>
      <c r="P6" s="106" t="s">
        <v>290</v>
      </c>
    </row>
    <row r="7" spans="1:16" ht="16.5" customHeight="1">
      <c r="A7" s="470"/>
      <c r="B7" s="472"/>
      <c r="C7" s="474"/>
      <c r="D7" s="498"/>
      <c r="E7" s="501"/>
      <c r="F7" s="470"/>
      <c r="G7" s="490"/>
      <c r="H7" s="495"/>
      <c r="I7" s="471" t="s">
        <v>122</v>
      </c>
      <c r="J7" s="471" t="s">
        <v>121</v>
      </c>
      <c r="K7" s="471" t="s">
        <v>122</v>
      </c>
      <c r="L7" s="471" t="s">
        <v>121</v>
      </c>
      <c r="M7" s="471" t="s">
        <v>122</v>
      </c>
      <c r="N7" s="471" t="s">
        <v>358</v>
      </c>
      <c r="O7" s="471" t="s">
        <v>359</v>
      </c>
      <c r="P7" s="471" t="s">
        <v>301</v>
      </c>
    </row>
    <row r="8" spans="1:16" ht="15" customHeight="1">
      <c r="A8" s="470"/>
      <c r="B8" s="472"/>
      <c r="C8" s="474"/>
      <c r="D8" s="499"/>
      <c r="E8" s="502"/>
      <c r="F8" s="488"/>
      <c r="G8" s="491"/>
      <c r="H8" s="496"/>
      <c r="I8" s="475"/>
      <c r="J8" s="475"/>
      <c r="K8" s="475"/>
      <c r="L8" s="475"/>
      <c r="M8" s="475"/>
      <c r="N8" s="475"/>
      <c r="O8" s="475"/>
      <c r="P8" s="475"/>
    </row>
    <row r="9" spans="1:16" ht="12" customHeight="1">
      <c r="A9" s="261">
        <v>1</v>
      </c>
      <c r="B9" s="261">
        <v>2</v>
      </c>
      <c r="C9" s="262">
        <v>3</v>
      </c>
      <c r="D9" s="262">
        <v>4</v>
      </c>
      <c r="E9" s="262">
        <v>5</v>
      </c>
      <c r="F9" s="262">
        <v>6</v>
      </c>
      <c r="G9" s="262">
        <v>7</v>
      </c>
      <c r="H9" s="262">
        <v>8</v>
      </c>
      <c r="I9" s="262">
        <v>9</v>
      </c>
      <c r="J9" s="262">
        <v>10</v>
      </c>
      <c r="K9" s="262">
        <v>11</v>
      </c>
      <c r="L9" s="262">
        <v>12</v>
      </c>
      <c r="M9" s="262">
        <v>13</v>
      </c>
      <c r="N9" s="262">
        <v>14</v>
      </c>
      <c r="O9" s="262">
        <v>15</v>
      </c>
      <c r="P9" s="262">
        <v>16</v>
      </c>
    </row>
    <row r="10" spans="1:16" ht="11.25" customHeight="1">
      <c r="A10" s="265" t="s">
        <v>104</v>
      </c>
      <c r="B10" s="263" t="s">
        <v>105</v>
      </c>
      <c r="C10" s="264" t="s">
        <v>316</v>
      </c>
      <c r="D10" s="265">
        <f>SUM(D21,D11)</f>
        <v>2106</v>
      </c>
      <c r="E10" s="265">
        <f>SUM(E21,E11)</f>
        <v>702</v>
      </c>
      <c r="F10" s="266">
        <f>SUM(F21,F11)</f>
        <v>1404</v>
      </c>
      <c r="G10" s="266">
        <f>SUM(G21,G11)</f>
        <v>491</v>
      </c>
      <c r="H10" s="266"/>
      <c r="I10" s="265">
        <f>SUM(I21,I11)</f>
        <v>576</v>
      </c>
      <c r="J10" s="265">
        <f>SUM(J21,J11)</f>
        <v>828</v>
      </c>
      <c r="K10" s="265"/>
      <c r="L10" s="265"/>
      <c r="M10" s="265"/>
      <c r="N10" s="265"/>
      <c r="O10" s="265"/>
      <c r="P10" s="265"/>
    </row>
    <row r="11" spans="1:16" ht="13.5" customHeight="1">
      <c r="A11" s="267" t="s">
        <v>43</v>
      </c>
      <c r="B11" s="268" t="s">
        <v>44</v>
      </c>
      <c r="C11" s="327" t="s">
        <v>315</v>
      </c>
      <c r="D11" s="269">
        <f>SUM(E11+F11)</f>
        <v>1274</v>
      </c>
      <c r="E11" s="269">
        <f aca="true" t="shared" si="0" ref="E11:J11">SUM(E12:E20)</f>
        <v>424</v>
      </c>
      <c r="F11" s="267">
        <f t="shared" si="0"/>
        <v>850</v>
      </c>
      <c r="G11" s="267">
        <f t="shared" si="0"/>
        <v>281</v>
      </c>
      <c r="H11" s="267"/>
      <c r="I11" s="267">
        <f t="shared" si="0"/>
        <v>366</v>
      </c>
      <c r="J11" s="267">
        <f t="shared" si="0"/>
        <v>484</v>
      </c>
      <c r="K11" s="267"/>
      <c r="L11" s="267"/>
      <c r="M11" s="267"/>
      <c r="N11" s="267"/>
      <c r="O11" s="267"/>
      <c r="P11" s="267"/>
    </row>
    <row r="12" spans="1:16" ht="11.25" customHeight="1">
      <c r="A12" s="105" t="s">
        <v>45</v>
      </c>
      <c r="B12" s="270" t="s">
        <v>46</v>
      </c>
      <c r="C12" s="326" t="s">
        <v>296</v>
      </c>
      <c r="D12" s="133">
        <f>F12*1.5</f>
        <v>117</v>
      </c>
      <c r="E12" s="271">
        <f>D12-F12</f>
        <v>39</v>
      </c>
      <c r="F12" s="105">
        <v>78</v>
      </c>
      <c r="G12" s="105">
        <v>18</v>
      </c>
      <c r="H12" s="105"/>
      <c r="I12" s="272">
        <v>78</v>
      </c>
      <c r="J12" s="272"/>
      <c r="K12" s="272"/>
      <c r="L12" s="105"/>
      <c r="M12" s="105"/>
      <c r="N12" s="105"/>
      <c r="O12" s="347" t="s">
        <v>70</v>
      </c>
      <c r="P12" s="347"/>
    </row>
    <row r="13" spans="1:16" ht="12" customHeight="1">
      <c r="A13" s="105" t="s">
        <v>47</v>
      </c>
      <c r="B13" s="270" t="s">
        <v>48</v>
      </c>
      <c r="C13" s="326" t="s">
        <v>297</v>
      </c>
      <c r="D13" s="133">
        <f aca="true" t="shared" si="1" ref="D13:D20">F13*1.5</f>
        <v>175.5</v>
      </c>
      <c r="E13" s="314">
        <v>58</v>
      </c>
      <c r="F13" s="105">
        <v>117</v>
      </c>
      <c r="G13" s="105">
        <v>10</v>
      </c>
      <c r="H13" s="105"/>
      <c r="I13" s="272">
        <v>32</v>
      </c>
      <c r="J13" s="272">
        <v>85</v>
      </c>
      <c r="K13" s="272"/>
      <c r="L13" s="272"/>
      <c r="M13" s="105"/>
      <c r="N13" s="105"/>
      <c r="O13" s="347"/>
      <c r="P13" s="347"/>
    </row>
    <row r="14" spans="1:16" ht="12" customHeight="1">
      <c r="A14" s="105" t="s">
        <v>49</v>
      </c>
      <c r="B14" s="270" t="s">
        <v>50</v>
      </c>
      <c r="C14" s="326" t="s">
        <v>309</v>
      </c>
      <c r="D14" s="133">
        <f t="shared" si="1"/>
        <v>117</v>
      </c>
      <c r="E14" s="271">
        <f>D14-F14</f>
        <v>39</v>
      </c>
      <c r="F14" s="105">
        <v>78</v>
      </c>
      <c r="G14" s="105">
        <v>78</v>
      </c>
      <c r="H14" s="105"/>
      <c r="I14" s="272">
        <v>32</v>
      </c>
      <c r="J14" s="272">
        <v>46</v>
      </c>
      <c r="K14" s="272"/>
      <c r="L14" s="105" t="s">
        <v>70</v>
      </c>
      <c r="M14" s="105"/>
      <c r="N14" s="105"/>
      <c r="O14" s="347"/>
      <c r="P14" s="347"/>
    </row>
    <row r="15" spans="1:16" ht="11.25" customHeight="1">
      <c r="A15" s="105" t="s">
        <v>51</v>
      </c>
      <c r="B15" s="270" t="s">
        <v>52</v>
      </c>
      <c r="C15" s="326" t="s">
        <v>190</v>
      </c>
      <c r="D15" s="133">
        <f t="shared" si="1"/>
        <v>175.5</v>
      </c>
      <c r="E15" s="314">
        <v>58</v>
      </c>
      <c r="F15" s="105">
        <v>117</v>
      </c>
      <c r="G15" s="105"/>
      <c r="H15" s="105"/>
      <c r="I15" s="272">
        <v>32</v>
      </c>
      <c r="J15" s="272">
        <v>85</v>
      </c>
      <c r="K15" s="105"/>
      <c r="L15" s="105" t="s">
        <v>70</v>
      </c>
      <c r="M15" s="105"/>
      <c r="N15" s="105"/>
      <c r="O15" s="347"/>
      <c r="P15" s="347"/>
    </row>
    <row r="16" spans="1:16" ht="11.25" customHeight="1">
      <c r="A16" s="105" t="s">
        <v>53</v>
      </c>
      <c r="B16" s="270" t="s">
        <v>106</v>
      </c>
      <c r="C16" s="326" t="s">
        <v>298</v>
      </c>
      <c r="D16" s="133">
        <f t="shared" si="1"/>
        <v>175.5</v>
      </c>
      <c r="E16" s="314">
        <v>58</v>
      </c>
      <c r="F16" s="105">
        <v>117</v>
      </c>
      <c r="G16" s="105"/>
      <c r="H16" s="105"/>
      <c r="I16" s="272">
        <v>48</v>
      </c>
      <c r="J16" s="272">
        <v>69</v>
      </c>
      <c r="K16" s="272"/>
      <c r="L16" s="272"/>
      <c r="M16" s="105"/>
      <c r="N16" s="105"/>
      <c r="O16" s="347"/>
      <c r="P16" s="347"/>
    </row>
    <row r="17" spans="1:16" ht="10.5" customHeight="1">
      <c r="A17" s="105" t="s">
        <v>54</v>
      </c>
      <c r="B17" s="270" t="s">
        <v>55</v>
      </c>
      <c r="C17" s="326" t="s">
        <v>298</v>
      </c>
      <c r="D17" s="133">
        <f t="shared" si="1"/>
        <v>117</v>
      </c>
      <c r="E17" s="271">
        <f>D17-F17</f>
        <v>39</v>
      </c>
      <c r="F17" s="105">
        <v>78</v>
      </c>
      <c r="G17" s="105">
        <v>20</v>
      </c>
      <c r="H17" s="105"/>
      <c r="I17" s="272">
        <v>32</v>
      </c>
      <c r="J17" s="272">
        <v>46</v>
      </c>
      <c r="K17" s="105"/>
      <c r="L17" s="105"/>
      <c r="M17" s="105"/>
      <c r="N17" s="105"/>
      <c r="O17" s="347"/>
      <c r="P17" s="347"/>
    </row>
    <row r="18" spans="1:16" ht="12" customHeight="1">
      <c r="A18" s="105" t="s">
        <v>56</v>
      </c>
      <c r="B18" s="270" t="s">
        <v>57</v>
      </c>
      <c r="C18" s="326" t="s">
        <v>298</v>
      </c>
      <c r="D18" s="133">
        <f t="shared" si="1"/>
        <v>117</v>
      </c>
      <c r="E18" s="271">
        <f>D18-F18</f>
        <v>39</v>
      </c>
      <c r="F18" s="105">
        <v>78</v>
      </c>
      <c r="G18" s="105">
        <v>8</v>
      </c>
      <c r="H18" s="105"/>
      <c r="I18" s="272">
        <v>32</v>
      </c>
      <c r="J18" s="272">
        <v>46</v>
      </c>
      <c r="K18" s="105"/>
      <c r="L18" s="105"/>
      <c r="M18" s="105"/>
      <c r="N18" s="105"/>
      <c r="O18" s="347"/>
      <c r="P18" s="347"/>
    </row>
    <row r="19" spans="1:16" ht="12" customHeight="1">
      <c r="A19" s="105" t="s">
        <v>62</v>
      </c>
      <c r="B19" s="270" t="s">
        <v>21</v>
      </c>
      <c r="C19" s="326" t="s">
        <v>299</v>
      </c>
      <c r="D19" s="133">
        <f t="shared" si="1"/>
        <v>175.5</v>
      </c>
      <c r="E19" s="314">
        <v>59</v>
      </c>
      <c r="F19" s="105">
        <v>117</v>
      </c>
      <c r="G19" s="105">
        <v>117</v>
      </c>
      <c r="H19" s="105"/>
      <c r="I19" s="272">
        <v>48</v>
      </c>
      <c r="J19" s="272">
        <v>69</v>
      </c>
      <c r="K19" s="272"/>
      <c r="L19" s="272"/>
      <c r="M19" s="105"/>
      <c r="N19" s="105"/>
      <c r="O19" s="347"/>
      <c r="P19" s="347"/>
    </row>
    <row r="20" spans="1:16" ht="12" customHeight="1">
      <c r="A20" s="105" t="s">
        <v>63</v>
      </c>
      <c r="B20" s="273" t="s">
        <v>64</v>
      </c>
      <c r="C20" s="326" t="s">
        <v>199</v>
      </c>
      <c r="D20" s="133">
        <f t="shared" si="1"/>
        <v>105</v>
      </c>
      <c r="E20" s="271">
        <f>D20-F20</f>
        <v>35</v>
      </c>
      <c r="F20" s="105">
        <f>SUM(I20:N20)</f>
        <v>70</v>
      </c>
      <c r="G20" s="105">
        <v>30</v>
      </c>
      <c r="H20" s="105"/>
      <c r="I20" s="272">
        <v>32</v>
      </c>
      <c r="J20" s="272">
        <v>38</v>
      </c>
      <c r="K20" s="105"/>
      <c r="L20" s="235"/>
      <c r="M20" s="105"/>
      <c r="N20" s="105"/>
      <c r="O20" s="347"/>
      <c r="P20" s="347"/>
    </row>
    <row r="21" spans="1:16" ht="22.5" customHeight="1">
      <c r="A21" s="267" t="s">
        <v>58</v>
      </c>
      <c r="B21" s="268" t="s">
        <v>59</v>
      </c>
      <c r="C21" s="327" t="s">
        <v>318</v>
      </c>
      <c r="D21" s="267">
        <f>SUM(E21+F21)</f>
        <v>832</v>
      </c>
      <c r="E21" s="267">
        <f aca="true" t="shared" si="2" ref="E21:J21">SUM(E22:E24)</f>
        <v>278</v>
      </c>
      <c r="F21" s="267">
        <f t="shared" si="2"/>
        <v>554</v>
      </c>
      <c r="G21" s="267">
        <f t="shared" si="2"/>
        <v>210</v>
      </c>
      <c r="H21" s="267"/>
      <c r="I21" s="267">
        <f t="shared" si="2"/>
        <v>210</v>
      </c>
      <c r="J21" s="267">
        <f t="shared" si="2"/>
        <v>344</v>
      </c>
      <c r="K21" s="267"/>
      <c r="L21" s="267"/>
      <c r="M21" s="267"/>
      <c r="N21" s="267"/>
      <c r="O21" s="267"/>
      <c r="P21" s="267"/>
    </row>
    <row r="22" spans="1:16" ht="11.25" customHeight="1">
      <c r="A22" s="105" t="s">
        <v>291</v>
      </c>
      <c r="B22" s="270" t="s">
        <v>107</v>
      </c>
      <c r="C22" s="326" t="s">
        <v>308</v>
      </c>
      <c r="D22" s="274">
        <f>F22*1.5</f>
        <v>435</v>
      </c>
      <c r="E22" s="271">
        <f>D22-F22</f>
        <v>145</v>
      </c>
      <c r="F22" s="105">
        <v>290</v>
      </c>
      <c r="G22" s="105">
        <v>150</v>
      </c>
      <c r="H22" s="105"/>
      <c r="I22" s="272">
        <v>112</v>
      </c>
      <c r="J22" s="272">
        <v>178</v>
      </c>
      <c r="K22" s="272"/>
      <c r="L22" s="105"/>
      <c r="M22" s="105"/>
      <c r="N22" s="105"/>
      <c r="O22" s="347"/>
      <c r="P22" s="347"/>
    </row>
    <row r="23" spans="1:16" ht="12.75" customHeight="1">
      <c r="A23" s="105" t="s">
        <v>292</v>
      </c>
      <c r="B23" s="270" t="s">
        <v>61</v>
      </c>
      <c r="C23" s="328" t="s">
        <v>310</v>
      </c>
      <c r="D23" s="274">
        <f>F23*1.5</f>
        <v>253.5</v>
      </c>
      <c r="E23" s="314">
        <v>85</v>
      </c>
      <c r="F23" s="105">
        <v>169</v>
      </c>
      <c r="G23" s="105">
        <v>30</v>
      </c>
      <c r="H23" s="105"/>
      <c r="I23" s="272">
        <v>66</v>
      </c>
      <c r="J23" s="272">
        <v>103</v>
      </c>
      <c r="K23" s="272"/>
      <c r="L23" s="272"/>
      <c r="M23" s="105"/>
      <c r="N23" s="105"/>
      <c r="O23" s="347"/>
      <c r="P23" s="347"/>
    </row>
    <row r="24" spans="1:16" ht="11.25" customHeight="1">
      <c r="A24" s="105" t="s">
        <v>293</v>
      </c>
      <c r="B24" s="270" t="s">
        <v>189</v>
      </c>
      <c r="C24" s="326" t="s">
        <v>199</v>
      </c>
      <c r="D24" s="274">
        <f>F24*1.5</f>
        <v>142.5</v>
      </c>
      <c r="E24" s="314">
        <v>48</v>
      </c>
      <c r="F24" s="105">
        <v>95</v>
      </c>
      <c r="G24" s="105">
        <v>30</v>
      </c>
      <c r="H24" s="105"/>
      <c r="I24" s="272">
        <v>32</v>
      </c>
      <c r="J24" s="272">
        <v>63</v>
      </c>
      <c r="K24" s="272"/>
      <c r="L24" s="105"/>
      <c r="M24" s="105"/>
      <c r="N24" s="105"/>
      <c r="O24" s="347"/>
      <c r="P24" s="347"/>
    </row>
    <row r="25" spans="1:16" s="341" customFormat="1" ht="27" customHeight="1">
      <c r="A25" s="337" t="s">
        <v>241</v>
      </c>
      <c r="B25" s="338" t="s">
        <v>242</v>
      </c>
      <c r="C25" s="339" t="s">
        <v>343</v>
      </c>
      <c r="D25" s="337">
        <f>SUM(D26:D29)</f>
        <v>636</v>
      </c>
      <c r="E25" s="340">
        <f>SUM(E26:E29)</f>
        <v>212</v>
      </c>
      <c r="F25" s="337">
        <f>SUM(F26:F29)</f>
        <v>424</v>
      </c>
      <c r="G25" s="337">
        <f>SUM(G26:G29)</f>
        <v>344</v>
      </c>
      <c r="H25" s="337"/>
      <c r="I25" s="337"/>
      <c r="J25" s="337"/>
      <c r="K25" s="337">
        <f aca="true" t="shared" si="3" ref="K25:P25">SUM(K26:K29)</f>
        <v>100</v>
      </c>
      <c r="L25" s="337">
        <f t="shared" si="3"/>
        <v>132</v>
      </c>
      <c r="M25" s="337">
        <f t="shared" si="3"/>
        <v>52</v>
      </c>
      <c r="N25" s="337">
        <f t="shared" si="3"/>
        <v>68</v>
      </c>
      <c r="O25" s="337">
        <f t="shared" si="3"/>
        <v>36</v>
      </c>
      <c r="P25" s="337">
        <f t="shared" si="3"/>
        <v>36</v>
      </c>
    </row>
    <row r="26" spans="1:16" ht="13.5" customHeight="1">
      <c r="A26" s="272" t="s">
        <v>243</v>
      </c>
      <c r="B26" s="348" t="s">
        <v>244</v>
      </c>
      <c r="C26" s="336" t="s">
        <v>311</v>
      </c>
      <c r="D26" s="272">
        <f>F26+E26</f>
        <v>72</v>
      </c>
      <c r="E26" s="272">
        <f>F26*0.5</f>
        <v>24</v>
      </c>
      <c r="F26" s="272">
        <v>48</v>
      </c>
      <c r="G26" s="272">
        <v>8</v>
      </c>
      <c r="H26" s="272"/>
      <c r="I26" s="272"/>
      <c r="J26" s="272"/>
      <c r="K26" s="272"/>
      <c r="L26" s="272">
        <v>48</v>
      </c>
      <c r="M26" s="272"/>
      <c r="N26" s="272"/>
      <c r="O26" s="272"/>
      <c r="P26" s="272"/>
    </row>
    <row r="27" spans="1:16" ht="14.25" customHeight="1">
      <c r="A27" s="272" t="s">
        <v>245</v>
      </c>
      <c r="B27" s="348" t="s">
        <v>52</v>
      </c>
      <c r="C27" s="336" t="s">
        <v>311</v>
      </c>
      <c r="D27" s="272">
        <f>F27+E27</f>
        <v>72</v>
      </c>
      <c r="E27" s="272">
        <f>F27*0.5</f>
        <v>24</v>
      </c>
      <c r="F27" s="272">
        <v>48</v>
      </c>
      <c r="G27" s="272">
        <v>8</v>
      </c>
      <c r="H27" s="272"/>
      <c r="I27" s="272"/>
      <c r="J27" s="272"/>
      <c r="K27" s="272">
        <v>48</v>
      </c>
      <c r="L27" s="272"/>
      <c r="M27" s="272"/>
      <c r="N27" s="272"/>
      <c r="O27" s="272"/>
      <c r="P27" s="272"/>
    </row>
    <row r="28" spans="1:16" ht="20.25" customHeight="1">
      <c r="A28" s="272" t="s">
        <v>246</v>
      </c>
      <c r="B28" s="348" t="s">
        <v>50</v>
      </c>
      <c r="C28" s="336" t="s">
        <v>342</v>
      </c>
      <c r="D28" s="272">
        <f>F28+E28</f>
        <v>246</v>
      </c>
      <c r="E28" s="272">
        <f>F28*0.5</f>
        <v>82</v>
      </c>
      <c r="F28" s="272">
        <v>164</v>
      </c>
      <c r="G28" s="272">
        <v>164</v>
      </c>
      <c r="H28" s="272"/>
      <c r="I28" s="272"/>
      <c r="J28" s="272"/>
      <c r="K28" s="272">
        <v>26</v>
      </c>
      <c r="L28" s="272">
        <v>42</v>
      </c>
      <c r="M28" s="272">
        <v>26</v>
      </c>
      <c r="N28" s="272">
        <v>34</v>
      </c>
      <c r="O28" s="272">
        <v>18</v>
      </c>
      <c r="P28" s="272">
        <v>18</v>
      </c>
    </row>
    <row r="29" spans="1:16" ht="21.75" customHeight="1">
      <c r="A29" s="272" t="s">
        <v>247</v>
      </c>
      <c r="B29" s="348" t="s">
        <v>21</v>
      </c>
      <c r="C29" s="336" t="s">
        <v>342</v>
      </c>
      <c r="D29" s="272">
        <f>F29+E29</f>
        <v>246</v>
      </c>
      <c r="E29" s="272">
        <f>F29*0.5</f>
        <v>82</v>
      </c>
      <c r="F29" s="272">
        <v>164</v>
      </c>
      <c r="G29" s="272">
        <v>164</v>
      </c>
      <c r="H29" s="272"/>
      <c r="I29" s="272"/>
      <c r="J29" s="272"/>
      <c r="K29" s="272">
        <v>26</v>
      </c>
      <c r="L29" s="272">
        <v>42</v>
      </c>
      <c r="M29" s="272">
        <v>26</v>
      </c>
      <c r="N29" s="272">
        <v>34</v>
      </c>
      <c r="O29" s="272">
        <v>18</v>
      </c>
      <c r="P29" s="272">
        <v>18</v>
      </c>
    </row>
    <row r="30" spans="1:16" ht="11.25" customHeight="1">
      <c r="A30" s="349" t="s">
        <v>248</v>
      </c>
      <c r="B30" s="342" t="s">
        <v>249</v>
      </c>
      <c r="C30" s="343" t="s">
        <v>335</v>
      </c>
      <c r="D30" s="315">
        <f>D31+D32</f>
        <v>108</v>
      </c>
      <c r="E30" s="344">
        <f>E31+E32</f>
        <v>36</v>
      </c>
      <c r="F30" s="349">
        <f>SUM(F31:F32)</f>
        <v>72</v>
      </c>
      <c r="G30" s="349">
        <f>G31+G32</f>
        <v>20</v>
      </c>
      <c r="H30" s="349"/>
      <c r="I30" s="349"/>
      <c r="J30" s="349"/>
      <c r="K30" s="349">
        <f>SUM(K31:K32)</f>
        <v>40</v>
      </c>
      <c r="L30" s="349"/>
      <c r="M30" s="349"/>
      <c r="N30" s="349">
        <f>N31+N32</f>
        <v>32</v>
      </c>
      <c r="O30" s="349">
        <f>SUM(O31:O32)</f>
        <v>0</v>
      </c>
      <c r="P30" s="349"/>
    </row>
    <row r="31" spans="1:16" ht="11.25" customHeight="1">
      <c r="A31" s="105" t="s">
        <v>250</v>
      </c>
      <c r="B31" s="270" t="s">
        <v>107</v>
      </c>
      <c r="C31" s="336" t="s">
        <v>319</v>
      </c>
      <c r="D31" s="274">
        <f>F31*1.5</f>
        <v>60</v>
      </c>
      <c r="E31" s="271">
        <f>D31-F31</f>
        <v>20</v>
      </c>
      <c r="F31" s="105">
        <v>40</v>
      </c>
      <c r="G31" s="105">
        <v>20</v>
      </c>
      <c r="H31" s="105"/>
      <c r="I31" s="105"/>
      <c r="J31" s="272"/>
      <c r="K31" s="272">
        <v>40</v>
      </c>
      <c r="L31" s="272"/>
      <c r="M31" s="272"/>
      <c r="N31" s="272"/>
      <c r="O31" s="272"/>
      <c r="P31" s="272"/>
    </row>
    <row r="32" spans="1:16" ht="11.25" customHeight="1">
      <c r="A32" s="160" t="s">
        <v>251</v>
      </c>
      <c r="B32" s="270" t="s">
        <v>252</v>
      </c>
      <c r="C32" s="336" t="s">
        <v>311</v>
      </c>
      <c r="D32" s="274">
        <f>F32*1.5</f>
        <v>48</v>
      </c>
      <c r="E32" s="271">
        <f>D32-F32</f>
        <v>16</v>
      </c>
      <c r="F32" s="105">
        <v>32</v>
      </c>
      <c r="G32" s="105"/>
      <c r="H32" s="105"/>
      <c r="I32" s="272"/>
      <c r="J32" s="272"/>
      <c r="K32" s="272"/>
      <c r="L32" s="272"/>
      <c r="M32" s="272"/>
      <c r="N32" s="272">
        <v>32</v>
      </c>
      <c r="O32" s="272"/>
      <c r="P32" s="272"/>
    </row>
    <row r="33" spans="1:16" ht="11.25" customHeight="1">
      <c r="A33" s="280" t="s">
        <v>16</v>
      </c>
      <c r="B33" s="279" t="s">
        <v>108</v>
      </c>
      <c r="C33" s="330" t="s">
        <v>356</v>
      </c>
      <c r="D33" s="351">
        <f>D46+D34</f>
        <v>4656</v>
      </c>
      <c r="E33" s="352">
        <f>E46+E34</f>
        <v>1228</v>
      </c>
      <c r="F33" s="280">
        <f>F46+F34</f>
        <v>3428</v>
      </c>
      <c r="G33" s="280">
        <f>G46+G34</f>
        <v>996</v>
      </c>
      <c r="H33" s="280">
        <f>H46+H34</f>
        <v>68</v>
      </c>
      <c r="I33" s="280"/>
      <c r="J33" s="280"/>
      <c r="K33" s="280">
        <f aca="true" t="shared" si="4" ref="K33:P33">SUM(K34,K46)</f>
        <v>436</v>
      </c>
      <c r="L33" s="280">
        <f t="shared" si="4"/>
        <v>696</v>
      </c>
      <c r="M33" s="280">
        <f t="shared" si="4"/>
        <v>524</v>
      </c>
      <c r="N33" s="280">
        <f t="shared" si="4"/>
        <v>800</v>
      </c>
      <c r="O33" s="280">
        <f t="shared" si="4"/>
        <v>540</v>
      </c>
      <c r="P33" s="280">
        <f t="shared" si="4"/>
        <v>432</v>
      </c>
    </row>
    <row r="34" spans="1:16" ht="10.5" customHeight="1">
      <c r="A34" s="278" t="s">
        <v>9</v>
      </c>
      <c r="B34" s="275" t="s">
        <v>253</v>
      </c>
      <c r="C34" s="329" t="s">
        <v>345</v>
      </c>
      <c r="D34" s="277">
        <f>SUM(D35:D45)</f>
        <v>1155</v>
      </c>
      <c r="E34" s="276">
        <f>SUM(E35:E45)</f>
        <v>385</v>
      </c>
      <c r="F34" s="278">
        <f>SUM(F35:F45)</f>
        <v>770</v>
      </c>
      <c r="G34" s="278">
        <f>SUM(G35:G45)</f>
        <v>388</v>
      </c>
      <c r="H34" s="278"/>
      <c r="I34" s="278"/>
      <c r="J34" s="278"/>
      <c r="K34" s="278">
        <f aca="true" t="shared" si="5" ref="K34:P34">SUM(K35:K45)</f>
        <v>222</v>
      </c>
      <c r="L34" s="278">
        <f t="shared" si="5"/>
        <v>242</v>
      </c>
      <c r="M34" s="278">
        <f t="shared" si="5"/>
        <v>0</v>
      </c>
      <c r="N34" s="278">
        <f t="shared" si="5"/>
        <v>242</v>
      </c>
      <c r="O34" s="278">
        <f t="shared" si="5"/>
        <v>34</v>
      </c>
      <c r="P34" s="278">
        <f t="shared" si="5"/>
        <v>30</v>
      </c>
    </row>
    <row r="35" spans="1:16" ht="10.5" customHeight="1">
      <c r="A35" s="130" t="s">
        <v>11</v>
      </c>
      <c r="B35" s="316" t="s">
        <v>254</v>
      </c>
      <c r="C35" s="326" t="s">
        <v>319</v>
      </c>
      <c r="D35" s="161">
        <f aca="true" t="shared" si="6" ref="D35:D45">F35*1.5</f>
        <v>150</v>
      </c>
      <c r="E35" s="271">
        <f aca="true" t="shared" si="7" ref="E35:E45">D35-F35</f>
        <v>50</v>
      </c>
      <c r="F35" s="162">
        <v>100</v>
      </c>
      <c r="G35" s="162">
        <v>100</v>
      </c>
      <c r="H35" s="163"/>
      <c r="I35" s="105"/>
      <c r="J35" s="105"/>
      <c r="K35" s="272">
        <v>100</v>
      </c>
      <c r="L35" s="272"/>
      <c r="M35" s="272"/>
      <c r="N35" s="272"/>
      <c r="O35" s="272"/>
      <c r="P35" s="272"/>
    </row>
    <row r="36" spans="1:16" ht="10.5" customHeight="1">
      <c r="A36" s="130" t="s">
        <v>12</v>
      </c>
      <c r="B36" s="316" t="s">
        <v>255</v>
      </c>
      <c r="C36" s="326" t="s">
        <v>344</v>
      </c>
      <c r="D36" s="161">
        <f t="shared" si="6"/>
        <v>90</v>
      </c>
      <c r="E36" s="271">
        <f t="shared" si="7"/>
        <v>30</v>
      </c>
      <c r="F36" s="162">
        <v>60</v>
      </c>
      <c r="G36" s="163">
        <v>20</v>
      </c>
      <c r="H36" s="163"/>
      <c r="I36" s="105"/>
      <c r="J36" s="105"/>
      <c r="K36" s="272">
        <v>26</v>
      </c>
      <c r="L36" s="272">
        <v>34</v>
      </c>
      <c r="M36" s="272"/>
      <c r="N36" s="272"/>
      <c r="O36" s="272"/>
      <c r="P36" s="272"/>
    </row>
    <row r="37" spans="1:16" ht="11.25" customHeight="1">
      <c r="A37" s="130" t="s">
        <v>13</v>
      </c>
      <c r="B37" s="316" t="s">
        <v>256</v>
      </c>
      <c r="C37" s="326" t="s">
        <v>311</v>
      </c>
      <c r="D37" s="161">
        <f t="shared" si="6"/>
        <v>60</v>
      </c>
      <c r="E37" s="271">
        <f t="shared" si="7"/>
        <v>20</v>
      </c>
      <c r="F37" s="162">
        <v>40</v>
      </c>
      <c r="G37" s="163">
        <v>16</v>
      </c>
      <c r="H37" s="163"/>
      <c r="I37" s="149"/>
      <c r="J37" s="105"/>
      <c r="K37" s="272"/>
      <c r="L37" s="272">
        <v>40</v>
      </c>
      <c r="M37" s="272"/>
      <c r="N37" s="272"/>
      <c r="O37" s="272"/>
      <c r="P37" s="272"/>
    </row>
    <row r="38" spans="1:16" ht="15">
      <c r="A38" s="130" t="s">
        <v>39</v>
      </c>
      <c r="B38" s="316" t="s">
        <v>205</v>
      </c>
      <c r="C38" s="326" t="s">
        <v>312</v>
      </c>
      <c r="D38" s="161">
        <f t="shared" si="6"/>
        <v>267</v>
      </c>
      <c r="E38" s="271">
        <f t="shared" si="7"/>
        <v>89</v>
      </c>
      <c r="F38" s="162">
        <v>178</v>
      </c>
      <c r="G38" s="163">
        <v>80</v>
      </c>
      <c r="H38" s="163"/>
      <c r="I38" s="105"/>
      <c r="J38" s="105"/>
      <c r="K38" s="272">
        <v>96</v>
      </c>
      <c r="L38" s="272">
        <v>82</v>
      </c>
      <c r="M38" s="272"/>
      <c r="N38" s="272" t="s">
        <v>70</v>
      </c>
      <c r="O38" s="272" t="s">
        <v>70</v>
      </c>
      <c r="P38" s="272" t="s">
        <v>70</v>
      </c>
    </row>
    <row r="39" spans="1:16" ht="21.75" customHeight="1">
      <c r="A39" s="130" t="s">
        <v>117</v>
      </c>
      <c r="B39" s="316" t="s">
        <v>257</v>
      </c>
      <c r="C39" s="326" t="s">
        <v>311</v>
      </c>
      <c r="D39" s="161">
        <f t="shared" si="6"/>
        <v>81</v>
      </c>
      <c r="E39" s="271">
        <f t="shared" si="7"/>
        <v>27</v>
      </c>
      <c r="F39" s="162">
        <v>54</v>
      </c>
      <c r="G39" s="163">
        <v>24</v>
      </c>
      <c r="H39" s="163"/>
      <c r="I39" s="105"/>
      <c r="J39" s="105"/>
      <c r="K39" s="272"/>
      <c r="L39" s="272"/>
      <c r="M39" s="272"/>
      <c r="N39" s="272">
        <v>54</v>
      </c>
      <c r="O39" s="272" t="s">
        <v>70</v>
      </c>
      <c r="P39" s="272" t="s">
        <v>70</v>
      </c>
    </row>
    <row r="40" spans="1:16" ht="24" customHeight="1">
      <c r="A40" s="130" t="s">
        <v>258</v>
      </c>
      <c r="B40" s="316" t="s">
        <v>264</v>
      </c>
      <c r="C40" s="326" t="s">
        <v>311</v>
      </c>
      <c r="D40" s="161">
        <f t="shared" si="6"/>
        <v>90</v>
      </c>
      <c r="E40" s="271">
        <f t="shared" si="7"/>
        <v>30</v>
      </c>
      <c r="F40" s="162">
        <v>60</v>
      </c>
      <c r="G40" s="163">
        <v>30</v>
      </c>
      <c r="H40" s="163"/>
      <c r="I40" s="105"/>
      <c r="J40" s="105"/>
      <c r="K40" s="272"/>
      <c r="L40" s="272"/>
      <c r="M40" s="272"/>
      <c r="N40" s="272">
        <v>60</v>
      </c>
      <c r="O40" s="272"/>
      <c r="P40" s="272"/>
    </row>
    <row r="41" spans="1:16" ht="24.75" customHeight="1">
      <c r="A41" s="130" t="s">
        <v>259</v>
      </c>
      <c r="B41" s="316" t="s">
        <v>265</v>
      </c>
      <c r="C41" s="326" t="s">
        <v>311</v>
      </c>
      <c r="D41" s="161">
        <f t="shared" si="6"/>
        <v>48</v>
      </c>
      <c r="E41" s="271">
        <f t="shared" si="7"/>
        <v>16</v>
      </c>
      <c r="F41" s="162">
        <v>32</v>
      </c>
      <c r="G41" s="163">
        <v>12</v>
      </c>
      <c r="H41" s="163"/>
      <c r="I41" s="105"/>
      <c r="J41" s="105"/>
      <c r="K41" s="272"/>
      <c r="L41" s="272">
        <v>32</v>
      </c>
      <c r="M41" s="272"/>
      <c r="N41" s="272"/>
      <c r="O41" s="272"/>
      <c r="P41" s="272"/>
    </row>
    <row r="42" spans="1:16" ht="12.75" customHeight="1">
      <c r="A42" s="130" t="s">
        <v>260</v>
      </c>
      <c r="B42" s="316" t="s">
        <v>266</v>
      </c>
      <c r="C42" s="326" t="s">
        <v>311</v>
      </c>
      <c r="D42" s="161">
        <f t="shared" si="6"/>
        <v>90</v>
      </c>
      <c r="E42" s="271">
        <f t="shared" si="7"/>
        <v>30</v>
      </c>
      <c r="F42" s="162">
        <v>60</v>
      </c>
      <c r="G42" s="163">
        <v>30</v>
      </c>
      <c r="H42" s="163"/>
      <c r="I42" s="105"/>
      <c r="J42" s="105"/>
      <c r="K42" s="272"/>
      <c r="L42" s="272"/>
      <c r="M42" s="272"/>
      <c r="N42" s="272">
        <v>60</v>
      </c>
      <c r="O42" s="272"/>
      <c r="P42" s="272"/>
    </row>
    <row r="43" spans="1:16" ht="24" customHeight="1">
      <c r="A43" s="130" t="s">
        <v>261</v>
      </c>
      <c r="B43" s="316" t="s">
        <v>267</v>
      </c>
      <c r="C43" s="326" t="s">
        <v>311</v>
      </c>
      <c r="D43" s="161">
        <f t="shared" si="6"/>
        <v>96</v>
      </c>
      <c r="E43" s="271">
        <f t="shared" si="7"/>
        <v>32</v>
      </c>
      <c r="F43" s="162">
        <v>64</v>
      </c>
      <c r="G43" s="163">
        <v>12</v>
      </c>
      <c r="H43" s="163"/>
      <c r="I43" s="105"/>
      <c r="J43" s="105"/>
      <c r="K43" s="272"/>
      <c r="L43" s="272"/>
      <c r="M43" s="272"/>
      <c r="N43" s="272"/>
      <c r="O43" s="272">
        <v>34</v>
      </c>
      <c r="P43" s="272">
        <v>30</v>
      </c>
    </row>
    <row r="44" spans="1:16" ht="12.75" customHeight="1">
      <c r="A44" s="130" t="s">
        <v>262</v>
      </c>
      <c r="B44" s="316" t="s">
        <v>268</v>
      </c>
      <c r="C44" s="326" t="s">
        <v>311</v>
      </c>
      <c r="D44" s="161">
        <f t="shared" si="6"/>
        <v>81</v>
      </c>
      <c r="E44" s="271">
        <f t="shared" si="7"/>
        <v>27</v>
      </c>
      <c r="F44" s="162">
        <v>54</v>
      </c>
      <c r="G44" s="163">
        <v>16</v>
      </c>
      <c r="H44" s="163"/>
      <c r="I44" s="105"/>
      <c r="J44" s="105"/>
      <c r="K44" s="272"/>
      <c r="L44" s="272">
        <v>54</v>
      </c>
      <c r="M44" s="272"/>
      <c r="N44" s="272"/>
      <c r="O44" s="272"/>
      <c r="P44" s="272"/>
    </row>
    <row r="45" spans="1:16" ht="12.75" customHeight="1">
      <c r="A45" s="130" t="s">
        <v>263</v>
      </c>
      <c r="B45" s="316" t="s">
        <v>14</v>
      </c>
      <c r="C45" s="326" t="s">
        <v>311</v>
      </c>
      <c r="D45" s="161">
        <f t="shared" si="6"/>
        <v>102</v>
      </c>
      <c r="E45" s="271">
        <f t="shared" si="7"/>
        <v>34</v>
      </c>
      <c r="F45" s="162">
        <v>68</v>
      </c>
      <c r="G45" s="163">
        <v>48</v>
      </c>
      <c r="H45" s="163"/>
      <c r="I45" s="105"/>
      <c r="J45" s="105"/>
      <c r="K45" s="272"/>
      <c r="L45" s="272"/>
      <c r="M45" s="272"/>
      <c r="N45" s="272">
        <v>68</v>
      </c>
      <c r="O45" s="272"/>
      <c r="P45" s="272"/>
    </row>
    <row r="46" spans="1:16" ht="11.25" customHeight="1">
      <c r="A46" s="360" t="s">
        <v>109</v>
      </c>
      <c r="B46" s="361" t="s">
        <v>110</v>
      </c>
      <c r="C46" s="362" t="s">
        <v>355</v>
      </c>
      <c r="D46" s="360">
        <f>SUM(D47+D52+D57+D62+D66)</f>
        <v>3501</v>
      </c>
      <c r="E46" s="360">
        <f>SUM(E47,E52,E57,E62,E66)</f>
        <v>843</v>
      </c>
      <c r="F46" s="360">
        <f>SUM(F47,F52,F57,F62,F66)</f>
        <v>2658</v>
      </c>
      <c r="G46" s="360">
        <f>SUM(G47,G52,G57,G62,G66)</f>
        <v>608</v>
      </c>
      <c r="H46" s="360">
        <f>SUM(H47,H52,H57,H62,H66)</f>
        <v>68</v>
      </c>
      <c r="I46" s="360"/>
      <c r="J46" s="360"/>
      <c r="K46" s="360">
        <f aca="true" t="shared" si="8" ref="K46:P46">SUM(K47,K52,K57,K62,K66)</f>
        <v>214</v>
      </c>
      <c r="L46" s="360">
        <f t="shared" si="8"/>
        <v>454</v>
      </c>
      <c r="M46" s="360">
        <f t="shared" si="8"/>
        <v>524</v>
      </c>
      <c r="N46" s="360">
        <f t="shared" si="8"/>
        <v>558</v>
      </c>
      <c r="O46" s="360">
        <f t="shared" si="8"/>
        <v>506</v>
      </c>
      <c r="P46" s="360">
        <f t="shared" si="8"/>
        <v>402</v>
      </c>
    </row>
    <row r="47" spans="1:16" ht="50.25" customHeight="1">
      <c r="A47" s="345" t="s">
        <v>18</v>
      </c>
      <c r="B47" s="350" t="s">
        <v>269</v>
      </c>
      <c r="C47" s="359" t="s">
        <v>349</v>
      </c>
      <c r="D47" s="345">
        <f aca="true" t="shared" si="9" ref="D47:P47">SUM(D48:D51)</f>
        <v>978</v>
      </c>
      <c r="E47" s="345">
        <f t="shared" si="9"/>
        <v>254</v>
      </c>
      <c r="F47" s="345">
        <f t="shared" si="9"/>
        <v>724</v>
      </c>
      <c r="G47" s="345">
        <f>SUM(G48:G51)</f>
        <v>174</v>
      </c>
      <c r="H47" s="345">
        <f>SUM(H48:H51)</f>
        <v>24</v>
      </c>
      <c r="I47" s="345"/>
      <c r="J47" s="345"/>
      <c r="K47" s="345">
        <f t="shared" si="9"/>
        <v>72</v>
      </c>
      <c r="L47" s="345">
        <f t="shared" si="9"/>
        <v>126</v>
      </c>
      <c r="M47" s="345">
        <f t="shared" si="9"/>
        <v>134</v>
      </c>
      <c r="N47" s="345">
        <f t="shared" si="9"/>
        <v>250</v>
      </c>
      <c r="O47" s="345">
        <f t="shared" si="9"/>
        <v>142</v>
      </c>
      <c r="P47" s="345">
        <f t="shared" si="9"/>
        <v>0</v>
      </c>
    </row>
    <row r="48" spans="1:16" ht="37.5" customHeight="1">
      <c r="A48" s="175" t="s">
        <v>118</v>
      </c>
      <c r="B48" s="313" t="s">
        <v>270</v>
      </c>
      <c r="C48" s="326" t="s">
        <v>346</v>
      </c>
      <c r="D48" s="105">
        <f>F48*1.5</f>
        <v>477</v>
      </c>
      <c r="E48" s="271">
        <f>D48-F48</f>
        <v>159</v>
      </c>
      <c r="F48" s="105">
        <v>318</v>
      </c>
      <c r="G48" s="105">
        <v>100</v>
      </c>
      <c r="H48" s="105"/>
      <c r="I48" s="105" t="s">
        <v>70</v>
      </c>
      <c r="J48" s="105"/>
      <c r="K48" s="272">
        <v>72</v>
      </c>
      <c r="L48" s="272">
        <v>90</v>
      </c>
      <c r="M48" s="272">
        <v>62</v>
      </c>
      <c r="N48" s="272">
        <v>94</v>
      </c>
      <c r="O48" s="272"/>
      <c r="P48" s="272"/>
    </row>
    <row r="49" spans="1:16" ht="24" customHeight="1">
      <c r="A49" s="175" t="s">
        <v>271</v>
      </c>
      <c r="B49" s="313" t="s">
        <v>272</v>
      </c>
      <c r="C49" s="326" t="s">
        <v>347</v>
      </c>
      <c r="D49" s="105">
        <f>F49*1.5</f>
        <v>285</v>
      </c>
      <c r="E49" s="271">
        <f>D49-F49</f>
        <v>95</v>
      </c>
      <c r="F49" s="105">
        <v>190</v>
      </c>
      <c r="G49" s="105">
        <v>74</v>
      </c>
      <c r="H49" s="105">
        <v>24</v>
      </c>
      <c r="I49" s="105"/>
      <c r="J49" s="105"/>
      <c r="K49" s="272"/>
      <c r="L49" s="272"/>
      <c r="M49" s="272">
        <v>36</v>
      </c>
      <c r="N49" s="272">
        <v>84</v>
      </c>
      <c r="O49" s="272">
        <v>70</v>
      </c>
      <c r="P49" s="272"/>
    </row>
    <row r="50" spans="1:16" ht="12" customHeight="1">
      <c r="A50" s="105" t="s">
        <v>111</v>
      </c>
      <c r="B50" s="270" t="s">
        <v>25</v>
      </c>
      <c r="C50" s="326" t="s">
        <v>348</v>
      </c>
      <c r="D50" s="105">
        <v>180</v>
      </c>
      <c r="E50" s="105"/>
      <c r="F50" s="105">
        <v>180</v>
      </c>
      <c r="G50" s="105"/>
      <c r="H50" s="105"/>
      <c r="I50" s="105"/>
      <c r="J50" s="105"/>
      <c r="K50" s="272"/>
      <c r="L50" s="272">
        <v>36</v>
      </c>
      <c r="M50" s="272">
        <v>36</v>
      </c>
      <c r="N50" s="272">
        <v>72</v>
      </c>
      <c r="O50" s="272">
        <v>36</v>
      </c>
      <c r="P50" s="272"/>
    </row>
    <row r="51" spans="1:16" ht="18" customHeight="1">
      <c r="A51" s="105" t="s">
        <v>112</v>
      </c>
      <c r="B51" s="270" t="s">
        <v>27</v>
      </c>
      <c r="C51" s="326" t="s">
        <v>311</v>
      </c>
      <c r="D51" s="105">
        <v>36</v>
      </c>
      <c r="E51" s="105"/>
      <c r="F51" s="105">
        <v>36</v>
      </c>
      <c r="G51" s="105"/>
      <c r="H51" s="105"/>
      <c r="I51" s="105"/>
      <c r="J51" s="105"/>
      <c r="K51" s="272"/>
      <c r="L51" s="272"/>
      <c r="M51" s="272"/>
      <c r="N51" s="272"/>
      <c r="O51" s="272">
        <v>36</v>
      </c>
      <c r="P51" s="272"/>
    </row>
    <row r="52" spans="1:16" ht="26.25" customHeight="1">
      <c r="A52" s="172" t="s">
        <v>123</v>
      </c>
      <c r="B52" s="318" t="s">
        <v>273</v>
      </c>
      <c r="C52" s="359" t="s">
        <v>351</v>
      </c>
      <c r="D52" s="172">
        <f>SUM(D53:D56)</f>
        <v>666</v>
      </c>
      <c r="E52" s="172">
        <f>SUM(E53:E56)</f>
        <v>162</v>
      </c>
      <c r="F52" s="172">
        <f>SUM(F53:F56)</f>
        <v>504</v>
      </c>
      <c r="G52" s="172">
        <f>SUM(G53:G56)</f>
        <v>106</v>
      </c>
      <c r="H52" s="172">
        <f>SUM(H53:H56)</f>
        <v>24</v>
      </c>
      <c r="I52" s="172"/>
      <c r="J52" s="172"/>
      <c r="K52" s="172">
        <f aca="true" t="shared" si="10" ref="K52:P52">SUM(K53:K56)</f>
        <v>0</v>
      </c>
      <c r="L52" s="172">
        <f t="shared" si="10"/>
        <v>48</v>
      </c>
      <c r="M52" s="172">
        <f t="shared" si="10"/>
        <v>84</v>
      </c>
      <c r="N52" s="172">
        <f t="shared" si="10"/>
        <v>224</v>
      </c>
      <c r="O52" s="172">
        <f t="shared" si="10"/>
        <v>148</v>
      </c>
      <c r="P52" s="172">
        <f t="shared" si="10"/>
        <v>0</v>
      </c>
    </row>
    <row r="53" spans="1:16" ht="24.75" customHeight="1">
      <c r="A53" s="130" t="s">
        <v>126</v>
      </c>
      <c r="B53" s="237" t="s">
        <v>274</v>
      </c>
      <c r="C53" s="326" t="s">
        <v>350</v>
      </c>
      <c r="D53" s="130">
        <f>F53*1.5</f>
        <v>288</v>
      </c>
      <c r="E53" s="142">
        <f>D53-F53</f>
        <v>96</v>
      </c>
      <c r="F53" s="130">
        <v>192</v>
      </c>
      <c r="G53" s="130">
        <v>64</v>
      </c>
      <c r="H53" s="130">
        <v>24</v>
      </c>
      <c r="I53" s="130"/>
      <c r="J53" s="130"/>
      <c r="K53" s="130"/>
      <c r="L53" s="162">
        <v>48</v>
      </c>
      <c r="M53" s="162">
        <v>46</v>
      </c>
      <c r="N53" s="162">
        <v>98</v>
      </c>
      <c r="O53" s="162" t="s">
        <v>70</v>
      </c>
      <c r="P53" s="130" t="s">
        <v>70</v>
      </c>
    </row>
    <row r="54" spans="1:16" ht="24" customHeight="1">
      <c r="A54" s="130" t="s">
        <v>275</v>
      </c>
      <c r="B54" s="237" t="s">
        <v>276</v>
      </c>
      <c r="C54" s="326" t="s">
        <v>313</v>
      </c>
      <c r="D54" s="130">
        <f>F54*1.5</f>
        <v>198</v>
      </c>
      <c r="E54" s="142">
        <f>D54-F54</f>
        <v>66</v>
      </c>
      <c r="F54" s="130">
        <v>132</v>
      </c>
      <c r="G54" s="130">
        <v>42</v>
      </c>
      <c r="H54" s="130"/>
      <c r="I54" s="130"/>
      <c r="J54" s="130"/>
      <c r="K54" s="130"/>
      <c r="L54" s="162"/>
      <c r="M54" s="162">
        <v>38</v>
      </c>
      <c r="N54" s="162">
        <v>54</v>
      </c>
      <c r="O54" s="162">
        <v>40</v>
      </c>
      <c r="P54" s="130"/>
    </row>
    <row r="55" spans="1:16" ht="12" customHeight="1">
      <c r="A55" s="105" t="s">
        <v>113</v>
      </c>
      <c r="B55" s="270" t="s">
        <v>25</v>
      </c>
      <c r="C55" s="326" t="s">
        <v>190</v>
      </c>
      <c r="D55" s="105">
        <v>108</v>
      </c>
      <c r="E55" s="105"/>
      <c r="F55" s="105">
        <v>108</v>
      </c>
      <c r="G55" s="105"/>
      <c r="H55" s="105"/>
      <c r="I55" s="105"/>
      <c r="J55" s="105"/>
      <c r="K55" s="105"/>
      <c r="L55" s="272"/>
      <c r="M55" s="272"/>
      <c r="N55" s="272">
        <v>72</v>
      </c>
      <c r="O55" s="272">
        <v>36</v>
      </c>
      <c r="P55" s="105"/>
    </row>
    <row r="56" spans="1:16" ht="17.25" customHeight="1">
      <c r="A56" s="105" t="s">
        <v>114</v>
      </c>
      <c r="B56" s="270" t="s">
        <v>27</v>
      </c>
      <c r="C56" s="326" t="s">
        <v>311</v>
      </c>
      <c r="D56" s="105">
        <v>72</v>
      </c>
      <c r="E56" s="105"/>
      <c r="F56" s="105">
        <v>72</v>
      </c>
      <c r="G56" s="105"/>
      <c r="H56" s="105"/>
      <c r="I56" s="105"/>
      <c r="J56" s="105"/>
      <c r="K56" s="105"/>
      <c r="L56" s="272"/>
      <c r="M56" s="272"/>
      <c r="N56" s="272"/>
      <c r="O56" s="272">
        <v>72</v>
      </c>
      <c r="P56" s="105"/>
    </row>
    <row r="57" spans="1:16" ht="46.5" customHeight="1">
      <c r="A57" s="172" t="s">
        <v>124</v>
      </c>
      <c r="B57" s="317" t="s">
        <v>277</v>
      </c>
      <c r="C57" s="359" t="s">
        <v>349</v>
      </c>
      <c r="D57" s="345">
        <f>SUM(D58:D61)</f>
        <v>849</v>
      </c>
      <c r="E57" s="345">
        <f aca="true" t="shared" si="11" ref="E57:N57">SUM(E58:E61)</f>
        <v>223</v>
      </c>
      <c r="F57" s="345">
        <f t="shared" si="11"/>
        <v>626</v>
      </c>
      <c r="G57" s="345">
        <f>G495+SUM(G58:G61)</f>
        <v>172</v>
      </c>
      <c r="H57" s="345"/>
      <c r="I57" s="345"/>
      <c r="J57" s="345"/>
      <c r="K57" s="345">
        <f t="shared" si="11"/>
        <v>46</v>
      </c>
      <c r="L57" s="345">
        <f t="shared" si="11"/>
        <v>118</v>
      </c>
      <c r="M57" s="345">
        <f t="shared" si="11"/>
        <v>52</v>
      </c>
      <c r="N57" s="345">
        <f t="shared" si="11"/>
        <v>84</v>
      </c>
      <c r="O57" s="345">
        <f>SUM(O58:O61)</f>
        <v>108</v>
      </c>
      <c r="P57" s="345">
        <f>SUM(P58:P61)</f>
        <v>218</v>
      </c>
    </row>
    <row r="58" spans="1:16" ht="24.75" customHeight="1">
      <c r="A58" s="130" t="s">
        <v>129</v>
      </c>
      <c r="B58" s="232" t="s">
        <v>278</v>
      </c>
      <c r="C58" s="326" t="s">
        <v>352</v>
      </c>
      <c r="D58" s="105">
        <f>F58*1.5</f>
        <v>450</v>
      </c>
      <c r="E58" s="271">
        <f>D58-F58</f>
        <v>150</v>
      </c>
      <c r="F58" s="105">
        <v>300</v>
      </c>
      <c r="G58" s="105">
        <v>112</v>
      </c>
      <c r="H58" s="105"/>
      <c r="I58" s="105"/>
      <c r="J58" s="105"/>
      <c r="K58" s="272">
        <v>46</v>
      </c>
      <c r="L58" s="272">
        <v>118</v>
      </c>
      <c r="M58" s="272">
        <v>52</v>
      </c>
      <c r="N58" s="272">
        <v>84</v>
      </c>
      <c r="O58" s="272"/>
      <c r="P58" s="272"/>
    </row>
    <row r="59" spans="1:16" ht="35.25" customHeight="1">
      <c r="A59" s="256" t="s">
        <v>213</v>
      </c>
      <c r="B59" s="248" t="s">
        <v>279</v>
      </c>
      <c r="C59" s="326" t="s">
        <v>314</v>
      </c>
      <c r="D59" s="105">
        <f>F59*1.5</f>
        <v>219</v>
      </c>
      <c r="E59" s="314">
        <f>D59-F59</f>
        <v>73</v>
      </c>
      <c r="F59" s="105">
        <v>146</v>
      </c>
      <c r="G59" s="105">
        <v>60</v>
      </c>
      <c r="H59" s="105"/>
      <c r="I59" s="105"/>
      <c r="J59" s="105"/>
      <c r="K59" s="272"/>
      <c r="L59" s="272"/>
      <c r="M59" s="272"/>
      <c r="N59" s="272"/>
      <c r="O59" s="272">
        <v>72</v>
      </c>
      <c r="P59" s="272">
        <v>74</v>
      </c>
    </row>
    <row r="60" spans="1:16" ht="15.75" customHeight="1">
      <c r="A60" s="105" t="s">
        <v>133</v>
      </c>
      <c r="B60" s="270" t="s">
        <v>25</v>
      </c>
      <c r="C60" s="326" t="s">
        <v>199</v>
      </c>
      <c r="D60" s="105">
        <v>72</v>
      </c>
      <c r="E60" s="105"/>
      <c r="F60" s="105">
        <v>72</v>
      </c>
      <c r="G60" s="105"/>
      <c r="H60" s="105"/>
      <c r="I60" s="105"/>
      <c r="J60" s="105"/>
      <c r="K60" s="272"/>
      <c r="L60" s="272"/>
      <c r="M60" s="272"/>
      <c r="N60" s="272"/>
      <c r="O60" s="272">
        <v>36</v>
      </c>
      <c r="P60" s="272">
        <v>36</v>
      </c>
    </row>
    <row r="61" spans="1:16" ht="18" customHeight="1">
      <c r="A61" s="105" t="s">
        <v>134</v>
      </c>
      <c r="B61" s="270" t="s">
        <v>27</v>
      </c>
      <c r="C61" s="326" t="s">
        <v>311</v>
      </c>
      <c r="D61" s="105">
        <v>108</v>
      </c>
      <c r="E61" s="105"/>
      <c r="F61" s="105">
        <v>108</v>
      </c>
      <c r="G61" s="105"/>
      <c r="H61" s="105"/>
      <c r="I61" s="105"/>
      <c r="J61" s="105"/>
      <c r="K61" s="272"/>
      <c r="L61" s="272"/>
      <c r="M61" s="272"/>
      <c r="N61" s="272" t="s">
        <v>70</v>
      </c>
      <c r="O61" s="272"/>
      <c r="P61" s="272">
        <v>108</v>
      </c>
    </row>
    <row r="62" spans="1:16" ht="57.75" customHeight="1">
      <c r="A62" s="172" t="s">
        <v>215</v>
      </c>
      <c r="B62" s="317" t="s">
        <v>280</v>
      </c>
      <c r="C62" s="359" t="s">
        <v>353</v>
      </c>
      <c r="D62" s="345">
        <f>SUM(D63:D65)</f>
        <v>366</v>
      </c>
      <c r="E62" s="345">
        <f>SUM(E63:E65)</f>
        <v>74</v>
      </c>
      <c r="F62" s="345">
        <f>SUM(F63:F65)</f>
        <v>292</v>
      </c>
      <c r="G62" s="345">
        <f>SUM(G63:G65)</f>
        <v>58</v>
      </c>
      <c r="H62" s="345">
        <f>SUM(H63:H65)</f>
        <v>20</v>
      </c>
      <c r="I62" s="345"/>
      <c r="J62" s="345"/>
      <c r="K62" s="345"/>
      <c r="L62" s="345"/>
      <c r="M62" s="345"/>
      <c r="N62" s="345"/>
      <c r="O62" s="345">
        <f>SUM(O63:O65)</f>
        <v>108</v>
      </c>
      <c r="P62" s="345">
        <f>SUM(P63:P65)</f>
        <v>184</v>
      </c>
    </row>
    <row r="63" spans="1:16" ht="17.25" customHeight="1">
      <c r="A63" s="130" t="s">
        <v>216</v>
      </c>
      <c r="B63" s="232" t="s">
        <v>281</v>
      </c>
      <c r="C63" s="326" t="s">
        <v>314</v>
      </c>
      <c r="D63" s="105">
        <f>F63*1.5</f>
        <v>222</v>
      </c>
      <c r="E63" s="105">
        <f>D63-F63</f>
        <v>74</v>
      </c>
      <c r="F63" s="105">
        <v>148</v>
      </c>
      <c r="G63" s="105">
        <v>58</v>
      </c>
      <c r="H63" s="105">
        <v>20</v>
      </c>
      <c r="I63" s="105"/>
      <c r="J63" s="105"/>
      <c r="K63" s="105"/>
      <c r="L63" s="105"/>
      <c r="M63" s="105"/>
      <c r="N63" s="105"/>
      <c r="O63" s="272">
        <v>72</v>
      </c>
      <c r="P63" s="272">
        <v>76</v>
      </c>
    </row>
    <row r="64" spans="1:16" ht="12" customHeight="1">
      <c r="A64" s="256" t="s">
        <v>219</v>
      </c>
      <c r="B64" s="248" t="s">
        <v>25</v>
      </c>
      <c r="C64" s="326" t="s">
        <v>199</v>
      </c>
      <c r="D64" s="105">
        <v>72</v>
      </c>
      <c r="E64" s="105"/>
      <c r="F64" s="105">
        <v>72</v>
      </c>
      <c r="G64" s="105"/>
      <c r="H64" s="105"/>
      <c r="I64" s="105"/>
      <c r="J64" s="105"/>
      <c r="K64" s="105"/>
      <c r="L64" s="105"/>
      <c r="M64" s="105"/>
      <c r="N64" s="105"/>
      <c r="O64" s="272">
        <v>36</v>
      </c>
      <c r="P64" s="272">
        <v>36</v>
      </c>
    </row>
    <row r="65" spans="1:16" ht="12" customHeight="1">
      <c r="A65" s="130" t="s">
        <v>220</v>
      </c>
      <c r="B65" s="232" t="s">
        <v>188</v>
      </c>
      <c r="C65" s="326" t="s">
        <v>311</v>
      </c>
      <c r="D65" s="105">
        <v>72</v>
      </c>
      <c r="E65" s="105"/>
      <c r="F65" s="105">
        <v>72</v>
      </c>
      <c r="G65" s="105"/>
      <c r="H65" s="105"/>
      <c r="I65" s="105"/>
      <c r="J65" s="105"/>
      <c r="K65" s="105"/>
      <c r="L65" s="105"/>
      <c r="M65" s="105"/>
      <c r="N65" s="105"/>
      <c r="O65" s="272"/>
      <c r="P65" s="272">
        <v>72</v>
      </c>
    </row>
    <row r="66" spans="1:16" ht="22.5" customHeight="1">
      <c r="A66" s="172" t="s">
        <v>221</v>
      </c>
      <c r="B66" s="317" t="s">
        <v>282</v>
      </c>
      <c r="C66" s="359" t="s">
        <v>317</v>
      </c>
      <c r="D66" s="345">
        <f>SUM(D67:D70)</f>
        <v>642</v>
      </c>
      <c r="E66" s="345">
        <f>SUM(E67:E70)</f>
        <v>130</v>
      </c>
      <c r="F66" s="345">
        <f>SUM(F67:F70)</f>
        <v>512</v>
      </c>
      <c r="G66" s="345">
        <f>SUM(G67:G70)</f>
        <v>98</v>
      </c>
      <c r="H66" s="345"/>
      <c r="I66" s="345"/>
      <c r="J66" s="345"/>
      <c r="K66" s="345">
        <f>SUM(K67:K70)</f>
        <v>96</v>
      </c>
      <c r="L66" s="345">
        <f>SUM(L67:L70)</f>
        <v>162</v>
      </c>
      <c r="M66" s="345">
        <f>SUM(M67:M70)</f>
        <v>254</v>
      </c>
      <c r="N66" s="345"/>
      <c r="O66" s="345"/>
      <c r="P66" s="345"/>
    </row>
    <row r="67" spans="1:16" ht="26.25" customHeight="1">
      <c r="A67" s="130" t="s">
        <v>223</v>
      </c>
      <c r="B67" s="232" t="s">
        <v>283</v>
      </c>
      <c r="C67" s="326" t="s">
        <v>354</v>
      </c>
      <c r="D67" s="130">
        <f>F67*1.5</f>
        <v>255</v>
      </c>
      <c r="E67" s="130">
        <f>D67-F67</f>
        <v>85</v>
      </c>
      <c r="F67" s="130">
        <v>170</v>
      </c>
      <c r="G67" s="130">
        <v>58</v>
      </c>
      <c r="H67" s="130"/>
      <c r="I67" s="105"/>
      <c r="J67" s="105"/>
      <c r="K67" s="105">
        <v>60</v>
      </c>
      <c r="L67" s="105">
        <v>68</v>
      </c>
      <c r="M67" s="272">
        <v>42</v>
      </c>
      <c r="N67" s="105"/>
      <c r="O67" s="105"/>
      <c r="P67" s="105"/>
    </row>
    <row r="68" spans="1:16" ht="22.5" customHeight="1">
      <c r="A68" s="130" t="s">
        <v>285</v>
      </c>
      <c r="B68" s="248" t="s">
        <v>284</v>
      </c>
      <c r="C68" s="326" t="s">
        <v>190</v>
      </c>
      <c r="D68" s="130">
        <f>F68*1.5</f>
        <v>135</v>
      </c>
      <c r="E68" s="130">
        <f>D68-F68</f>
        <v>45</v>
      </c>
      <c r="F68" s="130">
        <v>90</v>
      </c>
      <c r="G68" s="130">
        <v>40</v>
      </c>
      <c r="H68" s="130"/>
      <c r="I68" s="105"/>
      <c r="J68" s="105"/>
      <c r="K68" s="105"/>
      <c r="L68" s="105">
        <v>58</v>
      </c>
      <c r="M68" s="272">
        <v>32</v>
      </c>
      <c r="N68" s="105"/>
      <c r="O68" s="105"/>
      <c r="P68" s="105"/>
    </row>
    <row r="69" spans="1:16" ht="12" customHeight="1">
      <c r="A69" s="256" t="s">
        <v>225</v>
      </c>
      <c r="B69" s="248" t="s">
        <v>25</v>
      </c>
      <c r="C69" s="326" t="s">
        <v>300</v>
      </c>
      <c r="D69" s="105">
        <v>108</v>
      </c>
      <c r="E69" s="105"/>
      <c r="F69" s="105">
        <v>108</v>
      </c>
      <c r="G69" s="105"/>
      <c r="H69" s="105"/>
      <c r="I69" s="105"/>
      <c r="J69" s="105"/>
      <c r="K69" s="105">
        <v>36</v>
      </c>
      <c r="L69" s="105">
        <v>36</v>
      </c>
      <c r="M69" s="272">
        <v>36</v>
      </c>
      <c r="N69" s="105"/>
      <c r="O69" s="105"/>
      <c r="P69" s="105"/>
    </row>
    <row r="70" spans="1:16" ht="12" customHeight="1">
      <c r="A70" s="130" t="s">
        <v>226</v>
      </c>
      <c r="B70" s="232" t="s">
        <v>188</v>
      </c>
      <c r="C70" s="326" t="s">
        <v>311</v>
      </c>
      <c r="D70" s="105">
        <v>144</v>
      </c>
      <c r="E70" s="105"/>
      <c r="F70" s="105">
        <v>144</v>
      </c>
      <c r="G70" s="105"/>
      <c r="H70" s="105"/>
      <c r="I70" s="105"/>
      <c r="J70" s="105"/>
      <c r="K70" s="105"/>
      <c r="L70" s="105"/>
      <c r="M70" s="272">
        <v>144</v>
      </c>
      <c r="N70" s="105"/>
      <c r="O70" s="105"/>
      <c r="P70" s="105"/>
    </row>
    <row r="71" spans="1:16" ht="15">
      <c r="A71" s="484" t="s">
        <v>7</v>
      </c>
      <c r="B71" s="484"/>
      <c r="C71" s="282" t="s">
        <v>357</v>
      </c>
      <c r="D71" s="315">
        <f aca="true" t="shared" si="12" ref="D71:P71">SUM(D10,D25,D30,D33)</f>
        <v>7506</v>
      </c>
      <c r="E71" s="353">
        <f t="shared" si="12"/>
        <v>2178</v>
      </c>
      <c r="F71" s="354">
        <f t="shared" si="12"/>
        <v>5328</v>
      </c>
      <c r="G71" s="355">
        <f t="shared" si="12"/>
        <v>1851</v>
      </c>
      <c r="H71" s="357">
        <f t="shared" si="12"/>
        <v>68</v>
      </c>
      <c r="I71" s="357">
        <f t="shared" si="12"/>
        <v>576</v>
      </c>
      <c r="J71" s="357">
        <f t="shared" si="12"/>
        <v>828</v>
      </c>
      <c r="K71" s="357">
        <f t="shared" si="12"/>
        <v>576</v>
      </c>
      <c r="L71" s="357">
        <f t="shared" si="12"/>
        <v>828</v>
      </c>
      <c r="M71" s="357">
        <f t="shared" si="12"/>
        <v>576</v>
      </c>
      <c r="N71" s="357">
        <f t="shared" si="12"/>
        <v>900</v>
      </c>
      <c r="O71" s="357">
        <f t="shared" si="12"/>
        <v>576</v>
      </c>
      <c r="P71" s="357">
        <f t="shared" si="12"/>
        <v>468</v>
      </c>
    </row>
    <row r="72" spans="1:16" ht="15">
      <c r="A72" s="106" t="s">
        <v>287</v>
      </c>
      <c r="B72" s="346" t="s">
        <v>286</v>
      </c>
      <c r="C72" s="282"/>
      <c r="D72" s="356"/>
      <c r="E72" s="335"/>
      <c r="F72" s="335"/>
      <c r="G72" s="335"/>
      <c r="H72" s="335"/>
      <c r="I72" s="106"/>
      <c r="J72" s="106"/>
      <c r="K72" s="106"/>
      <c r="L72" s="106"/>
      <c r="M72" s="106"/>
      <c r="N72" s="106"/>
      <c r="O72" s="106"/>
      <c r="P72" s="106" t="s">
        <v>304</v>
      </c>
    </row>
    <row r="73" spans="1:16" ht="15" customHeight="1">
      <c r="A73" s="106" t="s">
        <v>115</v>
      </c>
      <c r="B73" s="170" t="s">
        <v>31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 t="s">
        <v>305</v>
      </c>
    </row>
    <row r="74" spans="1:16" ht="31.5" customHeight="1">
      <c r="A74" s="476" t="s">
        <v>307</v>
      </c>
      <c r="B74" s="477"/>
      <c r="C74" s="477"/>
      <c r="D74" s="477"/>
      <c r="E74" s="478"/>
      <c r="F74" s="469" t="s">
        <v>7</v>
      </c>
      <c r="G74" s="493" t="s">
        <v>177</v>
      </c>
      <c r="H74" s="494"/>
      <c r="I74" s="260">
        <v>576</v>
      </c>
      <c r="J74" s="106">
        <v>828</v>
      </c>
      <c r="K74" s="106">
        <v>540</v>
      </c>
      <c r="L74" s="106">
        <v>756</v>
      </c>
      <c r="M74" s="106">
        <v>360</v>
      </c>
      <c r="N74" s="106">
        <v>756</v>
      </c>
      <c r="O74" s="106">
        <v>324</v>
      </c>
      <c r="P74" s="106">
        <v>216</v>
      </c>
    </row>
    <row r="75" spans="1:16" ht="33" customHeight="1">
      <c r="A75" s="485"/>
      <c r="B75" s="486"/>
      <c r="C75" s="486"/>
      <c r="D75" s="486"/>
      <c r="E75" s="487"/>
      <c r="F75" s="470"/>
      <c r="G75" s="493" t="s">
        <v>178</v>
      </c>
      <c r="H75" s="494"/>
      <c r="I75" s="106">
        <f aca="true" t="shared" si="13" ref="I75:L76">SUM(I50,I55,I60)</f>
        <v>0</v>
      </c>
      <c r="J75" s="106">
        <f t="shared" si="13"/>
        <v>0</v>
      </c>
      <c r="K75" s="106">
        <f aca="true" t="shared" si="14" ref="K75:P75">SUM(K69+K64,K60,K55,K50)</f>
        <v>36</v>
      </c>
      <c r="L75" s="106">
        <f t="shared" si="14"/>
        <v>72</v>
      </c>
      <c r="M75" s="106">
        <f t="shared" si="14"/>
        <v>72</v>
      </c>
      <c r="N75" s="106">
        <f t="shared" si="14"/>
        <v>144</v>
      </c>
      <c r="O75" s="106">
        <f t="shared" si="14"/>
        <v>144</v>
      </c>
      <c r="P75" s="106">
        <f t="shared" si="14"/>
        <v>72</v>
      </c>
    </row>
    <row r="76" spans="1:16" ht="45" customHeight="1">
      <c r="A76" s="485"/>
      <c r="B76" s="486"/>
      <c r="C76" s="486"/>
      <c r="D76" s="486"/>
      <c r="E76" s="487"/>
      <c r="F76" s="470"/>
      <c r="G76" s="493" t="s">
        <v>302</v>
      </c>
      <c r="H76" s="494"/>
      <c r="I76" s="106">
        <f t="shared" si="13"/>
        <v>0</v>
      </c>
      <c r="J76" s="106">
        <f t="shared" si="13"/>
        <v>0</v>
      </c>
      <c r="K76" s="106">
        <f t="shared" si="13"/>
        <v>0</v>
      </c>
      <c r="L76" s="106">
        <f t="shared" si="13"/>
        <v>0</v>
      </c>
      <c r="M76" s="106">
        <f>SUM(M51,M56,M61,M65,M70)</f>
        <v>144</v>
      </c>
      <c r="N76" s="106">
        <f>SUM(N51,N56,N61,N65,N70)</f>
        <v>0</v>
      </c>
      <c r="O76" s="106">
        <f>SUM(O51,O56,O61,O65,O70)</f>
        <v>108</v>
      </c>
      <c r="P76" s="106" t="s">
        <v>341</v>
      </c>
    </row>
    <row r="77" spans="1:16" ht="23.25" customHeight="1">
      <c r="A77" s="485"/>
      <c r="B77" s="486"/>
      <c r="C77" s="486"/>
      <c r="D77" s="486"/>
      <c r="E77" s="487"/>
      <c r="F77" s="470"/>
      <c r="G77" s="493" t="s">
        <v>306</v>
      </c>
      <c r="H77" s="494"/>
      <c r="I77" s="106">
        <v>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1</v>
      </c>
      <c r="P77" s="106">
        <v>2</v>
      </c>
    </row>
    <row r="78" spans="1:16" ht="25.5" customHeight="1">
      <c r="A78" s="485"/>
      <c r="B78" s="486"/>
      <c r="C78" s="486"/>
      <c r="D78" s="486"/>
      <c r="E78" s="487"/>
      <c r="F78" s="470"/>
      <c r="G78" s="493" t="s">
        <v>303</v>
      </c>
      <c r="H78" s="494"/>
      <c r="I78" s="106">
        <v>2</v>
      </c>
      <c r="J78" s="106">
        <v>2</v>
      </c>
      <c r="K78" s="106">
        <v>2</v>
      </c>
      <c r="L78" s="106">
        <v>2</v>
      </c>
      <c r="M78" s="282" t="s">
        <v>194</v>
      </c>
      <c r="N78" s="282" t="s">
        <v>370</v>
      </c>
      <c r="O78" s="282" t="s">
        <v>334</v>
      </c>
      <c r="P78" s="282" t="s">
        <v>334</v>
      </c>
    </row>
    <row r="79" spans="1:16" ht="30" customHeight="1">
      <c r="A79" s="485"/>
      <c r="B79" s="486"/>
      <c r="C79" s="486"/>
      <c r="D79" s="486"/>
      <c r="E79" s="487"/>
      <c r="F79" s="470"/>
      <c r="G79" s="493" t="s">
        <v>179</v>
      </c>
      <c r="H79" s="494"/>
      <c r="I79" s="106">
        <v>0</v>
      </c>
      <c r="J79" s="106">
        <v>9</v>
      </c>
      <c r="K79" s="106">
        <v>2</v>
      </c>
      <c r="L79" s="106">
        <v>6</v>
      </c>
      <c r="M79" s="106">
        <v>2</v>
      </c>
      <c r="N79" s="106">
        <v>7</v>
      </c>
      <c r="O79" s="106">
        <v>4</v>
      </c>
      <c r="P79" s="106">
        <v>7</v>
      </c>
    </row>
    <row r="80" spans="1:16" ht="15.75" customHeight="1">
      <c r="A80" s="479"/>
      <c r="B80" s="480"/>
      <c r="C80" s="480"/>
      <c r="D80" s="480"/>
      <c r="E80" s="481"/>
      <c r="F80" s="488"/>
      <c r="G80" s="493" t="s">
        <v>180</v>
      </c>
      <c r="H80" s="494"/>
      <c r="I80" s="106">
        <v>1</v>
      </c>
      <c r="J80" s="106">
        <v>0</v>
      </c>
      <c r="K80" s="106">
        <v>0</v>
      </c>
      <c r="L80" s="106">
        <v>0</v>
      </c>
      <c r="M80" s="106">
        <v>0</v>
      </c>
      <c r="N80" s="106">
        <v>0</v>
      </c>
      <c r="O80" s="106">
        <v>0</v>
      </c>
      <c r="P80" s="106">
        <v>0</v>
      </c>
    </row>
    <row r="81" ht="15">
      <c r="A81"/>
    </row>
    <row r="82" ht="15">
      <c r="A82"/>
    </row>
  </sheetData>
  <sheetProtection/>
  <mergeCells count="35">
    <mergeCell ref="D4:D8"/>
    <mergeCell ref="E4:E8"/>
    <mergeCell ref="G74:H74"/>
    <mergeCell ref="G75:H75"/>
    <mergeCell ref="G76:H76"/>
    <mergeCell ref="G77:H77"/>
    <mergeCell ref="O7:O8"/>
    <mergeCell ref="P7:P8"/>
    <mergeCell ref="K5:L5"/>
    <mergeCell ref="M5:N5"/>
    <mergeCell ref="H6:H8"/>
    <mergeCell ref="L7:L8"/>
    <mergeCell ref="I5:J5"/>
    <mergeCell ref="M7:M8"/>
    <mergeCell ref="N7:N8"/>
    <mergeCell ref="A71:B71"/>
    <mergeCell ref="A74:E80"/>
    <mergeCell ref="F74:F80"/>
    <mergeCell ref="G6:G8"/>
    <mergeCell ref="F4:H4"/>
    <mergeCell ref="G80:H80"/>
    <mergeCell ref="F5:F8"/>
    <mergeCell ref="G5:H5"/>
    <mergeCell ref="G78:H78"/>
    <mergeCell ref="G79:H79"/>
    <mergeCell ref="A1:N1"/>
    <mergeCell ref="A2:A8"/>
    <mergeCell ref="B2:B8"/>
    <mergeCell ref="C2:C8"/>
    <mergeCell ref="I7:I8"/>
    <mergeCell ref="J7:J8"/>
    <mergeCell ref="K7:K8"/>
    <mergeCell ref="I2:P4"/>
    <mergeCell ref="D2:H3"/>
    <mergeCell ref="O5:P5"/>
  </mergeCells>
  <printOptions/>
  <pageMargins left="0.2755905511811024" right="0.3937007874015748" top="0.4330708661417323" bottom="0.2755905511811024" header="0.4330708661417323" footer="0.27559055118110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Батрова</dc:creator>
  <cp:keywords/>
  <dc:description/>
  <cp:lastModifiedBy>Zav_uch</cp:lastModifiedBy>
  <cp:lastPrinted>2016-09-23T08:21:35Z</cp:lastPrinted>
  <dcterms:created xsi:type="dcterms:W3CDTF">2009-10-05T22:35:10Z</dcterms:created>
  <dcterms:modified xsi:type="dcterms:W3CDTF">2018-09-07T08:29:13Z</dcterms:modified>
  <cp:category/>
  <cp:version/>
  <cp:contentType/>
  <cp:contentStatus/>
</cp:coreProperties>
</file>