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896" activeTab="2"/>
  </bookViews>
  <sheets>
    <sheet name="титульный лист" sheetId="1" r:id="rId1"/>
    <sheet name="график" sheetId="2" r:id="rId2"/>
    <sheet name="план учебного процесса" sheetId="3" r:id="rId3"/>
    <sheet name="перечень кабинетов" sheetId="4" r:id="rId4"/>
  </sheets>
  <definedNames/>
  <calcPr fullCalcOnLoad="1"/>
</workbook>
</file>

<file path=xl/sharedStrings.xml><?xml version="1.0" encoding="utf-8"?>
<sst xmlns="http://schemas.openxmlformats.org/spreadsheetml/2006/main" count="419" uniqueCount="264">
  <si>
    <t>Всего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</si>
  <si>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</si>
  <si>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</si>
  <si>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</si>
  <si>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</si>
  <si>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</si>
  <si>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</si>
  <si>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</si>
  <si>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</si>
  <si>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</si>
  <si>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</si>
  <si>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</si>
  <si>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</si>
  <si>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</si>
  <si>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</si>
  <si>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</si>
  <si>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</si>
  <si>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</si>
  <si>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</si>
  <si>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</si>
  <si>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</si>
  <si>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</si>
  <si>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</si>
  <si>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</si>
  <si>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</si>
  <si>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</si>
  <si>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>ПМ.04</t>
  </si>
  <si>
    <t>Учебная практика</t>
  </si>
  <si>
    <t>Государственная (итоговая) аттестация</t>
  </si>
  <si>
    <t>ОГСЭ.03</t>
  </si>
  <si>
    <t>ЕН.03</t>
  </si>
  <si>
    <t>Экологические основы природопользования</t>
  </si>
  <si>
    <t>Инженерная графика</t>
  </si>
  <si>
    <t>Механика</t>
  </si>
  <si>
    <t>Метрология и стандартизация</t>
  </si>
  <si>
    <t>ОП.06</t>
  </si>
  <si>
    <t>ОП.07</t>
  </si>
  <si>
    <t>Теория и устройство судна</t>
  </si>
  <si>
    <t>Обеспечение безопасности плавания</t>
  </si>
  <si>
    <t>Безопасность жизнедеятельности на судне и транспортная безопасность</t>
  </si>
  <si>
    <t>0ДБ.00</t>
  </si>
  <si>
    <t>Общеобразовательные дисциплины базовые</t>
  </si>
  <si>
    <t>Русский язык</t>
  </si>
  <si>
    <t>Литература</t>
  </si>
  <si>
    <t>Химия</t>
  </si>
  <si>
    <t xml:space="preserve">Биология </t>
  </si>
  <si>
    <t>ОБЖ</t>
  </si>
  <si>
    <t>0ДП.00</t>
  </si>
  <si>
    <t>Общеобразовательные дисциплины профильные</t>
  </si>
  <si>
    <t>Физика</t>
  </si>
  <si>
    <t>Информатика и ИКТ</t>
  </si>
  <si>
    <t xml:space="preserve"> </t>
  </si>
  <si>
    <t>МДК. 01.01</t>
  </si>
  <si>
    <t>Учебная практика (производственное обучение)</t>
  </si>
  <si>
    <t>Производственная практика</t>
  </si>
  <si>
    <t>МДК. 02.01</t>
  </si>
  <si>
    <t>МДК. 03.01</t>
  </si>
  <si>
    <t>I курс</t>
  </si>
  <si>
    <t>II курс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</si>
  <si>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</si>
  <si>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</si>
  <si>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</si>
  <si>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 xml:space="preserve">Формы промежуточной аттестации 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</si>
  <si>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</si>
  <si>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</si>
  <si>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</si>
  <si>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</si>
  <si>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</si>
  <si>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</si>
  <si>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 xml:space="preserve">в т.ч. лаб. и практ. занятий 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</si>
  <si>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</si>
  <si>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</si>
  <si>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</si>
  <si>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</si>
  <si>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</si>
  <si>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</si>
  <si>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О.00</t>
  </si>
  <si>
    <t>Общеобразовательный цикл</t>
  </si>
  <si>
    <t>-,ДЗ</t>
  </si>
  <si>
    <t xml:space="preserve">-,  ДЗ </t>
  </si>
  <si>
    <t xml:space="preserve">-, ДЗ </t>
  </si>
  <si>
    <t xml:space="preserve">Математика </t>
  </si>
  <si>
    <t>ДЗ</t>
  </si>
  <si>
    <t xml:space="preserve">Общепрофессиональный цикл </t>
  </si>
  <si>
    <t xml:space="preserve">Профессиональный цикл </t>
  </si>
  <si>
    <t>УП.01</t>
  </si>
  <si>
    <t>ПП.01</t>
  </si>
  <si>
    <t>УП.02</t>
  </si>
  <si>
    <t>ПП.02</t>
  </si>
  <si>
    <t>ПП.03</t>
  </si>
  <si>
    <t>№</t>
  </si>
  <si>
    <t>Наименование</t>
  </si>
  <si>
    <t>Кабинеты:</t>
  </si>
  <si>
    <t>иностраного языка</t>
  </si>
  <si>
    <t xml:space="preserve">математики </t>
  </si>
  <si>
    <t>инженерной графики</t>
  </si>
  <si>
    <t>механики</t>
  </si>
  <si>
    <t>материаловедения</t>
  </si>
  <si>
    <t>теории и устройства судна</t>
  </si>
  <si>
    <t xml:space="preserve">Лаборатории: </t>
  </si>
  <si>
    <t>Мастерские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</si>
  <si>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</si>
  <si>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</si>
  <si>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</si>
  <si>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 стрелковый тир </t>
  </si>
  <si>
    <t>Залы:</t>
  </si>
  <si>
    <t>библиотека</t>
  </si>
  <si>
    <t>читальный зал с выходом в сеть Интернет</t>
  </si>
  <si>
    <t>актовый зал</t>
  </si>
  <si>
    <t>Курсовых (работ) проектов</t>
  </si>
  <si>
    <t>лекций</t>
  </si>
  <si>
    <t>в т.ч.</t>
  </si>
  <si>
    <t>IV курс</t>
  </si>
  <si>
    <t>7 семестр</t>
  </si>
  <si>
    <t>8 семестр</t>
  </si>
  <si>
    <t xml:space="preserve">Информатика </t>
  </si>
  <si>
    <t>Электротехника и электроника</t>
  </si>
  <si>
    <t>УП.04</t>
  </si>
  <si>
    <t>ПП.04</t>
  </si>
  <si>
    <t>59</t>
  </si>
  <si>
    <t>58</t>
  </si>
  <si>
    <t xml:space="preserve">-, ДЗ   </t>
  </si>
  <si>
    <t xml:space="preserve">-,ДЗ </t>
  </si>
  <si>
    <t>З, ДЗ</t>
  </si>
  <si>
    <t>1/8/1</t>
  </si>
  <si>
    <t>-/3/-</t>
  </si>
  <si>
    <t>Материаловедение</t>
  </si>
  <si>
    <t>Техническая термодинамика и теплопередача</t>
  </si>
  <si>
    <t>ОП.08</t>
  </si>
  <si>
    <t>Основы эксплуатации, технического обслуживания и ремонта судового энергетического оборудования</t>
  </si>
  <si>
    <t>Организации работы структурного подразделения</t>
  </si>
  <si>
    <t>Основы управления структурным подразделением</t>
  </si>
  <si>
    <t xml:space="preserve">УП.03 </t>
  </si>
  <si>
    <t xml:space="preserve">ПМ.03 </t>
  </si>
  <si>
    <t>Учебная практика (производственное обучение) по профессии моторист</t>
  </si>
  <si>
    <t>Промежуточная аттестация</t>
  </si>
  <si>
    <t>МДК. 04.01</t>
  </si>
  <si>
    <t>Государственная (итоговая)  аттестация</t>
  </si>
  <si>
    <t>III</t>
  </si>
  <si>
    <t>Учебная практика (п/о/)  параллельно с теоретич. обучением</t>
  </si>
  <si>
    <t>ТУ</t>
  </si>
  <si>
    <t xml:space="preserve">Производственная практика  </t>
  </si>
  <si>
    <t>П</t>
  </si>
  <si>
    <t>Обозначения:</t>
  </si>
  <si>
    <t xml:space="preserve">Учебная практика (производственное обучение)  </t>
  </si>
  <si>
    <t>У</t>
  </si>
  <si>
    <t>Каникулы</t>
  </si>
  <si>
    <t>=</t>
  </si>
  <si>
    <t>::</t>
  </si>
  <si>
    <t>Теоретическое обучение</t>
  </si>
  <si>
    <t>преддипломная (для СПО)</t>
  </si>
  <si>
    <t>по профилю специальности</t>
  </si>
  <si>
    <t>Обучение по дисциплинам и междисциплинарным курсам</t>
  </si>
  <si>
    <t>Курсы</t>
  </si>
  <si>
    <t>2. Сводные данные по бюджету времени (в неделях)</t>
  </si>
  <si>
    <t>II</t>
  </si>
  <si>
    <t>I</t>
  </si>
  <si>
    <t>Август</t>
  </si>
  <si>
    <t>27.VII - 2.VIII</t>
  </si>
  <si>
    <t>Июль</t>
  </si>
  <si>
    <t>29.VI - 5.VIII</t>
  </si>
  <si>
    <t>Июнь</t>
  </si>
  <si>
    <t>Май</t>
  </si>
  <si>
    <t>27.IV - 3.V</t>
  </si>
  <si>
    <t>Апрель</t>
  </si>
  <si>
    <t>30.III - 5.IV</t>
  </si>
  <si>
    <t>Март</t>
  </si>
  <si>
    <t>23.II - 1.III</t>
  </si>
  <si>
    <t>Февраль</t>
  </si>
  <si>
    <t>26.I - 1.II</t>
  </si>
  <si>
    <t>Январь</t>
  </si>
  <si>
    <t>29.XII - 4.I</t>
  </si>
  <si>
    <t>Декабрь</t>
  </si>
  <si>
    <t>Ноябрь</t>
  </si>
  <si>
    <t>27.X - 2.XI</t>
  </si>
  <si>
    <t>Октябрь</t>
  </si>
  <si>
    <t>29.IX - 5.X</t>
  </si>
  <si>
    <t>Сентябрь</t>
  </si>
  <si>
    <t>1. График учебного процесса</t>
  </si>
  <si>
    <r>
      <t xml:space="preserve">Форма обучения:         </t>
    </r>
    <r>
      <rPr>
        <b/>
        <sz val="8"/>
        <rFont val="Times New Roman"/>
        <family val="1"/>
      </rPr>
      <t>очная</t>
    </r>
  </si>
  <si>
    <t>"Транспортно-энергетический техникум"</t>
  </si>
  <si>
    <t>Государственного бюджетного образовательного учреждения среднего профессионального  образования  Республики  Марий Эл</t>
  </si>
  <si>
    <r>
      <t xml:space="preserve">по специальности среднего профессионального образования </t>
    </r>
    <r>
      <rPr>
        <b/>
        <sz val="8"/>
        <rFont val="Times New Roman"/>
        <family val="1"/>
      </rPr>
      <t xml:space="preserve">26.02.05 Эксплуатация судовых энергетических установок </t>
    </r>
  </si>
  <si>
    <r>
      <t xml:space="preserve">Нормативный срок обучения:  </t>
    </r>
    <r>
      <rPr>
        <b/>
        <u val="single"/>
        <sz val="8"/>
        <rFont val="Times New Roman"/>
        <family val="1"/>
      </rPr>
      <t xml:space="preserve">3 г. 10 мес. </t>
    </r>
    <r>
      <rPr>
        <sz val="8"/>
        <rFont val="Times New Roman"/>
        <family val="1"/>
      </rPr>
      <t xml:space="preserve">  на базе  </t>
    </r>
    <r>
      <rPr>
        <b/>
        <u val="single"/>
        <sz val="8"/>
        <rFont val="Times New Roman"/>
        <family val="1"/>
      </rPr>
      <t>основного общего образования</t>
    </r>
  </si>
  <si>
    <r>
      <t xml:space="preserve">Год начала подготовки по УП - </t>
    </r>
    <r>
      <rPr>
        <b/>
        <u val="single"/>
        <sz val="8"/>
        <rFont val="Times New Roman"/>
        <family val="1"/>
      </rPr>
      <t>2014</t>
    </r>
  </si>
  <si>
    <t>социально-экономических дисциплин</t>
  </si>
  <si>
    <t>экологических основ природопользования</t>
  </si>
  <si>
    <t>технической термодинамики и теплопередачи</t>
  </si>
  <si>
    <t>метрологии и стандартизации</t>
  </si>
  <si>
    <t>технологии судоремонта</t>
  </si>
  <si>
    <t>судовых вспомогательных механизмов и систем</t>
  </si>
  <si>
    <t>безопасности жизнедеятельности и охраны труда</t>
  </si>
  <si>
    <t xml:space="preserve">судового электрооборудования и электроной аппаратуры
</t>
  </si>
  <si>
    <t xml:space="preserve">судовых энергетических установок
</t>
  </si>
  <si>
    <t>слесарная</t>
  </si>
  <si>
    <t>элекромонтажная</t>
  </si>
  <si>
    <t>Тренажеры, тренажерные комплексы:</t>
  </si>
  <si>
    <t>тренажер судовой энергетической установки</t>
  </si>
  <si>
    <t>4. Перечень кабинетов, лабораторий, мастерских и других помещений для подготовки по профессии 26.02.05 Эксплуатация судовых энергетических установок</t>
  </si>
  <si>
    <t>IV</t>
  </si>
  <si>
    <t>З,З,З,З,З,ДЗ</t>
  </si>
  <si>
    <t>5/4/-</t>
  </si>
  <si>
    <t>-,Э</t>
  </si>
  <si>
    <t>Э(к)</t>
  </si>
  <si>
    <t>-,-,-,-,-,ДЗ</t>
  </si>
  <si>
    <t>-/5/3</t>
  </si>
  <si>
    <t>-,-,Э</t>
  </si>
  <si>
    <t>Квалификация - техник судомеханик</t>
  </si>
  <si>
    <t>дисциплин и МДК</t>
  </si>
  <si>
    <t>учебной практики</t>
  </si>
  <si>
    <t xml:space="preserve">производст. практики </t>
  </si>
  <si>
    <t>экзаменов</t>
  </si>
  <si>
    <t>дифф. зачетов</t>
  </si>
  <si>
    <t>зачетов</t>
  </si>
  <si>
    <t>17 нед</t>
  </si>
  <si>
    <t xml:space="preserve">-,Э  </t>
  </si>
  <si>
    <t>17 недель</t>
  </si>
  <si>
    <t>-/1/2</t>
  </si>
  <si>
    <t>22 нед</t>
  </si>
  <si>
    <t>-,Э,-,Э</t>
  </si>
  <si>
    <t>-/9/8</t>
  </si>
  <si>
    <t>1/9/3</t>
  </si>
  <si>
    <t>6/ 30/ 14</t>
  </si>
  <si>
    <t>Организация и проведение судовых работ и швартовных операции</t>
  </si>
  <si>
    <t xml:space="preserve"> 17 недель</t>
  </si>
  <si>
    <t>22 недели</t>
  </si>
  <si>
    <t>Эксплуатация, техническое обслуживание и ремонт судового энергетического оборудования</t>
  </si>
  <si>
    <t>ОУД.01</t>
  </si>
  <si>
    <t>ОУД.02</t>
  </si>
  <si>
    <t>ОУД.03</t>
  </si>
  <si>
    <t>ОУД.04</t>
  </si>
  <si>
    <t>ОУД.05</t>
  </si>
  <si>
    <t>ОУД.07</t>
  </si>
  <si>
    <t>Обществознание</t>
  </si>
  <si>
    <t>ОУД.11</t>
  </si>
  <si>
    <t>ОУД.12</t>
  </si>
  <si>
    <t>ОУД.13</t>
  </si>
  <si>
    <t>ОУД.14</t>
  </si>
  <si>
    <t>ОУД.15</t>
  </si>
  <si>
    <t>ОУД.16</t>
  </si>
  <si>
    <t>19 нед</t>
  </si>
  <si>
    <t>17 нед           (11т./ 6пр.)</t>
  </si>
  <si>
    <t>25 нед
(14 т./ 11 пр.)</t>
  </si>
  <si>
    <t>-, ДЗ</t>
  </si>
  <si>
    <t>-,-,-,ДЗ</t>
  </si>
  <si>
    <t>-,Э,-,-,Э</t>
  </si>
  <si>
    <t>17 нед           (4 т./13 пр.)</t>
  </si>
  <si>
    <t>25 нед          (10 т./15 пр.)</t>
  </si>
  <si>
    <t>14 недель</t>
  </si>
  <si>
    <t>вар30</t>
  </si>
  <si>
    <t>вар</t>
  </si>
  <si>
    <t>11 недель</t>
  </si>
  <si>
    <t>8 недель</t>
  </si>
  <si>
    <t xml:space="preserve"> Выполнение работ по профессии рабочего Моторист (машинист)</t>
  </si>
  <si>
    <t>основной профессиональной образовательной программы подготовки специалистов среднего звена</t>
  </si>
  <si>
    <t>ПП</t>
  </si>
  <si>
    <t>Преддипломная практика</t>
  </si>
  <si>
    <t>5 недель</t>
  </si>
  <si>
    <t>4 недель</t>
  </si>
  <si>
    <t>X</t>
  </si>
  <si>
    <t xml:space="preserve">3. План учебного процесса по специальности  26.02.05 Эксплуатация судовых энергетических установок </t>
  </si>
  <si>
    <r>
      <t>Консультации</t>
    </r>
    <r>
      <rPr>
        <sz val="8"/>
        <color indexed="8"/>
        <rFont val="Times New Roman"/>
        <family val="1"/>
      </rPr>
      <t xml:space="preserve"> 4 часа на одного обучающегося каждый учебный год
</t>
    </r>
    <r>
      <rPr>
        <b/>
        <sz val="8"/>
        <color indexed="8"/>
        <rFont val="Times New Roman"/>
        <family val="1"/>
      </rPr>
      <t>Государственная (итоговая) аттестация</t>
    </r>
    <r>
      <rPr>
        <sz val="8"/>
        <color indexed="8"/>
        <rFont val="Times New Roman"/>
        <family val="1"/>
      </rPr>
      <t xml:space="preserve">
Выпускная квалификационная работа</t>
    </r>
  </si>
  <si>
    <t xml:space="preserve">информатики </t>
  </si>
  <si>
    <t xml:space="preserve">График учебного процесса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</si>
</sst>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"/>
    <numFmt numFmtId="187" formatCode="0.0000"/>
  </numFmts>
  <fonts count="7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Arial Cyr"/>
      <family val="0"/>
    </font>
    <font>
      <sz val="3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u val="single"/>
      <sz val="8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9" fillId="36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3" fillId="0" borderId="0" xfId="0" applyNumberFormat="1" applyFont="1" applyAlignment="1">
      <alignment wrapText="1"/>
    </xf>
    <xf numFmtId="0" fontId="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38" borderId="10" xfId="0" applyNumberFormat="1" applyFont="1" applyFill="1" applyBorder="1" applyAlignment="1">
      <alignment horizontal="center" vertical="top" wrapText="1"/>
    </xf>
    <xf numFmtId="0" fontId="9" fillId="38" borderId="10" xfId="0" applyNumberFormat="1" applyFont="1" applyFill="1" applyBorder="1" applyAlignment="1">
      <alignment horizontal="left"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left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wrapText="1"/>
    </xf>
    <xf numFmtId="0" fontId="9" fillId="39" borderId="10" xfId="0" applyNumberFormat="1" applyFont="1" applyFill="1" applyBorder="1" applyAlignment="1">
      <alignment horizontal="center" vertical="center" wrapText="1"/>
    </xf>
    <xf numFmtId="0" fontId="9" fillId="39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40" borderId="10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6" fillId="40" borderId="10" xfId="0" applyNumberFormat="1" applyFont="1" applyFill="1" applyBorder="1" applyAlignment="1">
      <alignment horizontal="center" vertical="center" wrapText="1"/>
    </xf>
    <xf numFmtId="0" fontId="6" fillId="40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vertical="center" wrapText="1"/>
    </xf>
    <xf numFmtId="0" fontId="6" fillId="40" borderId="10" xfId="0" applyNumberFormat="1" applyFont="1" applyFill="1" applyBorder="1" applyAlignment="1">
      <alignment vertical="center" wrapText="1"/>
    </xf>
    <xf numFmtId="0" fontId="8" fillId="41" borderId="10" xfId="0" applyNumberFormat="1" applyFont="1" applyFill="1" applyBorder="1" applyAlignment="1">
      <alignment horizontal="center" vertical="center" wrapText="1"/>
    </xf>
    <xf numFmtId="0" fontId="8" fillId="41" borderId="10" xfId="0" applyNumberFormat="1" applyFont="1" applyFill="1" applyBorder="1" applyAlignment="1">
      <alignment vertical="center" wrapText="1"/>
    </xf>
    <xf numFmtId="0" fontId="9" fillId="8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4" fillId="41" borderId="10" xfId="0" applyNumberFormat="1" applyFont="1" applyFill="1" applyBorder="1" applyAlignment="1">
      <alignment horizontal="center" vertical="center" wrapText="1"/>
    </xf>
    <xf numFmtId="0" fontId="75" fillId="41" borderId="10" xfId="0" applyNumberFormat="1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0" fontId="7" fillId="41" borderId="10" xfId="0" applyNumberFormat="1" applyFont="1" applyFill="1" applyBorder="1" applyAlignment="1">
      <alignment horizontal="center" vertical="center" wrapText="1"/>
    </xf>
    <xf numFmtId="0" fontId="7" fillId="41" borderId="10" xfId="0" applyNumberFormat="1" applyFont="1" applyFill="1" applyBorder="1" applyAlignment="1">
      <alignment vertical="center" wrapText="1"/>
    </xf>
    <xf numFmtId="0" fontId="6" fillId="41" borderId="10" xfId="0" applyNumberFormat="1" applyFont="1" applyFill="1" applyBorder="1" applyAlignment="1">
      <alignment horizontal="center" vertical="center" wrapText="1"/>
    </xf>
    <xf numFmtId="1" fontId="9" fillId="37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9" fillId="38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9" fillId="39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40" borderId="10" xfId="0" applyNumberFormat="1" applyFont="1" applyFill="1" applyBorder="1" applyAlignment="1">
      <alignment horizontal="center" vertical="center" wrapText="1"/>
    </xf>
    <xf numFmtId="1" fontId="6" fillId="40" borderId="10" xfId="0" applyNumberFormat="1" applyFont="1" applyFill="1" applyBorder="1" applyAlignment="1">
      <alignment horizontal="center" vertical="center" wrapText="1"/>
    </xf>
    <xf numFmtId="1" fontId="8" fillId="41" borderId="10" xfId="0" applyNumberFormat="1" applyFont="1" applyFill="1" applyBorder="1" applyAlignment="1">
      <alignment horizontal="center" vertical="center" wrapText="1"/>
    </xf>
    <xf numFmtId="1" fontId="9" fillId="42" borderId="10" xfId="0" applyNumberFormat="1" applyFont="1" applyFill="1" applyBorder="1" applyAlignment="1">
      <alignment horizontal="center" vertical="center" wrapText="1"/>
    </xf>
    <xf numFmtId="1" fontId="9" fillId="41" borderId="10" xfId="0" applyNumberFormat="1" applyFont="1" applyFill="1" applyBorder="1" applyAlignment="1">
      <alignment horizontal="center" vertical="center" wrapText="1"/>
    </xf>
    <xf numFmtId="1" fontId="9" fillId="35" borderId="10" xfId="0" applyNumberFormat="1" applyFont="1" applyFill="1" applyBorder="1" applyAlignment="1">
      <alignment horizontal="center" vertical="center" wrapText="1"/>
    </xf>
    <xf numFmtId="1" fontId="7" fillId="41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Continuous" vertic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" fontId="9" fillId="43" borderId="10" xfId="0" applyNumberFormat="1" applyFont="1" applyFill="1" applyBorder="1" applyAlignment="1">
      <alignment horizontal="center" vertical="center" wrapText="1"/>
    </xf>
    <xf numFmtId="1" fontId="6" fillId="41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43" borderId="10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7" fillId="41" borderId="10" xfId="0" applyNumberFormat="1" applyFont="1" applyFill="1" applyBorder="1" applyAlignment="1">
      <alignment horizontal="center" vertical="center" wrapText="1"/>
    </xf>
    <xf numFmtId="49" fontId="6" fillId="41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right"/>
      <protection/>
    </xf>
    <xf numFmtId="0" fontId="9" fillId="41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textRotation="90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41" borderId="16" xfId="0" applyNumberFormat="1" applyFont="1" applyFill="1" applyBorder="1" applyAlignment="1">
      <alignment horizontal="right" vertical="center" wrapText="1"/>
    </xf>
    <xf numFmtId="0" fontId="9" fillId="41" borderId="17" xfId="0" applyNumberFormat="1" applyFont="1" applyFill="1" applyBorder="1" applyAlignment="1">
      <alignment horizontal="right" vertical="center" wrapText="1"/>
    </xf>
    <xf numFmtId="0" fontId="9" fillId="41" borderId="17" xfId="0" applyNumberFormat="1" applyFont="1" applyFill="1" applyBorder="1" applyAlignment="1">
      <alignment horizontal="center" vertical="center" wrapText="1"/>
    </xf>
    <xf numFmtId="1" fontId="9" fillId="41" borderId="17" xfId="0" applyNumberFormat="1" applyFont="1" applyFill="1" applyBorder="1" applyAlignment="1">
      <alignment horizontal="center" vertical="center" wrapText="1"/>
    </xf>
    <xf numFmtId="1" fontId="9" fillId="41" borderId="18" xfId="0" applyNumberFormat="1" applyFont="1" applyFill="1" applyBorder="1" applyAlignment="1">
      <alignment horizontal="center" vertical="center" wrapText="1"/>
    </xf>
    <xf numFmtId="0" fontId="9" fillId="41" borderId="13" xfId="0" applyNumberFormat="1" applyFont="1" applyFill="1" applyBorder="1" applyAlignment="1">
      <alignment horizontal="center" vertical="center" wrapText="1"/>
    </xf>
    <xf numFmtId="1" fontId="9" fillId="41" borderId="13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4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42" borderId="10" xfId="0" applyNumberFormat="1" applyFont="1" applyFill="1" applyBorder="1" applyAlignment="1">
      <alignment horizontal="center" vertical="center" wrapText="1"/>
    </xf>
    <xf numFmtId="0" fontId="9" fillId="42" borderId="10" xfId="0" applyNumberFormat="1" applyFont="1" applyFill="1" applyBorder="1" applyAlignment="1">
      <alignment vertical="center" wrapText="1"/>
    </xf>
    <xf numFmtId="49" fontId="9" fillId="42" borderId="10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9" fillId="45" borderId="10" xfId="0" applyNumberFormat="1" applyFont="1" applyFill="1" applyBorder="1" applyAlignment="1">
      <alignment horizontal="center" vertical="center" wrapText="1"/>
    </xf>
    <xf numFmtId="0" fontId="9" fillId="45" borderId="10" xfId="0" applyNumberFormat="1" applyFont="1" applyFill="1" applyBorder="1" applyAlignment="1">
      <alignment vertical="center" wrapText="1"/>
    </xf>
    <xf numFmtId="49" fontId="9" fillId="45" borderId="10" xfId="0" applyNumberFormat="1" applyFont="1" applyFill="1" applyBorder="1" applyAlignment="1">
      <alignment horizontal="center" vertical="center" wrapText="1"/>
    </xf>
    <xf numFmtId="1" fontId="9" fillId="4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2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2" fillId="0" borderId="12" xfId="0" applyFont="1" applyBorder="1" applyAlignment="1" applyProtection="1">
      <alignment horizontal="center" vertical="center"/>
      <protection/>
    </xf>
    <xf numFmtId="0" fontId="32" fillId="0" borderId="19" xfId="0" applyFont="1" applyBorder="1" applyAlignment="1" applyProtection="1">
      <alignment horizontal="center"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0" fontId="32" fillId="0" borderId="12" xfId="0" applyFont="1" applyBorder="1" applyAlignment="1" applyProtection="1">
      <alignment horizontal="center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 vertical="center" textRotation="90"/>
      <protection/>
    </xf>
    <xf numFmtId="0" fontId="6" fillId="0" borderId="14" xfId="0" applyFont="1" applyBorder="1" applyAlignment="1" applyProtection="1">
      <alignment horizontal="center" vertical="center" textRotation="90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 textRotation="90"/>
      <protection/>
    </xf>
    <xf numFmtId="0" fontId="27" fillId="0" borderId="14" xfId="0" applyFont="1" applyBorder="1" applyAlignment="1" applyProtection="1">
      <alignment horizontal="center" vertical="center" textRotation="90"/>
      <protection/>
    </xf>
    <xf numFmtId="0" fontId="27" fillId="0" borderId="14" xfId="0" applyFont="1" applyBorder="1" applyAlignment="1" applyProtection="1">
      <alignment vertical="center" textRotation="90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textRotation="90" wrapText="1"/>
    </xf>
    <xf numFmtId="0" fontId="9" fillId="0" borderId="14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89" wrapText="1"/>
    </xf>
    <xf numFmtId="0" fontId="6" fillId="0" borderId="14" xfId="0" applyFont="1" applyBorder="1" applyAlignment="1">
      <alignment horizontal="center" vertical="center" textRotation="89" wrapText="1"/>
    </xf>
    <xf numFmtId="0" fontId="6" fillId="0" borderId="11" xfId="0" applyFont="1" applyBorder="1" applyAlignment="1">
      <alignment horizontal="center" vertical="center" textRotation="89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73" fillId="0" borderId="10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19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361950</xdr:colOff>
      <xdr:row>30</xdr:row>
      <xdr:rowOff>142875</xdr:rowOff>
    </xdr:to>
    <xdr:pic>
      <xdr:nvPicPr>
        <xdr:cNvPr id="1" name="Рисунок 1" descr="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30" sqref="P30"/>
    </sheetView>
  </sheetViews>
  <sheetFormatPr defaultColWidth="9.140625" defaultRowHeight="12.75"/>
  <sheetData>
    <row r="1" spans="1:14" ht="15.75">
      <c r="A1" s="176"/>
      <c r="B1" s="176"/>
      <c r="C1" s="176"/>
      <c r="D1" s="176"/>
      <c r="E1" s="176"/>
      <c r="F1" s="176"/>
      <c r="G1" s="3"/>
      <c r="H1" s="3"/>
      <c r="I1" s="3"/>
      <c r="J1" s="3"/>
      <c r="K1" s="180"/>
      <c r="L1" s="180"/>
      <c r="M1" s="180"/>
      <c r="N1" s="180"/>
    </row>
    <row r="2" spans="1:14" ht="15.75">
      <c r="A2" s="179"/>
      <c r="B2" s="179"/>
      <c r="C2" s="179"/>
      <c r="D2" s="179"/>
      <c r="E2" s="179"/>
      <c r="F2" s="179"/>
      <c r="G2" s="3"/>
      <c r="H2" s="3"/>
      <c r="I2" s="3"/>
      <c r="J2" s="3"/>
      <c r="K2" s="175"/>
      <c r="L2" s="175"/>
      <c r="M2" s="175"/>
      <c r="N2" s="175"/>
    </row>
    <row r="3" spans="1:14" ht="15.75">
      <c r="A3" s="179"/>
      <c r="B3" s="179"/>
      <c r="C3" s="179"/>
      <c r="D3" s="179"/>
      <c r="E3" s="179"/>
      <c r="F3" s="179"/>
      <c r="G3" s="3"/>
      <c r="H3" s="3"/>
      <c r="I3" s="3"/>
      <c r="J3" s="3"/>
      <c r="K3" s="176"/>
      <c r="L3" s="176"/>
      <c r="M3" s="176"/>
      <c r="N3" s="176"/>
    </row>
    <row r="4" spans="1:14" ht="15.75">
      <c r="A4" s="179"/>
      <c r="B4" s="179"/>
      <c r="C4" s="179"/>
      <c r="D4" s="179"/>
      <c r="E4" s="179"/>
      <c r="F4" s="179"/>
      <c r="G4" s="3"/>
      <c r="H4" s="3"/>
      <c r="I4" s="3"/>
      <c r="J4" s="3"/>
      <c r="K4" s="175"/>
      <c r="L4" s="175"/>
      <c r="M4" s="175"/>
      <c r="N4" s="175"/>
    </row>
    <row r="5" spans="1:14" ht="15.75">
      <c r="A5" s="175"/>
      <c r="B5" s="175"/>
      <c r="C5" s="175"/>
      <c r="D5" s="175"/>
      <c r="E5" s="175"/>
      <c r="F5" s="175"/>
      <c r="G5" s="3"/>
      <c r="H5" s="3"/>
      <c r="I5" s="3"/>
      <c r="J5" s="3"/>
      <c r="K5" s="176"/>
      <c r="L5" s="176"/>
      <c r="M5" s="176"/>
      <c r="N5" s="176"/>
    </row>
    <row r="6" spans="1:14" ht="15.75">
      <c r="A6" s="175"/>
      <c r="B6" s="175"/>
      <c r="C6" s="175"/>
      <c r="D6" s="175"/>
      <c r="E6" s="175"/>
      <c r="F6" s="175"/>
      <c r="G6" s="3"/>
      <c r="H6" s="3"/>
      <c r="I6" s="3"/>
      <c r="J6" s="3"/>
      <c r="K6" s="175"/>
      <c r="L6" s="175"/>
      <c r="M6" s="175"/>
      <c r="N6" s="175"/>
    </row>
    <row r="7" spans="1:14" ht="15.75">
      <c r="A7" s="3"/>
      <c r="B7" s="3"/>
      <c r="C7" s="3"/>
      <c r="D7" s="3"/>
      <c r="E7" s="3"/>
      <c r="F7" s="3"/>
      <c r="G7" s="3"/>
      <c r="H7" s="3"/>
      <c r="I7" s="3"/>
      <c r="J7" s="3"/>
      <c r="K7" s="176"/>
      <c r="L7" s="176"/>
      <c r="M7" s="176"/>
      <c r="N7" s="176"/>
    </row>
    <row r="8" spans="1:14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>
      <c r="A9" s="3"/>
      <c r="B9" s="3"/>
      <c r="C9" s="3"/>
      <c r="D9" s="3"/>
      <c r="E9" s="3"/>
      <c r="F9" s="3"/>
      <c r="G9" s="5"/>
      <c r="H9" s="3"/>
      <c r="I9" s="3"/>
      <c r="J9" s="3"/>
      <c r="K9" s="3"/>
      <c r="L9" s="3"/>
      <c r="M9" s="3"/>
      <c r="N9" s="3"/>
    </row>
    <row r="10" spans="1:14" ht="15.75">
      <c r="A10" s="3"/>
      <c r="B10" s="6"/>
      <c r="C10" s="7"/>
      <c r="D10" s="7"/>
      <c r="E10" s="7"/>
      <c r="F10" s="7"/>
      <c r="G10" s="7"/>
      <c r="H10" s="7"/>
      <c r="I10" s="7"/>
      <c r="J10" s="7"/>
      <c r="K10" s="7"/>
      <c r="L10" s="6"/>
      <c r="M10" s="3"/>
      <c r="N10" s="3"/>
    </row>
    <row r="11" spans="1:14" ht="15.75">
      <c r="A11" s="3"/>
      <c r="B11" s="3"/>
      <c r="C11" s="7"/>
      <c r="D11" s="177"/>
      <c r="E11" s="177"/>
      <c r="F11" s="177"/>
      <c r="G11" s="177"/>
      <c r="H11" s="177"/>
      <c r="I11" s="177"/>
      <c r="J11" s="177"/>
      <c r="K11" s="7"/>
      <c r="L11" s="3"/>
      <c r="M11" s="3"/>
      <c r="N11" s="3"/>
    </row>
    <row r="12" spans="1:14" ht="15.75">
      <c r="A12" s="3"/>
      <c r="B12" s="3"/>
      <c r="C12" s="177"/>
      <c r="D12" s="177"/>
      <c r="E12" s="177"/>
      <c r="F12" s="177"/>
      <c r="G12" s="177"/>
      <c r="H12" s="177"/>
      <c r="I12" s="177"/>
      <c r="J12" s="177"/>
      <c r="K12" s="177"/>
      <c r="L12" s="3"/>
      <c r="M12" s="3"/>
      <c r="N12" s="3"/>
    </row>
    <row r="13" spans="1:14" ht="15.75">
      <c r="A13" s="3"/>
      <c r="B13" s="3"/>
      <c r="C13" s="7"/>
      <c r="D13" s="7"/>
      <c r="E13" s="177"/>
      <c r="F13" s="177"/>
      <c r="G13" s="177"/>
      <c r="H13" s="177"/>
      <c r="I13" s="177"/>
      <c r="J13" s="7"/>
      <c r="K13" s="7"/>
      <c r="L13" s="3"/>
      <c r="M13" s="3"/>
      <c r="N13" s="3"/>
    </row>
    <row r="14" spans="1:14" ht="15.75">
      <c r="A14" s="3"/>
      <c r="B14" s="3"/>
      <c r="C14" s="7"/>
      <c r="D14" s="177"/>
      <c r="E14" s="177"/>
      <c r="F14" s="177"/>
      <c r="G14" s="177"/>
      <c r="H14" s="177"/>
      <c r="I14" s="177"/>
      <c r="J14" s="177"/>
      <c r="K14" s="7"/>
      <c r="L14" s="3"/>
      <c r="M14" s="3"/>
      <c r="N14" s="3"/>
    </row>
    <row r="15" spans="1:14" ht="15.75">
      <c r="A15" s="3"/>
      <c r="B15" s="3"/>
      <c r="C15" s="7"/>
      <c r="D15" s="178"/>
      <c r="E15" s="177"/>
      <c r="F15" s="177"/>
      <c r="G15" s="177"/>
      <c r="H15" s="177"/>
      <c r="I15" s="177"/>
      <c r="J15" s="177"/>
      <c r="K15" s="7"/>
      <c r="L15" s="3"/>
      <c r="M15" s="3"/>
      <c r="N15" s="3"/>
    </row>
    <row r="16" spans="1:14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>
      <c r="A17" s="3"/>
      <c r="B17" s="3"/>
      <c r="C17" s="3"/>
      <c r="D17" s="3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5.75">
      <c r="A18" s="3"/>
      <c r="B18" s="3"/>
      <c r="C18" s="3"/>
      <c r="D18" s="3"/>
      <c r="E18" s="3"/>
      <c r="F18" s="3"/>
      <c r="G18" s="173"/>
      <c r="H18" s="174"/>
      <c r="I18" s="174"/>
      <c r="J18" s="174"/>
      <c r="K18" s="174"/>
      <c r="L18" s="174"/>
      <c r="M18" s="8"/>
      <c r="N18" s="9"/>
    </row>
    <row r="19" spans="1:14" ht="15.75">
      <c r="A19" s="3"/>
      <c r="B19" s="3"/>
      <c r="C19" s="3"/>
      <c r="D19" s="3"/>
      <c r="E19" s="3"/>
      <c r="F19" s="3"/>
      <c r="G19" s="3"/>
      <c r="H19" s="4"/>
      <c r="I19" s="4"/>
      <c r="J19" s="10"/>
      <c r="K19" s="10"/>
      <c r="L19" s="10"/>
      <c r="M19" s="10"/>
      <c r="N19" s="3"/>
    </row>
    <row r="20" spans="1:14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>
      <c r="A21" s="3"/>
      <c r="B21" s="3"/>
      <c r="C21" s="3"/>
      <c r="D21" s="3"/>
      <c r="E21" s="3"/>
      <c r="F21" s="3"/>
      <c r="G21" s="3"/>
      <c r="H21" s="4"/>
      <c r="I21" s="4"/>
      <c r="J21" s="11"/>
      <c r="K21" s="4"/>
      <c r="L21" s="4"/>
      <c r="M21" s="4"/>
      <c r="N21" s="3"/>
    </row>
    <row r="22" spans="1:14" ht="15.75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3"/>
    </row>
    <row r="23" spans="1:14" ht="15.75">
      <c r="A23" s="3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3"/>
    </row>
    <row r="24" spans="1:14" ht="15.75">
      <c r="A24" s="3"/>
      <c r="B24" s="3"/>
      <c r="C24" s="3"/>
      <c r="D24" s="3"/>
      <c r="E24" s="3"/>
      <c r="F24" s="3"/>
      <c r="G24" s="3"/>
      <c r="H24" s="8"/>
      <c r="I24" s="4"/>
      <c r="J24" s="4"/>
      <c r="K24" s="4"/>
      <c r="L24" s="4"/>
      <c r="M24" s="4"/>
      <c r="N24" s="3"/>
    </row>
    <row r="25" spans="1:14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>
      <c r="A26" s="3"/>
      <c r="B26" s="3"/>
      <c r="C26" s="3"/>
      <c r="D26" s="3"/>
      <c r="E26" s="3"/>
      <c r="F26" s="3"/>
      <c r="G26" s="3"/>
      <c r="H26" s="175"/>
      <c r="I26" s="175"/>
      <c r="J26" s="175"/>
      <c r="K26" s="175"/>
      <c r="L26" s="175"/>
      <c r="M26" s="175"/>
      <c r="N26" s="3"/>
    </row>
    <row r="27" spans="1:14" ht="15.75">
      <c r="A27" s="3"/>
      <c r="B27" s="3"/>
      <c r="C27" s="3"/>
      <c r="D27" s="3"/>
      <c r="E27" s="3"/>
      <c r="F27" s="3"/>
      <c r="G27" s="3"/>
      <c r="H27" s="175"/>
      <c r="I27" s="175"/>
      <c r="J27" s="175"/>
      <c r="K27" s="175"/>
      <c r="L27" s="175"/>
      <c r="M27" s="175"/>
      <c r="N27" s="3"/>
    </row>
  </sheetData>
  <sheetProtection/>
  <mergeCells count="22">
    <mergeCell ref="A1:F1"/>
    <mergeCell ref="K1:N1"/>
    <mergeCell ref="A2:F2"/>
    <mergeCell ref="K2:N2"/>
    <mergeCell ref="A3:F3"/>
    <mergeCell ref="K3:N3"/>
    <mergeCell ref="A4:F4"/>
    <mergeCell ref="K4:N4"/>
    <mergeCell ref="A5:F5"/>
    <mergeCell ref="K5:N5"/>
    <mergeCell ref="A6:F6"/>
    <mergeCell ref="K6:N6"/>
    <mergeCell ref="E17:N17"/>
    <mergeCell ref="G18:L18"/>
    <mergeCell ref="H26:M26"/>
    <mergeCell ref="H27:M27"/>
    <mergeCell ref="K7:N7"/>
    <mergeCell ref="D11:J11"/>
    <mergeCell ref="C12:K12"/>
    <mergeCell ref="E13:I13"/>
    <mergeCell ref="D14:J14"/>
    <mergeCell ref="D15:J1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2"/>
  <sheetViews>
    <sheetView zoomScalePageLayoutView="0" workbookViewId="0" topLeftCell="A1">
      <selection activeCell="Y9" sqref="Y9"/>
    </sheetView>
  </sheetViews>
  <sheetFormatPr defaultColWidth="9.140625" defaultRowHeight="12.75"/>
  <cols>
    <col min="1" max="53" width="2.421875" style="0" customWidth="1"/>
  </cols>
  <sheetData>
    <row r="1" spans="1:53" ht="12.75">
      <c r="A1" s="225" t="s">
        <v>263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</row>
    <row r="2" spans="1:53" ht="12.75">
      <c r="A2" s="227" t="s">
        <v>254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</row>
    <row r="3" spans="1:53" ht="1.5" customHeight="1">
      <c r="A3" s="79"/>
      <c r="B3" s="85" t="s">
        <v>51</v>
      </c>
      <c r="C3" s="120"/>
      <c r="D3" s="120"/>
      <c r="E3" s="120"/>
      <c r="F3" s="120"/>
      <c r="G3" s="79"/>
      <c r="H3" s="79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79"/>
      <c r="AO3" s="79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9"/>
      <c r="BA3" s="79"/>
    </row>
    <row r="4" spans="1:53" ht="10.5" customHeight="1">
      <c r="A4" s="228" t="s">
        <v>181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</row>
    <row r="5" spans="1:53" ht="10.5" customHeight="1">
      <c r="A5" s="228" t="s">
        <v>180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</row>
    <row r="6" spans="1:53" ht="11.25" customHeight="1">
      <c r="A6" s="228" t="s">
        <v>182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</row>
    <row r="7" spans="1:53" ht="2.25" customHeight="1">
      <c r="A7" s="79"/>
      <c r="B7" s="118"/>
      <c r="C7" s="117"/>
      <c r="D7" s="117"/>
      <c r="E7" s="117"/>
      <c r="F7" s="117"/>
      <c r="G7" s="117"/>
      <c r="H7" s="117"/>
      <c r="I7" s="116"/>
      <c r="J7" s="116"/>
      <c r="K7" s="79"/>
      <c r="L7" s="79"/>
      <c r="M7" s="87"/>
      <c r="N7" s="79"/>
      <c r="O7" s="79"/>
      <c r="P7" s="79"/>
      <c r="Q7" s="79"/>
      <c r="R7" s="79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</row>
    <row r="8" spans="1:53" ht="11.25" customHeight="1">
      <c r="A8" s="79"/>
      <c r="B8" s="79"/>
      <c r="C8" s="79"/>
      <c r="D8" s="79"/>
      <c r="E8" s="79"/>
      <c r="F8" s="79"/>
      <c r="G8" s="79"/>
      <c r="H8" s="79"/>
      <c r="I8" s="79"/>
      <c r="J8" s="116"/>
      <c r="K8" s="79"/>
      <c r="L8" s="79"/>
      <c r="M8" s="79"/>
      <c r="N8" s="127"/>
      <c r="O8" s="127"/>
      <c r="P8" s="127"/>
      <c r="Q8" s="127"/>
      <c r="R8" s="239" t="s">
        <v>207</v>
      </c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</row>
    <row r="9" spans="1:53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114"/>
      <c r="L9" s="114"/>
      <c r="M9" s="114"/>
      <c r="N9" s="135"/>
      <c r="O9" s="135"/>
      <c r="P9" s="136"/>
      <c r="Q9" s="127"/>
      <c r="R9" s="126" t="s">
        <v>51</v>
      </c>
      <c r="S9" s="137"/>
      <c r="T9" s="127"/>
      <c r="U9" s="137"/>
      <c r="V9" s="137"/>
      <c r="W9" s="137"/>
      <c r="X9" s="137"/>
      <c r="Y9" s="137"/>
      <c r="Z9" s="137"/>
      <c r="AA9" s="137"/>
      <c r="AB9" s="136"/>
      <c r="AC9" s="136"/>
      <c r="AD9" s="127"/>
      <c r="AE9" s="127"/>
      <c r="AF9" s="136"/>
      <c r="AG9" s="136"/>
      <c r="AH9" s="136"/>
      <c r="AI9" s="136"/>
      <c r="AJ9" s="136"/>
      <c r="AK9" s="127"/>
      <c r="AL9" s="127"/>
      <c r="AM9" s="127"/>
      <c r="AN9" s="127"/>
      <c r="AO9" s="229" t="s">
        <v>179</v>
      </c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</row>
    <row r="10" spans="1:53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15" t="s">
        <v>51</v>
      </c>
      <c r="N10" s="229" t="s">
        <v>183</v>
      </c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</row>
    <row r="11" spans="1:53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27"/>
      <c r="O11" s="135"/>
      <c r="P11" s="135"/>
      <c r="Q11" s="135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229" t="s">
        <v>184</v>
      </c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</row>
    <row r="12" spans="1:53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3" t="s">
        <v>178</v>
      </c>
      <c r="U12" s="79"/>
      <c r="V12" s="79"/>
      <c r="W12" s="111"/>
      <c r="X12" s="79"/>
      <c r="Y12" s="111"/>
      <c r="Z12" s="111"/>
      <c r="AA12" s="111"/>
      <c r="AB12" s="79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79"/>
      <c r="AX12" s="79"/>
      <c r="AY12" s="79"/>
      <c r="AZ12" s="79"/>
      <c r="BA12" s="79"/>
    </row>
    <row r="13" spans="1:53" ht="12.75">
      <c r="A13" s="231" t="s">
        <v>153</v>
      </c>
      <c r="B13" s="233" t="s">
        <v>177</v>
      </c>
      <c r="C13" s="234"/>
      <c r="D13" s="234"/>
      <c r="E13" s="235"/>
      <c r="F13" s="236" t="s">
        <v>176</v>
      </c>
      <c r="G13" s="233" t="s">
        <v>175</v>
      </c>
      <c r="H13" s="234"/>
      <c r="I13" s="235"/>
      <c r="J13" s="236" t="s">
        <v>174</v>
      </c>
      <c r="K13" s="233" t="s">
        <v>173</v>
      </c>
      <c r="L13" s="234"/>
      <c r="M13" s="234"/>
      <c r="N13" s="235"/>
      <c r="O13" s="233" t="s">
        <v>172</v>
      </c>
      <c r="P13" s="234"/>
      <c r="Q13" s="234"/>
      <c r="R13" s="235"/>
      <c r="S13" s="236" t="s">
        <v>171</v>
      </c>
      <c r="T13" s="233" t="s">
        <v>170</v>
      </c>
      <c r="U13" s="234"/>
      <c r="V13" s="235"/>
      <c r="W13" s="236" t="s">
        <v>169</v>
      </c>
      <c r="X13" s="233" t="s">
        <v>168</v>
      </c>
      <c r="Y13" s="234"/>
      <c r="Z13" s="235"/>
      <c r="AA13" s="236" t="s">
        <v>167</v>
      </c>
      <c r="AB13" s="233" t="s">
        <v>166</v>
      </c>
      <c r="AC13" s="234"/>
      <c r="AD13" s="234"/>
      <c r="AE13" s="235"/>
      <c r="AF13" s="236" t="s">
        <v>165</v>
      </c>
      <c r="AG13" s="233" t="s">
        <v>164</v>
      </c>
      <c r="AH13" s="234"/>
      <c r="AI13" s="235"/>
      <c r="AJ13" s="236" t="s">
        <v>163</v>
      </c>
      <c r="AK13" s="233" t="s">
        <v>162</v>
      </c>
      <c r="AL13" s="234"/>
      <c r="AM13" s="234"/>
      <c r="AN13" s="235"/>
      <c r="AO13" s="233" t="s">
        <v>161</v>
      </c>
      <c r="AP13" s="234"/>
      <c r="AQ13" s="234"/>
      <c r="AR13" s="235"/>
      <c r="AS13" s="236" t="s">
        <v>160</v>
      </c>
      <c r="AT13" s="233" t="s">
        <v>159</v>
      </c>
      <c r="AU13" s="234"/>
      <c r="AV13" s="235"/>
      <c r="AW13" s="236" t="s">
        <v>158</v>
      </c>
      <c r="AX13" s="233" t="s">
        <v>157</v>
      </c>
      <c r="AY13" s="234"/>
      <c r="AZ13" s="234"/>
      <c r="BA13" s="235"/>
    </row>
    <row r="14" spans="1:53" ht="12.75">
      <c r="A14" s="232"/>
      <c r="B14" s="110"/>
      <c r="C14" s="110"/>
      <c r="D14" s="110"/>
      <c r="E14" s="110"/>
      <c r="F14" s="237"/>
      <c r="G14" s="107"/>
      <c r="H14" s="107"/>
      <c r="I14" s="107"/>
      <c r="J14" s="238"/>
      <c r="K14" s="107"/>
      <c r="L14" s="107"/>
      <c r="M14" s="107"/>
      <c r="N14" s="107"/>
      <c r="O14" s="107"/>
      <c r="P14" s="107"/>
      <c r="Q14" s="107"/>
      <c r="R14" s="107"/>
      <c r="S14" s="238"/>
      <c r="T14" s="107"/>
      <c r="U14" s="107"/>
      <c r="V14" s="107"/>
      <c r="W14" s="238"/>
      <c r="X14" s="107"/>
      <c r="Y14" s="107"/>
      <c r="Z14" s="107"/>
      <c r="AA14" s="238"/>
      <c r="AB14" s="107"/>
      <c r="AC14" s="107"/>
      <c r="AD14" s="107"/>
      <c r="AE14" s="107"/>
      <c r="AF14" s="238"/>
      <c r="AG14" s="107"/>
      <c r="AH14" s="107"/>
      <c r="AI14" s="107"/>
      <c r="AJ14" s="238"/>
      <c r="AK14" s="107"/>
      <c r="AL14" s="107"/>
      <c r="AM14" s="107"/>
      <c r="AN14" s="107"/>
      <c r="AO14" s="107"/>
      <c r="AP14" s="107"/>
      <c r="AQ14" s="107"/>
      <c r="AR14" s="107"/>
      <c r="AS14" s="237"/>
      <c r="AT14" s="107"/>
      <c r="AU14" s="107"/>
      <c r="AV14" s="107"/>
      <c r="AW14" s="238"/>
      <c r="AX14" s="107"/>
      <c r="AY14" s="107"/>
      <c r="AZ14" s="107"/>
      <c r="BA14" s="107"/>
    </row>
    <row r="15" spans="1:53" ht="12.75">
      <c r="A15" s="232"/>
      <c r="B15" s="109"/>
      <c r="C15" s="109"/>
      <c r="D15" s="109"/>
      <c r="E15" s="109"/>
      <c r="F15" s="237"/>
      <c r="G15" s="107"/>
      <c r="H15" s="107"/>
      <c r="I15" s="107"/>
      <c r="J15" s="238"/>
      <c r="K15" s="107"/>
      <c r="L15" s="107"/>
      <c r="M15" s="107"/>
      <c r="N15" s="107"/>
      <c r="O15" s="107"/>
      <c r="P15" s="107"/>
      <c r="Q15" s="107"/>
      <c r="R15" s="107"/>
      <c r="S15" s="238"/>
      <c r="T15" s="107"/>
      <c r="U15" s="107"/>
      <c r="V15" s="107"/>
      <c r="W15" s="238"/>
      <c r="X15" s="107"/>
      <c r="Y15" s="107"/>
      <c r="Z15" s="107"/>
      <c r="AA15" s="238"/>
      <c r="AB15" s="107"/>
      <c r="AC15" s="107"/>
      <c r="AD15" s="107"/>
      <c r="AE15" s="107"/>
      <c r="AF15" s="238"/>
      <c r="AG15" s="107"/>
      <c r="AH15" s="107"/>
      <c r="AI15" s="107"/>
      <c r="AJ15" s="238"/>
      <c r="AK15" s="107"/>
      <c r="AL15" s="107"/>
      <c r="AM15" s="107"/>
      <c r="AN15" s="107"/>
      <c r="AO15" s="107"/>
      <c r="AP15" s="107"/>
      <c r="AQ15" s="107"/>
      <c r="AR15" s="107"/>
      <c r="AS15" s="237"/>
      <c r="AT15" s="107"/>
      <c r="AU15" s="107"/>
      <c r="AV15" s="107"/>
      <c r="AW15" s="238"/>
      <c r="AX15" s="107"/>
      <c r="AY15" s="107"/>
      <c r="AZ15" s="107"/>
      <c r="BA15" s="107"/>
    </row>
    <row r="16" spans="1:53" ht="12.75">
      <c r="A16" s="232"/>
      <c r="B16" s="108">
        <v>1</v>
      </c>
      <c r="C16" s="108">
        <v>8</v>
      </c>
      <c r="D16" s="108">
        <v>15</v>
      </c>
      <c r="E16" s="108">
        <v>22</v>
      </c>
      <c r="F16" s="237"/>
      <c r="G16" s="108">
        <v>6</v>
      </c>
      <c r="H16" s="108">
        <v>13</v>
      </c>
      <c r="I16" s="108">
        <v>20</v>
      </c>
      <c r="J16" s="238"/>
      <c r="K16" s="108">
        <v>3</v>
      </c>
      <c r="L16" s="108">
        <v>10</v>
      </c>
      <c r="M16" s="108">
        <v>17</v>
      </c>
      <c r="N16" s="108">
        <v>24</v>
      </c>
      <c r="O16" s="108">
        <v>1</v>
      </c>
      <c r="P16" s="108">
        <v>8</v>
      </c>
      <c r="Q16" s="108">
        <v>15</v>
      </c>
      <c r="R16" s="108">
        <v>22</v>
      </c>
      <c r="S16" s="238"/>
      <c r="T16" s="108">
        <v>5</v>
      </c>
      <c r="U16" s="108">
        <v>12</v>
      </c>
      <c r="V16" s="108">
        <v>19</v>
      </c>
      <c r="W16" s="238"/>
      <c r="X16" s="108">
        <v>2</v>
      </c>
      <c r="Y16" s="108">
        <v>9</v>
      </c>
      <c r="Z16" s="108">
        <v>16</v>
      </c>
      <c r="AA16" s="238"/>
      <c r="AB16" s="108">
        <v>2</v>
      </c>
      <c r="AC16" s="108">
        <v>9</v>
      </c>
      <c r="AD16" s="108">
        <v>16</v>
      </c>
      <c r="AE16" s="108">
        <v>23</v>
      </c>
      <c r="AF16" s="238"/>
      <c r="AG16" s="108">
        <v>6</v>
      </c>
      <c r="AH16" s="108">
        <v>13</v>
      </c>
      <c r="AI16" s="108">
        <v>20</v>
      </c>
      <c r="AJ16" s="238"/>
      <c r="AK16" s="108">
        <v>4</v>
      </c>
      <c r="AL16" s="108">
        <v>11</v>
      </c>
      <c r="AM16" s="108">
        <v>18</v>
      </c>
      <c r="AN16" s="108">
        <v>25</v>
      </c>
      <c r="AO16" s="108">
        <v>1</v>
      </c>
      <c r="AP16" s="108">
        <v>8</v>
      </c>
      <c r="AQ16" s="108">
        <v>15</v>
      </c>
      <c r="AR16" s="108">
        <v>22</v>
      </c>
      <c r="AS16" s="237"/>
      <c r="AT16" s="108">
        <v>6</v>
      </c>
      <c r="AU16" s="108">
        <v>13</v>
      </c>
      <c r="AV16" s="108">
        <v>20</v>
      </c>
      <c r="AW16" s="238"/>
      <c r="AX16" s="108">
        <v>3</v>
      </c>
      <c r="AY16" s="108">
        <v>10</v>
      </c>
      <c r="AZ16" s="108">
        <v>17</v>
      </c>
      <c r="BA16" s="108">
        <v>24</v>
      </c>
    </row>
    <row r="17" spans="1:53" ht="12.75">
      <c r="A17" s="232"/>
      <c r="B17" s="108">
        <v>7</v>
      </c>
      <c r="C17" s="108">
        <v>14</v>
      </c>
      <c r="D17" s="108">
        <v>21</v>
      </c>
      <c r="E17" s="108">
        <v>28</v>
      </c>
      <c r="F17" s="237"/>
      <c r="G17" s="108">
        <v>12</v>
      </c>
      <c r="H17" s="108">
        <v>19</v>
      </c>
      <c r="I17" s="108">
        <v>26</v>
      </c>
      <c r="J17" s="238"/>
      <c r="K17" s="108">
        <v>9</v>
      </c>
      <c r="L17" s="108">
        <v>16</v>
      </c>
      <c r="M17" s="108">
        <v>23</v>
      </c>
      <c r="N17" s="108">
        <v>30</v>
      </c>
      <c r="O17" s="108">
        <v>7</v>
      </c>
      <c r="P17" s="108">
        <v>14</v>
      </c>
      <c r="Q17" s="108">
        <v>21</v>
      </c>
      <c r="R17" s="108">
        <v>28</v>
      </c>
      <c r="S17" s="238"/>
      <c r="T17" s="108">
        <v>11</v>
      </c>
      <c r="U17" s="108">
        <v>18</v>
      </c>
      <c r="V17" s="108">
        <v>25</v>
      </c>
      <c r="W17" s="238"/>
      <c r="X17" s="108">
        <v>8</v>
      </c>
      <c r="Y17" s="108">
        <v>15</v>
      </c>
      <c r="Z17" s="108">
        <v>22</v>
      </c>
      <c r="AA17" s="238"/>
      <c r="AB17" s="108">
        <v>8</v>
      </c>
      <c r="AC17" s="108">
        <v>15</v>
      </c>
      <c r="AD17" s="108">
        <v>22</v>
      </c>
      <c r="AE17" s="108">
        <v>29</v>
      </c>
      <c r="AF17" s="238"/>
      <c r="AG17" s="108">
        <v>12</v>
      </c>
      <c r="AH17" s="108">
        <v>19</v>
      </c>
      <c r="AI17" s="108">
        <v>26</v>
      </c>
      <c r="AJ17" s="238"/>
      <c r="AK17" s="108">
        <v>10</v>
      </c>
      <c r="AL17" s="108">
        <v>17</v>
      </c>
      <c r="AM17" s="108">
        <v>24</v>
      </c>
      <c r="AN17" s="108">
        <v>31</v>
      </c>
      <c r="AO17" s="108">
        <v>7</v>
      </c>
      <c r="AP17" s="108">
        <v>14</v>
      </c>
      <c r="AQ17" s="108">
        <v>21</v>
      </c>
      <c r="AR17" s="108">
        <v>28</v>
      </c>
      <c r="AS17" s="237"/>
      <c r="AT17" s="108">
        <v>12</v>
      </c>
      <c r="AU17" s="108">
        <v>19</v>
      </c>
      <c r="AV17" s="108">
        <v>26</v>
      </c>
      <c r="AW17" s="238"/>
      <c r="AX17" s="108">
        <v>9</v>
      </c>
      <c r="AY17" s="108">
        <v>16</v>
      </c>
      <c r="AZ17" s="108">
        <v>23</v>
      </c>
      <c r="BA17" s="108">
        <v>31</v>
      </c>
    </row>
    <row r="18" spans="1:53" ht="12.75">
      <c r="A18" s="232"/>
      <c r="B18" s="107"/>
      <c r="C18" s="107"/>
      <c r="D18" s="107"/>
      <c r="E18" s="107"/>
      <c r="F18" s="237"/>
      <c r="G18" s="107"/>
      <c r="H18" s="107"/>
      <c r="I18" s="107"/>
      <c r="J18" s="238"/>
      <c r="K18" s="107"/>
      <c r="L18" s="107"/>
      <c r="M18" s="107"/>
      <c r="N18" s="107"/>
      <c r="O18" s="107"/>
      <c r="P18" s="107"/>
      <c r="Q18" s="107"/>
      <c r="R18" s="107"/>
      <c r="S18" s="238"/>
      <c r="T18" s="107"/>
      <c r="U18" s="107"/>
      <c r="V18" s="107"/>
      <c r="W18" s="238"/>
      <c r="X18" s="107"/>
      <c r="Y18" s="107"/>
      <c r="Z18" s="107"/>
      <c r="AA18" s="238"/>
      <c r="AB18" s="107"/>
      <c r="AC18" s="107"/>
      <c r="AD18" s="107"/>
      <c r="AE18" s="107"/>
      <c r="AF18" s="238"/>
      <c r="AG18" s="107"/>
      <c r="AH18" s="107"/>
      <c r="AI18" s="107"/>
      <c r="AJ18" s="238"/>
      <c r="AK18" s="107"/>
      <c r="AL18" s="107"/>
      <c r="AM18" s="107"/>
      <c r="AN18" s="107"/>
      <c r="AO18" s="107"/>
      <c r="AP18" s="107"/>
      <c r="AQ18" s="107"/>
      <c r="AR18" s="107"/>
      <c r="AS18" s="237"/>
      <c r="AT18" s="107"/>
      <c r="AU18" s="107"/>
      <c r="AV18" s="107"/>
      <c r="AW18" s="238"/>
      <c r="AX18" s="107"/>
      <c r="AY18" s="107"/>
      <c r="AZ18" s="107"/>
      <c r="BA18" s="107"/>
    </row>
    <row r="19" spans="1:53" ht="12.75" customHeight="1">
      <c r="A19" s="106" t="s">
        <v>156</v>
      </c>
      <c r="B19" s="184" t="s">
        <v>216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6"/>
      <c r="S19" s="169" t="s">
        <v>147</v>
      </c>
      <c r="T19" s="169" t="s">
        <v>147</v>
      </c>
      <c r="U19" s="184" t="s">
        <v>225</v>
      </c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68" t="s">
        <v>148</v>
      </c>
      <c r="AR19" s="168" t="s">
        <v>148</v>
      </c>
      <c r="AS19" s="169" t="s">
        <v>147</v>
      </c>
      <c r="AT19" s="169" t="s">
        <v>147</v>
      </c>
      <c r="AU19" s="169" t="s">
        <v>147</v>
      </c>
      <c r="AV19" s="169" t="s">
        <v>147</v>
      </c>
      <c r="AW19" s="169" t="s">
        <v>147</v>
      </c>
      <c r="AX19" s="169" t="s">
        <v>147</v>
      </c>
      <c r="AY19" s="169" t="s">
        <v>147</v>
      </c>
      <c r="AZ19" s="169" t="s">
        <v>147</v>
      </c>
      <c r="BA19" s="169" t="s">
        <v>147</v>
      </c>
    </row>
    <row r="20" spans="1:53" ht="12.75" customHeight="1">
      <c r="A20" s="106" t="s">
        <v>155</v>
      </c>
      <c r="B20" s="184" t="s">
        <v>224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6"/>
      <c r="S20" s="169" t="s">
        <v>147</v>
      </c>
      <c r="T20" s="169" t="s">
        <v>147</v>
      </c>
      <c r="U20" s="181" t="s">
        <v>248</v>
      </c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3"/>
      <c r="AI20" s="168" t="s">
        <v>148</v>
      </c>
      <c r="AJ20" s="168" t="s">
        <v>148</v>
      </c>
      <c r="AK20" s="168" t="s">
        <v>145</v>
      </c>
      <c r="AL20" s="168" t="s">
        <v>145</v>
      </c>
      <c r="AM20" s="168" t="s">
        <v>145</v>
      </c>
      <c r="AN20" s="168" t="s">
        <v>145</v>
      </c>
      <c r="AO20" s="168" t="s">
        <v>145</v>
      </c>
      <c r="AP20" s="168" t="s">
        <v>145</v>
      </c>
      <c r="AQ20" s="168" t="s">
        <v>142</v>
      </c>
      <c r="AR20" s="168" t="s">
        <v>142</v>
      </c>
      <c r="AS20" s="168" t="s">
        <v>142</v>
      </c>
      <c r="AT20" s="168" t="s">
        <v>142</v>
      </c>
      <c r="AU20" s="168" t="s">
        <v>142</v>
      </c>
      <c r="AV20" s="169" t="s">
        <v>147</v>
      </c>
      <c r="AW20" s="169" t="s">
        <v>147</v>
      </c>
      <c r="AX20" s="169" t="s">
        <v>147</v>
      </c>
      <c r="AY20" s="169" t="s">
        <v>147</v>
      </c>
      <c r="AZ20" s="169" t="s">
        <v>147</v>
      </c>
      <c r="BA20" s="169" t="s">
        <v>147</v>
      </c>
    </row>
    <row r="21" spans="1:53" ht="12.75" customHeight="1">
      <c r="A21" s="106" t="s">
        <v>138</v>
      </c>
      <c r="B21" s="168" t="s">
        <v>145</v>
      </c>
      <c r="C21" s="168" t="s">
        <v>145</v>
      </c>
      <c r="D21" s="168" t="s">
        <v>145</v>
      </c>
      <c r="E21" s="168" t="s">
        <v>145</v>
      </c>
      <c r="F21" s="168" t="s">
        <v>145</v>
      </c>
      <c r="G21" s="168" t="s">
        <v>145</v>
      </c>
      <c r="H21" s="181" t="s">
        <v>251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69" t="s">
        <v>147</v>
      </c>
      <c r="T21" s="169" t="s">
        <v>147</v>
      </c>
      <c r="U21" s="184" t="s">
        <v>252</v>
      </c>
      <c r="V21" s="185"/>
      <c r="W21" s="185"/>
      <c r="X21" s="185"/>
      <c r="Y21" s="185"/>
      <c r="Z21" s="185"/>
      <c r="AA21" s="185"/>
      <c r="AB21" s="185"/>
      <c r="AC21" s="168" t="s">
        <v>145</v>
      </c>
      <c r="AD21" s="168" t="s">
        <v>145</v>
      </c>
      <c r="AE21" s="168" t="s">
        <v>145</v>
      </c>
      <c r="AF21" s="168" t="s">
        <v>145</v>
      </c>
      <c r="AG21" s="168" t="s">
        <v>142</v>
      </c>
      <c r="AH21" s="168" t="s">
        <v>142</v>
      </c>
      <c r="AI21" s="168" t="s">
        <v>142</v>
      </c>
      <c r="AJ21" s="168" t="s">
        <v>142</v>
      </c>
      <c r="AK21" s="168" t="s">
        <v>142</v>
      </c>
      <c r="AL21" s="168" t="s">
        <v>142</v>
      </c>
      <c r="AM21" s="168" t="s">
        <v>142</v>
      </c>
      <c r="AN21" s="168" t="s">
        <v>142</v>
      </c>
      <c r="AO21" s="168" t="s">
        <v>142</v>
      </c>
      <c r="AP21" s="168" t="s">
        <v>142</v>
      </c>
      <c r="AQ21" s="168" t="s">
        <v>142</v>
      </c>
      <c r="AR21" s="168" t="s">
        <v>142</v>
      </c>
      <c r="AS21" s="168" t="s">
        <v>142</v>
      </c>
      <c r="AT21" s="168" t="s">
        <v>142</v>
      </c>
      <c r="AU21" s="168" t="s">
        <v>142</v>
      </c>
      <c r="AV21" s="169" t="s">
        <v>147</v>
      </c>
      <c r="AW21" s="169" t="s">
        <v>147</v>
      </c>
      <c r="AX21" s="169" t="s">
        <v>147</v>
      </c>
      <c r="AY21" s="169" t="s">
        <v>147</v>
      </c>
      <c r="AZ21" s="169" t="s">
        <v>147</v>
      </c>
      <c r="BA21" s="169" t="s">
        <v>147</v>
      </c>
    </row>
    <row r="22" spans="1:53" ht="12.75">
      <c r="A22" s="106" t="s">
        <v>199</v>
      </c>
      <c r="B22" s="168" t="s">
        <v>142</v>
      </c>
      <c r="C22" s="168" t="s">
        <v>142</v>
      </c>
      <c r="D22" s="168" t="s">
        <v>142</v>
      </c>
      <c r="E22" s="168" t="s">
        <v>142</v>
      </c>
      <c r="F22" s="168" t="s">
        <v>142</v>
      </c>
      <c r="G22" s="168" t="s">
        <v>142</v>
      </c>
      <c r="H22" s="168" t="s">
        <v>142</v>
      </c>
      <c r="I22" s="168" t="s">
        <v>142</v>
      </c>
      <c r="J22" s="168" t="s">
        <v>142</v>
      </c>
      <c r="K22" s="168" t="s">
        <v>142</v>
      </c>
      <c r="L22" s="181" t="s">
        <v>257</v>
      </c>
      <c r="M22" s="182"/>
      <c r="N22" s="182"/>
      <c r="O22" s="182"/>
      <c r="P22" s="183"/>
      <c r="Q22" s="168" t="s">
        <v>148</v>
      </c>
      <c r="R22" s="168" t="s">
        <v>148</v>
      </c>
      <c r="S22" s="169" t="s">
        <v>147</v>
      </c>
      <c r="T22" s="169" t="s">
        <v>147</v>
      </c>
      <c r="U22" s="181" t="s">
        <v>258</v>
      </c>
      <c r="V22" s="182"/>
      <c r="W22" s="182"/>
      <c r="X22" s="183"/>
      <c r="Y22" s="168" t="s">
        <v>142</v>
      </c>
      <c r="Z22" s="168" t="s">
        <v>142</v>
      </c>
      <c r="AA22" s="168" t="s">
        <v>142</v>
      </c>
      <c r="AB22" s="168" t="s">
        <v>142</v>
      </c>
      <c r="AC22" s="168" t="s">
        <v>142</v>
      </c>
      <c r="AD22" s="168" t="s">
        <v>142</v>
      </c>
      <c r="AE22" s="168" t="s">
        <v>142</v>
      </c>
      <c r="AF22" s="168" t="s">
        <v>142</v>
      </c>
      <c r="AG22" s="168" t="s">
        <v>142</v>
      </c>
      <c r="AH22" s="168" t="s">
        <v>142</v>
      </c>
      <c r="AI22" s="168" t="s">
        <v>142</v>
      </c>
      <c r="AJ22" s="168" t="s">
        <v>148</v>
      </c>
      <c r="AK22" s="168" t="s">
        <v>259</v>
      </c>
      <c r="AL22" s="168" t="s">
        <v>259</v>
      </c>
      <c r="AM22" s="168" t="s">
        <v>259</v>
      </c>
      <c r="AN22" s="168" t="s">
        <v>259</v>
      </c>
      <c r="AO22" s="168" t="s">
        <v>138</v>
      </c>
      <c r="AP22" s="168" t="s">
        <v>138</v>
      </c>
      <c r="AQ22" s="168" t="s">
        <v>138</v>
      </c>
      <c r="AR22" s="168" t="s">
        <v>138</v>
      </c>
      <c r="AS22" s="170"/>
      <c r="AT22" s="170"/>
      <c r="AU22" s="170"/>
      <c r="AV22" s="169"/>
      <c r="AW22" s="169"/>
      <c r="AX22" s="169"/>
      <c r="AY22" s="169"/>
      <c r="AZ22" s="169"/>
      <c r="BA22" s="169"/>
    </row>
    <row r="23" spans="1:53" ht="12.75">
      <c r="A23" s="101"/>
      <c r="B23" s="104"/>
      <c r="C23" s="104"/>
      <c r="D23" s="104"/>
      <c r="E23" s="104"/>
      <c r="F23" s="104"/>
      <c r="G23" s="104"/>
      <c r="H23" s="104"/>
      <c r="I23" s="103"/>
      <c r="J23" s="103"/>
      <c r="K23" s="81"/>
      <c r="L23" s="96"/>
      <c r="M23" s="105"/>
      <c r="N23" s="104"/>
      <c r="O23" s="104"/>
      <c r="P23" s="104"/>
      <c r="Q23" s="104"/>
      <c r="R23" s="104"/>
      <c r="S23" s="104"/>
      <c r="T23" s="104"/>
      <c r="U23" s="104"/>
      <c r="V23" s="96"/>
      <c r="W23" s="240"/>
      <c r="X23" s="240"/>
      <c r="Y23" s="240"/>
      <c r="Z23" s="240"/>
      <c r="AA23" s="240"/>
      <c r="AB23" s="240"/>
      <c r="AC23" s="96"/>
      <c r="AD23" s="96"/>
      <c r="AE23" s="96"/>
      <c r="AF23" s="102"/>
      <c r="AG23" s="103"/>
      <c r="AH23" s="103"/>
      <c r="AI23" s="103"/>
      <c r="AJ23" s="103"/>
      <c r="AK23" s="103"/>
      <c r="AL23" s="103"/>
      <c r="AM23" s="103"/>
      <c r="AN23" s="103"/>
      <c r="AO23" s="102"/>
      <c r="AP23" s="102"/>
      <c r="AQ23" s="101"/>
      <c r="AR23" s="96"/>
      <c r="AS23" s="96"/>
      <c r="AT23" s="96"/>
      <c r="AU23" s="96"/>
      <c r="AV23" s="100"/>
      <c r="AW23" s="100"/>
      <c r="AX23" s="100"/>
      <c r="AY23" s="100"/>
      <c r="AZ23" s="100"/>
      <c r="BA23" s="100"/>
    </row>
    <row r="24" spans="1:53" ht="12.75">
      <c r="A24" s="99" t="s">
        <v>154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7"/>
      <c r="AD24" s="97"/>
      <c r="AE24" s="96"/>
      <c r="AF24" s="79"/>
      <c r="AG24" s="85"/>
      <c r="AH24" s="79"/>
      <c r="AI24" s="80"/>
      <c r="AJ24" s="89"/>
      <c r="AK24" s="89"/>
      <c r="AL24" s="89"/>
      <c r="AM24" s="89"/>
      <c r="AN24" s="89"/>
      <c r="AO24" s="89"/>
      <c r="AP24" s="89"/>
      <c r="AQ24" s="80"/>
      <c r="AR24" s="95"/>
      <c r="AS24" s="79"/>
      <c r="AT24" s="79"/>
      <c r="AU24" s="79"/>
      <c r="AV24" s="79"/>
      <c r="AW24" s="79"/>
      <c r="AX24" s="79"/>
      <c r="AY24" s="79"/>
      <c r="AZ24" s="79"/>
      <c r="BA24" s="79"/>
    </row>
    <row r="25" ht="10.5" customHeight="1"/>
    <row r="26" spans="1:39" ht="9" customHeight="1">
      <c r="A26" s="209" t="s">
        <v>153</v>
      </c>
      <c r="B26" s="210"/>
      <c r="C26" s="211"/>
      <c r="D26" s="209" t="s">
        <v>152</v>
      </c>
      <c r="E26" s="210"/>
      <c r="F26" s="210"/>
      <c r="G26" s="210"/>
      <c r="H26" s="211"/>
      <c r="I26" s="209" t="s">
        <v>27</v>
      </c>
      <c r="J26" s="210"/>
      <c r="K26" s="210"/>
      <c r="L26" s="211"/>
      <c r="M26" s="206" t="s">
        <v>54</v>
      </c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191" t="s">
        <v>135</v>
      </c>
      <c r="Y26" s="192"/>
      <c r="Z26" s="192"/>
      <c r="AA26" s="193"/>
      <c r="AB26" s="190" t="s">
        <v>28</v>
      </c>
      <c r="AC26" s="190"/>
      <c r="AD26" s="190"/>
      <c r="AE26" s="190"/>
      <c r="AF26" s="206" t="s">
        <v>146</v>
      </c>
      <c r="AG26" s="206"/>
      <c r="AH26" s="206"/>
      <c r="AI26" s="206"/>
      <c r="AJ26" s="241" t="s">
        <v>0</v>
      </c>
      <c r="AK26" s="242"/>
      <c r="AL26" s="242"/>
      <c r="AM26" s="243"/>
    </row>
    <row r="27" spans="1:39" ht="6" customHeight="1">
      <c r="A27" s="212"/>
      <c r="B27" s="213"/>
      <c r="C27" s="214"/>
      <c r="D27" s="212"/>
      <c r="E27" s="213"/>
      <c r="F27" s="213"/>
      <c r="G27" s="213"/>
      <c r="H27" s="214"/>
      <c r="I27" s="212"/>
      <c r="J27" s="213"/>
      <c r="K27" s="213"/>
      <c r="L27" s="214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194"/>
      <c r="Y27" s="195"/>
      <c r="Z27" s="195"/>
      <c r="AA27" s="196"/>
      <c r="AB27" s="190"/>
      <c r="AC27" s="190"/>
      <c r="AD27" s="190"/>
      <c r="AE27" s="190"/>
      <c r="AF27" s="206"/>
      <c r="AG27" s="206"/>
      <c r="AH27" s="206"/>
      <c r="AI27" s="206"/>
      <c r="AJ27" s="244"/>
      <c r="AK27" s="245"/>
      <c r="AL27" s="245"/>
      <c r="AM27" s="246"/>
    </row>
    <row r="28" spans="1:39" ht="1.5" customHeight="1">
      <c r="A28" s="212"/>
      <c r="B28" s="213"/>
      <c r="C28" s="214"/>
      <c r="D28" s="212"/>
      <c r="E28" s="213"/>
      <c r="F28" s="213"/>
      <c r="G28" s="213"/>
      <c r="H28" s="214"/>
      <c r="I28" s="212"/>
      <c r="J28" s="213"/>
      <c r="K28" s="213"/>
      <c r="L28" s="214"/>
      <c r="M28" s="190" t="s">
        <v>151</v>
      </c>
      <c r="N28" s="190"/>
      <c r="O28" s="190"/>
      <c r="P28" s="190"/>
      <c r="Q28" s="190"/>
      <c r="R28" s="191" t="s">
        <v>150</v>
      </c>
      <c r="S28" s="192"/>
      <c r="T28" s="192"/>
      <c r="U28" s="192"/>
      <c r="V28" s="192"/>
      <c r="W28" s="193"/>
      <c r="X28" s="194"/>
      <c r="Y28" s="195"/>
      <c r="Z28" s="195"/>
      <c r="AA28" s="196"/>
      <c r="AB28" s="190"/>
      <c r="AC28" s="190"/>
      <c r="AD28" s="190"/>
      <c r="AE28" s="190"/>
      <c r="AF28" s="206"/>
      <c r="AG28" s="206"/>
      <c r="AH28" s="206"/>
      <c r="AI28" s="206"/>
      <c r="AJ28" s="244"/>
      <c r="AK28" s="245"/>
      <c r="AL28" s="245"/>
      <c r="AM28" s="246"/>
    </row>
    <row r="29" spans="1:39" ht="4.5" customHeight="1">
      <c r="A29" s="212"/>
      <c r="B29" s="213"/>
      <c r="C29" s="214"/>
      <c r="D29" s="212"/>
      <c r="E29" s="213"/>
      <c r="F29" s="213"/>
      <c r="G29" s="213"/>
      <c r="H29" s="214"/>
      <c r="I29" s="212"/>
      <c r="J29" s="213"/>
      <c r="K29" s="213"/>
      <c r="L29" s="214"/>
      <c r="M29" s="190"/>
      <c r="N29" s="190"/>
      <c r="O29" s="190"/>
      <c r="P29" s="190"/>
      <c r="Q29" s="190"/>
      <c r="R29" s="194"/>
      <c r="S29" s="195"/>
      <c r="T29" s="195"/>
      <c r="U29" s="195"/>
      <c r="V29" s="195"/>
      <c r="W29" s="196"/>
      <c r="X29" s="194"/>
      <c r="Y29" s="195"/>
      <c r="Z29" s="195"/>
      <c r="AA29" s="196"/>
      <c r="AB29" s="190"/>
      <c r="AC29" s="190"/>
      <c r="AD29" s="190"/>
      <c r="AE29" s="190"/>
      <c r="AF29" s="206"/>
      <c r="AG29" s="206"/>
      <c r="AH29" s="206"/>
      <c r="AI29" s="206"/>
      <c r="AJ29" s="244"/>
      <c r="AK29" s="245"/>
      <c r="AL29" s="245"/>
      <c r="AM29" s="246"/>
    </row>
    <row r="30" spans="1:39" ht="5.25" customHeight="1">
      <c r="A30" s="212"/>
      <c r="B30" s="213"/>
      <c r="C30" s="214"/>
      <c r="D30" s="212"/>
      <c r="E30" s="213"/>
      <c r="F30" s="213"/>
      <c r="G30" s="213"/>
      <c r="H30" s="214"/>
      <c r="I30" s="212"/>
      <c r="J30" s="213"/>
      <c r="K30" s="213"/>
      <c r="L30" s="214"/>
      <c r="M30" s="190"/>
      <c r="N30" s="190"/>
      <c r="O30" s="190"/>
      <c r="P30" s="190"/>
      <c r="Q30" s="190"/>
      <c r="R30" s="194"/>
      <c r="S30" s="195"/>
      <c r="T30" s="195"/>
      <c r="U30" s="195"/>
      <c r="V30" s="195"/>
      <c r="W30" s="196"/>
      <c r="X30" s="194"/>
      <c r="Y30" s="195"/>
      <c r="Z30" s="195"/>
      <c r="AA30" s="196"/>
      <c r="AB30" s="190"/>
      <c r="AC30" s="190"/>
      <c r="AD30" s="190"/>
      <c r="AE30" s="190"/>
      <c r="AF30" s="206"/>
      <c r="AG30" s="206"/>
      <c r="AH30" s="206"/>
      <c r="AI30" s="206"/>
      <c r="AJ30" s="244"/>
      <c r="AK30" s="245"/>
      <c r="AL30" s="245"/>
      <c r="AM30" s="246"/>
    </row>
    <row r="31" spans="1:39" ht="12.75">
      <c r="A31" s="212"/>
      <c r="B31" s="213"/>
      <c r="C31" s="214"/>
      <c r="D31" s="212"/>
      <c r="E31" s="213"/>
      <c r="F31" s="213"/>
      <c r="G31" s="213"/>
      <c r="H31" s="214"/>
      <c r="I31" s="212"/>
      <c r="J31" s="213"/>
      <c r="K31" s="213"/>
      <c r="L31" s="214"/>
      <c r="M31" s="190"/>
      <c r="N31" s="190"/>
      <c r="O31" s="190"/>
      <c r="P31" s="190"/>
      <c r="Q31" s="190"/>
      <c r="R31" s="194"/>
      <c r="S31" s="195"/>
      <c r="T31" s="195"/>
      <c r="U31" s="195"/>
      <c r="V31" s="195"/>
      <c r="W31" s="196"/>
      <c r="X31" s="194"/>
      <c r="Y31" s="195"/>
      <c r="Z31" s="195"/>
      <c r="AA31" s="196"/>
      <c r="AB31" s="190"/>
      <c r="AC31" s="190"/>
      <c r="AD31" s="190"/>
      <c r="AE31" s="190"/>
      <c r="AF31" s="206"/>
      <c r="AG31" s="206"/>
      <c r="AH31" s="206"/>
      <c r="AI31" s="206"/>
      <c r="AJ31" s="244"/>
      <c r="AK31" s="245"/>
      <c r="AL31" s="245"/>
      <c r="AM31" s="246"/>
    </row>
    <row r="32" spans="1:39" ht="12.75">
      <c r="A32" s="215"/>
      <c r="B32" s="216"/>
      <c r="C32" s="217"/>
      <c r="D32" s="215"/>
      <c r="E32" s="216"/>
      <c r="F32" s="216"/>
      <c r="G32" s="216"/>
      <c r="H32" s="217"/>
      <c r="I32" s="215"/>
      <c r="J32" s="216"/>
      <c r="K32" s="216"/>
      <c r="L32" s="217"/>
      <c r="M32" s="190"/>
      <c r="N32" s="190"/>
      <c r="O32" s="190"/>
      <c r="P32" s="190"/>
      <c r="Q32" s="190"/>
      <c r="R32" s="197"/>
      <c r="S32" s="198"/>
      <c r="T32" s="198"/>
      <c r="U32" s="198"/>
      <c r="V32" s="198"/>
      <c r="W32" s="199"/>
      <c r="X32" s="197"/>
      <c r="Y32" s="198"/>
      <c r="Z32" s="198"/>
      <c r="AA32" s="199"/>
      <c r="AB32" s="190"/>
      <c r="AC32" s="190"/>
      <c r="AD32" s="190"/>
      <c r="AE32" s="190"/>
      <c r="AF32" s="206"/>
      <c r="AG32" s="206"/>
      <c r="AH32" s="206"/>
      <c r="AI32" s="206"/>
      <c r="AJ32" s="247"/>
      <c r="AK32" s="248"/>
      <c r="AL32" s="248"/>
      <c r="AM32" s="249"/>
    </row>
    <row r="33" spans="1:52" ht="12.75">
      <c r="A33" s="218">
        <v>1</v>
      </c>
      <c r="B33" s="218"/>
      <c r="C33" s="218"/>
      <c r="D33" s="218">
        <v>2</v>
      </c>
      <c r="E33" s="218"/>
      <c r="F33" s="218"/>
      <c r="G33" s="218"/>
      <c r="H33" s="218"/>
      <c r="I33" s="218">
        <v>3</v>
      </c>
      <c r="J33" s="218"/>
      <c r="K33" s="218"/>
      <c r="L33" s="218"/>
      <c r="M33" s="206">
        <v>4</v>
      </c>
      <c r="N33" s="206"/>
      <c r="O33" s="206"/>
      <c r="P33" s="206"/>
      <c r="Q33" s="206"/>
      <c r="R33" s="206">
        <v>5</v>
      </c>
      <c r="S33" s="206"/>
      <c r="T33" s="206"/>
      <c r="U33" s="206"/>
      <c r="V33" s="206"/>
      <c r="W33" s="206"/>
      <c r="X33" s="200">
        <v>6</v>
      </c>
      <c r="Y33" s="201"/>
      <c r="Z33" s="201"/>
      <c r="AA33" s="202"/>
      <c r="AB33" s="200">
        <v>7</v>
      </c>
      <c r="AC33" s="201"/>
      <c r="AD33" s="201"/>
      <c r="AE33" s="202"/>
      <c r="AF33" s="200">
        <v>8</v>
      </c>
      <c r="AG33" s="201"/>
      <c r="AH33" s="201"/>
      <c r="AI33" s="202"/>
      <c r="AJ33" s="200">
        <v>9</v>
      </c>
      <c r="AK33" s="201"/>
      <c r="AL33" s="201"/>
      <c r="AM33" s="202"/>
      <c r="AP33" s="94"/>
      <c r="AQ33" s="79"/>
      <c r="AR33" s="85" t="s">
        <v>149</v>
      </c>
      <c r="AS33" s="79"/>
      <c r="AT33" s="80"/>
      <c r="AU33" s="89"/>
      <c r="AV33" s="89"/>
      <c r="AW33" s="89"/>
      <c r="AX33" s="89"/>
      <c r="AY33" s="89"/>
      <c r="AZ33" s="89"/>
    </row>
    <row r="34" spans="1:39" ht="12.75">
      <c r="A34" s="220" t="s">
        <v>57</v>
      </c>
      <c r="B34" s="220"/>
      <c r="C34" s="220"/>
      <c r="D34" s="221">
        <v>39</v>
      </c>
      <c r="E34" s="221"/>
      <c r="F34" s="221"/>
      <c r="G34" s="221"/>
      <c r="H34" s="221"/>
      <c r="I34" s="221">
        <f>-AE47</f>
        <v>0</v>
      </c>
      <c r="J34" s="221"/>
      <c r="K34" s="221"/>
      <c r="L34" s="221"/>
      <c r="M34" s="207">
        <v>0</v>
      </c>
      <c r="N34" s="207"/>
      <c r="O34" s="207"/>
      <c r="P34" s="207"/>
      <c r="Q34" s="207"/>
      <c r="R34" s="207">
        <v>0</v>
      </c>
      <c r="S34" s="207"/>
      <c r="T34" s="207"/>
      <c r="U34" s="207"/>
      <c r="V34" s="207"/>
      <c r="W34" s="207"/>
      <c r="X34" s="203">
        <v>2</v>
      </c>
      <c r="Y34" s="204"/>
      <c r="Z34" s="204"/>
      <c r="AA34" s="205"/>
      <c r="AB34" s="203">
        <v>0</v>
      </c>
      <c r="AC34" s="204"/>
      <c r="AD34" s="204"/>
      <c r="AE34" s="205"/>
      <c r="AF34" s="203">
        <v>11</v>
      </c>
      <c r="AG34" s="204"/>
      <c r="AH34" s="204"/>
      <c r="AI34" s="205"/>
      <c r="AJ34" s="187">
        <f>SUM(D34:AI34)</f>
        <v>52</v>
      </c>
      <c r="AK34" s="188"/>
      <c r="AL34" s="188"/>
      <c r="AM34" s="189"/>
    </row>
    <row r="35" spans="1:53" ht="12.75">
      <c r="A35" s="220" t="s">
        <v>58</v>
      </c>
      <c r="B35" s="220"/>
      <c r="C35" s="220"/>
      <c r="D35" s="221">
        <v>31</v>
      </c>
      <c r="E35" s="221"/>
      <c r="F35" s="221"/>
      <c r="G35" s="221"/>
      <c r="H35" s="221"/>
      <c r="I35" s="221">
        <v>6</v>
      </c>
      <c r="J35" s="221"/>
      <c r="K35" s="221"/>
      <c r="L35" s="221"/>
      <c r="M35" s="207">
        <v>5</v>
      </c>
      <c r="N35" s="207"/>
      <c r="O35" s="207"/>
      <c r="P35" s="207"/>
      <c r="Q35" s="207"/>
      <c r="R35" s="207">
        <v>0</v>
      </c>
      <c r="S35" s="207"/>
      <c r="T35" s="207"/>
      <c r="U35" s="207"/>
      <c r="V35" s="207"/>
      <c r="W35" s="207"/>
      <c r="X35" s="203">
        <v>2</v>
      </c>
      <c r="Y35" s="204"/>
      <c r="Z35" s="204"/>
      <c r="AA35" s="205"/>
      <c r="AB35" s="203">
        <v>0</v>
      </c>
      <c r="AC35" s="204"/>
      <c r="AD35" s="204"/>
      <c r="AE35" s="205"/>
      <c r="AF35" s="203">
        <v>8</v>
      </c>
      <c r="AG35" s="204"/>
      <c r="AH35" s="204"/>
      <c r="AI35" s="205"/>
      <c r="AJ35" s="187">
        <f>SUM(D35:AI35)</f>
        <v>52</v>
      </c>
      <c r="AK35" s="188"/>
      <c r="AL35" s="188"/>
      <c r="AM35" s="189"/>
      <c r="AP35" s="93" t="s">
        <v>148</v>
      </c>
      <c r="AQ35" s="79"/>
      <c r="AR35" s="92" t="s">
        <v>135</v>
      </c>
      <c r="AS35" s="79"/>
      <c r="AT35" s="89"/>
      <c r="AU35" s="89"/>
      <c r="AV35" s="89"/>
      <c r="AW35" s="89"/>
      <c r="AX35" s="89"/>
      <c r="AY35" s="89"/>
      <c r="AZ35" s="89"/>
      <c r="BA35" s="89"/>
    </row>
    <row r="36" spans="1:39" ht="12.75">
      <c r="A36" s="220" t="s">
        <v>59</v>
      </c>
      <c r="B36" s="220"/>
      <c r="C36" s="220"/>
      <c r="D36" s="221">
        <v>19</v>
      </c>
      <c r="E36" s="221"/>
      <c r="F36" s="221"/>
      <c r="G36" s="221"/>
      <c r="H36" s="221"/>
      <c r="I36" s="221">
        <v>10</v>
      </c>
      <c r="J36" s="221"/>
      <c r="K36" s="221"/>
      <c r="L36" s="221"/>
      <c r="M36" s="207">
        <v>15</v>
      </c>
      <c r="N36" s="207"/>
      <c r="O36" s="207"/>
      <c r="P36" s="207"/>
      <c r="Q36" s="207"/>
      <c r="R36" s="207">
        <v>0</v>
      </c>
      <c r="S36" s="207"/>
      <c r="T36" s="207"/>
      <c r="U36" s="207"/>
      <c r="V36" s="207"/>
      <c r="W36" s="207"/>
      <c r="X36" s="203">
        <v>0</v>
      </c>
      <c r="Y36" s="204"/>
      <c r="Z36" s="204"/>
      <c r="AA36" s="205"/>
      <c r="AB36" s="203">
        <v>0</v>
      </c>
      <c r="AC36" s="204"/>
      <c r="AD36" s="204"/>
      <c r="AE36" s="205"/>
      <c r="AF36" s="203">
        <v>8</v>
      </c>
      <c r="AG36" s="204"/>
      <c r="AH36" s="204"/>
      <c r="AI36" s="205"/>
      <c r="AJ36" s="187">
        <f>SUM(D36:AI36)</f>
        <v>52</v>
      </c>
      <c r="AK36" s="188"/>
      <c r="AL36" s="188"/>
      <c r="AM36" s="189"/>
    </row>
    <row r="37" spans="1:47" ht="12.75">
      <c r="A37" s="220" t="s">
        <v>112</v>
      </c>
      <c r="B37" s="220"/>
      <c r="C37" s="220"/>
      <c r="D37" s="222">
        <v>9</v>
      </c>
      <c r="E37" s="223"/>
      <c r="F37" s="223"/>
      <c r="G37" s="223"/>
      <c r="H37" s="224"/>
      <c r="I37" s="222">
        <v>0</v>
      </c>
      <c r="J37" s="223"/>
      <c r="K37" s="223"/>
      <c r="L37" s="224"/>
      <c r="M37" s="207">
        <v>21</v>
      </c>
      <c r="N37" s="207"/>
      <c r="O37" s="207"/>
      <c r="P37" s="207"/>
      <c r="Q37" s="207"/>
      <c r="R37" s="207">
        <v>4</v>
      </c>
      <c r="S37" s="207"/>
      <c r="T37" s="207"/>
      <c r="U37" s="207"/>
      <c r="V37" s="207"/>
      <c r="W37" s="207"/>
      <c r="X37" s="203">
        <v>3</v>
      </c>
      <c r="Y37" s="204"/>
      <c r="Z37" s="204"/>
      <c r="AA37" s="205"/>
      <c r="AB37" s="203">
        <v>4</v>
      </c>
      <c r="AC37" s="204"/>
      <c r="AD37" s="204"/>
      <c r="AE37" s="205"/>
      <c r="AF37" s="203">
        <v>2</v>
      </c>
      <c r="AG37" s="204"/>
      <c r="AH37" s="204"/>
      <c r="AI37" s="205"/>
      <c r="AJ37" s="187">
        <f>SUM(D37:AI37)</f>
        <v>43</v>
      </c>
      <c r="AK37" s="188"/>
      <c r="AL37" s="188"/>
      <c r="AM37" s="189"/>
      <c r="AP37" s="91" t="s">
        <v>147</v>
      </c>
      <c r="AQ37" s="79"/>
      <c r="AR37" s="90" t="s">
        <v>146</v>
      </c>
      <c r="AS37" s="79"/>
      <c r="AT37" s="89"/>
      <c r="AU37" s="89"/>
    </row>
    <row r="38" spans="1:39" ht="12.75">
      <c r="A38" s="218" t="s">
        <v>0</v>
      </c>
      <c r="B38" s="218"/>
      <c r="C38" s="218"/>
      <c r="D38" s="219">
        <f>SUM(D34:H37)</f>
        <v>98</v>
      </c>
      <c r="E38" s="219"/>
      <c r="F38" s="219"/>
      <c r="G38" s="219"/>
      <c r="H38" s="219"/>
      <c r="I38" s="219">
        <f>SUM(I34:L37)</f>
        <v>16</v>
      </c>
      <c r="J38" s="219"/>
      <c r="K38" s="219"/>
      <c r="L38" s="219"/>
      <c r="M38" s="208">
        <f>SUM(M34:Q37)</f>
        <v>41</v>
      </c>
      <c r="N38" s="208"/>
      <c r="O38" s="208"/>
      <c r="P38" s="208"/>
      <c r="Q38" s="208"/>
      <c r="R38" s="208">
        <f>SUM(R34:W37)</f>
        <v>4</v>
      </c>
      <c r="S38" s="208"/>
      <c r="T38" s="208"/>
      <c r="U38" s="208"/>
      <c r="V38" s="208"/>
      <c r="W38" s="208"/>
      <c r="X38" s="187">
        <f>SUM(X34:AA37)</f>
        <v>7</v>
      </c>
      <c r="Y38" s="188"/>
      <c r="Z38" s="188"/>
      <c r="AA38" s="189"/>
      <c r="AB38" s="187">
        <f>SUM(AB34:AE37)</f>
        <v>4</v>
      </c>
      <c r="AC38" s="188"/>
      <c r="AD38" s="188"/>
      <c r="AE38" s="189"/>
      <c r="AF38" s="187">
        <f>SUM(AF34:AI37)</f>
        <v>29</v>
      </c>
      <c r="AG38" s="188"/>
      <c r="AH38" s="188"/>
      <c r="AI38" s="189"/>
      <c r="AJ38" s="187">
        <f>SUM(AJ34:AM37)</f>
        <v>199</v>
      </c>
      <c r="AK38" s="188"/>
      <c r="AL38" s="188"/>
      <c r="AM38" s="189"/>
    </row>
    <row r="39" spans="42:60" ht="12.75">
      <c r="AP39" s="82" t="s">
        <v>145</v>
      </c>
      <c r="AQ39" s="79"/>
      <c r="AR39" s="85" t="s">
        <v>144</v>
      </c>
      <c r="AS39" s="79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3"/>
      <c r="BE39" s="79"/>
      <c r="BF39" s="83"/>
      <c r="BG39" s="79"/>
      <c r="BH39" s="83"/>
    </row>
    <row r="40" spans="6:29" ht="12.75">
      <c r="F40" s="88" t="s">
        <v>143</v>
      </c>
      <c r="G40" s="87"/>
      <c r="H40" s="87"/>
      <c r="I40" s="87"/>
      <c r="J40" s="80"/>
      <c r="K40" s="80"/>
      <c r="L40" s="80"/>
      <c r="R40" s="82" t="s">
        <v>142</v>
      </c>
      <c r="S40" s="79"/>
      <c r="T40" s="85" t="s">
        <v>141</v>
      </c>
      <c r="U40" s="79"/>
      <c r="V40" s="80"/>
      <c r="W40" s="80"/>
      <c r="X40" s="80"/>
      <c r="Y40" s="80"/>
      <c r="Z40" s="80"/>
      <c r="AA40" s="80"/>
      <c r="AB40" s="80"/>
      <c r="AC40" s="80"/>
    </row>
    <row r="41" spans="36:64" ht="12.75">
      <c r="AJ41" s="86" t="s">
        <v>140</v>
      </c>
      <c r="AL41" s="85" t="s">
        <v>139</v>
      </c>
      <c r="AM41" s="79"/>
      <c r="AN41" s="80"/>
      <c r="AO41" s="80"/>
      <c r="AP41" s="80"/>
      <c r="AQ41" s="80"/>
      <c r="AR41" s="80"/>
      <c r="AS41" s="80"/>
      <c r="AT41" s="80"/>
      <c r="AU41" s="80"/>
      <c r="AV41" s="84"/>
      <c r="AW41" s="80"/>
      <c r="BD41" s="83"/>
      <c r="BE41" s="79"/>
      <c r="BF41" s="83"/>
      <c r="BG41" s="79"/>
      <c r="BH41" s="83"/>
      <c r="BI41" s="79"/>
      <c r="BJ41" s="83"/>
      <c r="BK41" s="83"/>
      <c r="BL41" s="83"/>
    </row>
    <row r="42" spans="18:33" ht="12.75">
      <c r="R42" s="82" t="s">
        <v>138</v>
      </c>
      <c r="S42" s="79"/>
      <c r="T42" s="81" t="s">
        <v>137</v>
      </c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79"/>
      <c r="AG42" s="79"/>
    </row>
  </sheetData>
  <sheetProtection/>
  <mergeCells count="104">
    <mergeCell ref="AJ38:AM38"/>
    <mergeCell ref="U21:AB21"/>
    <mergeCell ref="AJ26:AM32"/>
    <mergeCell ref="AJ33:AM33"/>
    <mergeCell ref="AJ34:AM34"/>
    <mergeCell ref="AJ35:AM35"/>
    <mergeCell ref="AJ36:AM36"/>
    <mergeCell ref="AJ37:AM37"/>
    <mergeCell ref="AB36:AE36"/>
    <mergeCell ref="AB37:AE37"/>
    <mergeCell ref="AB38:AE38"/>
    <mergeCell ref="AF26:AI32"/>
    <mergeCell ref="AF33:AI33"/>
    <mergeCell ref="AF34:AI34"/>
    <mergeCell ref="AF35:AI35"/>
    <mergeCell ref="AF36:AI36"/>
    <mergeCell ref="AF37:AI37"/>
    <mergeCell ref="AF38:AI38"/>
    <mergeCell ref="AB35:AE35"/>
    <mergeCell ref="R8:BA8"/>
    <mergeCell ref="AF11:BA11"/>
    <mergeCell ref="W23:AB23"/>
    <mergeCell ref="AF13:AF18"/>
    <mergeCell ref="AG13:AI13"/>
    <mergeCell ref="AX13:BA13"/>
    <mergeCell ref="AJ13:AJ18"/>
    <mergeCell ref="AK13:AN13"/>
    <mergeCell ref="AO13:AR13"/>
    <mergeCell ref="AS13:AS18"/>
    <mergeCell ref="AT13:AV13"/>
    <mergeCell ref="AW13:AW18"/>
    <mergeCell ref="S13:S18"/>
    <mergeCell ref="T13:V13"/>
    <mergeCell ref="W13:W18"/>
    <mergeCell ref="X13:Z13"/>
    <mergeCell ref="AA13:AA18"/>
    <mergeCell ref="AB13:AE13"/>
    <mergeCell ref="B13:E13"/>
    <mergeCell ref="F13:F18"/>
    <mergeCell ref="G13:I13"/>
    <mergeCell ref="J13:J18"/>
    <mergeCell ref="K13:N13"/>
    <mergeCell ref="O13:R13"/>
    <mergeCell ref="D33:H33"/>
    <mergeCell ref="I33:L33"/>
    <mergeCell ref="A1:BA1"/>
    <mergeCell ref="A2:BA2"/>
    <mergeCell ref="A4:BA4"/>
    <mergeCell ref="A5:BA5"/>
    <mergeCell ref="A6:BA6"/>
    <mergeCell ref="AO9:BA9"/>
    <mergeCell ref="N10:BA10"/>
    <mergeCell ref="A13:A18"/>
    <mergeCell ref="D37:H37"/>
    <mergeCell ref="I37:L37"/>
    <mergeCell ref="A34:C34"/>
    <mergeCell ref="D34:H34"/>
    <mergeCell ref="I34:L34"/>
    <mergeCell ref="A35:C35"/>
    <mergeCell ref="D35:H35"/>
    <mergeCell ref="I35:L35"/>
    <mergeCell ref="M36:Q36"/>
    <mergeCell ref="M37:Q37"/>
    <mergeCell ref="M38:Q38"/>
    <mergeCell ref="A38:C38"/>
    <mergeCell ref="D38:H38"/>
    <mergeCell ref="I38:L38"/>
    <mergeCell ref="A36:C36"/>
    <mergeCell ref="D36:H36"/>
    <mergeCell ref="I36:L36"/>
    <mergeCell ref="A37:C37"/>
    <mergeCell ref="I26:L32"/>
    <mergeCell ref="D26:H32"/>
    <mergeCell ref="A26:C32"/>
    <mergeCell ref="M33:Q33"/>
    <mergeCell ref="M34:Q34"/>
    <mergeCell ref="M35:Q35"/>
    <mergeCell ref="M26:W27"/>
    <mergeCell ref="M28:Q32"/>
    <mergeCell ref="R28:W32"/>
    <mergeCell ref="A33:C33"/>
    <mergeCell ref="R33:W33"/>
    <mergeCell ref="R34:W34"/>
    <mergeCell ref="R35:W35"/>
    <mergeCell ref="R36:W36"/>
    <mergeCell ref="R37:W37"/>
    <mergeCell ref="R38:W38"/>
    <mergeCell ref="X38:AA38"/>
    <mergeCell ref="AB26:AE32"/>
    <mergeCell ref="X26:AA32"/>
    <mergeCell ref="X33:AA33"/>
    <mergeCell ref="X34:AA34"/>
    <mergeCell ref="X35:AA35"/>
    <mergeCell ref="X36:AA36"/>
    <mergeCell ref="X37:AA37"/>
    <mergeCell ref="AB33:AE33"/>
    <mergeCell ref="AB34:AE34"/>
    <mergeCell ref="L22:P22"/>
    <mergeCell ref="U22:X22"/>
    <mergeCell ref="H21:R21"/>
    <mergeCell ref="U20:AH20"/>
    <mergeCell ref="B19:R19"/>
    <mergeCell ref="U19:AP19"/>
    <mergeCell ref="B20:R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20" zoomScaleNormal="120" zoomScalePageLayoutView="80" workbookViewId="0" topLeftCell="A1">
      <selection activeCell="A67" sqref="A67:E72"/>
    </sheetView>
  </sheetViews>
  <sheetFormatPr defaultColWidth="9.140625" defaultRowHeight="12.75"/>
  <cols>
    <col min="1" max="1" width="7.140625" style="0" customWidth="1"/>
    <col min="2" max="2" width="26.14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7.140625" style="0" customWidth="1"/>
    <col min="8" max="8" width="8.421875" style="0" customWidth="1"/>
    <col min="9" max="9" width="6.421875" style="0" customWidth="1"/>
    <col min="10" max="10" width="7.421875" style="0" customWidth="1"/>
    <col min="11" max="11" width="7.140625" style="0" customWidth="1"/>
    <col min="12" max="12" width="6.00390625" style="0" customWidth="1"/>
    <col min="13" max="13" width="5.8515625" style="0" customWidth="1"/>
    <col min="14" max="14" width="6.57421875" style="0" customWidth="1"/>
    <col min="15" max="15" width="7.140625" style="0" customWidth="1"/>
    <col min="16" max="16" width="6.57421875" style="0" customWidth="1"/>
    <col min="17" max="17" width="7.421875" style="0" customWidth="1"/>
  </cols>
  <sheetData>
    <row r="1" spans="1:17" ht="12.75">
      <c r="A1" s="284" t="s">
        <v>260</v>
      </c>
      <c r="B1" s="284"/>
      <c r="C1" s="284"/>
      <c r="D1" s="284"/>
      <c r="E1" s="284"/>
      <c r="F1" s="284"/>
      <c r="G1" s="284"/>
      <c r="H1" s="284"/>
      <c r="I1" s="284"/>
      <c r="J1" s="285"/>
      <c r="K1" s="285"/>
      <c r="L1" s="285"/>
      <c r="M1" s="285"/>
      <c r="N1" s="285"/>
      <c r="O1" s="285"/>
      <c r="P1" s="17"/>
      <c r="Q1" s="17"/>
    </row>
    <row r="2" spans="1:17" ht="11.25" customHeight="1">
      <c r="A2" s="286" t="s">
        <v>60</v>
      </c>
      <c r="B2" s="262" t="s">
        <v>61</v>
      </c>
      <c r="C2" s="289" t="s">
        <v>62</v>
      </c>
      <c r="D2" s="269" t="s">
        <v>63</v>
      </c>
      <c r="E2" s="270"/>
      <c r="F2" s="270"/>
      <c r="G2" s="270"/>
      <c r="H2" s="270"/>
      <c r="I2" s="271"/>
      <c r="J2" s="218" t="s">
        <v>64</v>
      </c>
      <c r="K2" s="218"/>
      <c r="L2" s="218"/>
      <c r="M2" s="218"/>
      <c r="N2" s="218"/>
      <c r="O2" s="218"/>
      <c r="P2" s="218"/>
      <c r="Q2" s="218"/>
    </row>
    <row r="3" spans="1:17" ht="6.75" customHeight="1">
      <c r="A3" s="287"/>
      <c r="B3" s="268"/>
      <c r="C3" s="290"/>
      <c r="D3" s="272"/>
      <c r="E3" s="273"/>
      <c r="F3" s="273"/>
      <c r="G3" s="273"/>
      <c r="H3" s="273"/>
      <c r="I3" s="274"/>
      <c r="J3" s="218"/>
      <c r="K3" s="218"/>
      <c r="L3" s="218"/>
      <c r="M3" s="218"/>
      <c r="N3" s="218"/>
      <c r="O3" s="218"/>
      <c r="P3" s="218"/>
      <c r="Q3" s="218"/>
    </row>
    <row r="4" spans="1:17" ht="12.75" customHeight="1">
      <c r="A4" s="287"/>
      <c r="B4" s="268"/>
      <c r="C4" s="290"/>
      <c r="D4" s="286" t="s">
        <v>65</v>
      </c>
      <c r="E4" s="286" t="s">
        <v>66</v>
      </c>
      <c r="F4" s="275" t="s">
        <v>67</v>
      </c>
      <c r="G4" s="276"/>
      <c r="H4" s="276"/>
      <c r="I4" s="277"/>
      <c r="J4" s="218" t="s">
        <v>57</v>
      </c>
      <c r="K4" s="218"/>
      <c r="L4" s="218" t="s">
        <v>58</v>
      </c>
      <c r="M4" s="218"/>
      <c r="N4" s="218" t="s">
        <v>59</v>
      </c>
      <c r="O4" s="218"/>
      <c r="P4" s="218" t="s">
        <v>112</v>
      </c>
      <c r="Q4" s="218"/>
    </row>
    <row r="5" spans="1:17" ht="12.75" customHeight="1">
      <c r="A5" s="287"/>
      <c r="B5" s="268"/>
      <c r="C5" s="290"/>
      <c r="D5" s="287"/>
      <c r="E5" s="287"/>
      <c r="F5" s="281" t="s">
        <v>68</v>
      </c>
      <c r="G5" s="282" t="s">
        <v>111</v>
      </c>
      <c r="H5" s="282"/>
      <c r="I5" s="283"/>
      <c r="J5" s="262" t="s">
        <v>70</v>
      </c>
      <c r="K5" s="262" t="s">
        <v>71</v>
      </c>
      <c r="L5" s="262" t="s">
        <v>72</v>
      </c>
      <c r="M5" s="262" t="s">
        <v>73</v>
      </c>
      <c r="N5" s="262" t="s">
        <v>74</v>
      </c>
      <c r="O5" s="262" t="s">
        <v>75</v>
      </c>
      <c r="P5" s="262" t="s">
        <v>113</v>
      </c>
      <c r="Q5" s="262" t="s">
        <v>114</v>
      </c>
    </row>
    <row r="6" spans="1:17" ht="6.75" customHeight="1">
      <c r="A6" s="287"/>
      <c r="B6" s="268"/>
      <c r="C6" s="290"/>
      <c r="D6" s="287"/>
      <c r="E6" s="292"/>
      <c r="F6" s="281"/>
      <c r="G6" s="278" t="s">
        <v>110</v>
      </c>
      <c r="H6" s="265" t="s">
        <v>69</v>
      </c>
      <c r="I6" s="265" t="s">
        <v>109</v>
      </c>
      <c r="J6" s="263"/>
      <c r="K6" s="263"/>
      <c r="L6" s="263"/>
      <c r="M6" s="263"/>
      <c r="N6" s="263"/>
      <c r="O6" s="263"/>
      <c r="P6" s="263"/>
      <c r="Q6" s="263"/>
    </row>
    <row r="7" spans="1:17" ht="12.75">
      <c r="A7" s="287"/>
      <c r="B7" s="268"/>
      <c r="C7" s="290"/>
      <c r="D7" s="287"/>
      <c r="E7" s="292"/>
      <c r="F7" s="281"/>
      <c r="G7" s="279"/>
      <c r="H7" s="266"/>
      <c r="I7" s="266"/>
      <c r="J7" s="262" t="s">
        <v>214</v>
      </c>
      <c r="K7" s="262" t="s">
        <v>218</v>
      </c>
      <c r="L7" s="262" t="s">
        <v>214</v>
      </c>
      <c r="M7" s="262" t="s">
        <v>242</v>
      </c>
      <c r="N7" s="218" t="s">
        <v>241</v>
      </c>
      <c r="O7" s="218" t="s">
        <v>247</v>
      </c>
      <c r="P7" s="218" t="s">
        <v>246</v>
      </c>
      <c r="Q7" s="218" t="s">
        <v>240</v>
      </c>
    </row>
    <row r="8" spans="1:17" ht="12.75">
      <c r="A8" s="287"/>
      <c r="B8" s="268"/>
      <c r="C8" s="290"/>
      <c r="D8" s="287"/>
      <c r="E8" s="292"/>
      <c r="F8" s="281"/>
      <c r="G8" s="279"/>
      <c r="H8" s="266"/>
      <c r="I8" s="266"/>
      <c r="J8" s="268"/>
      <c r="K8" s="268"/>
      <c r="L8" s="268"/>
      <c r="M8" s="268"/>
      <c r="N8" s="218"/>
      <c r="O8" s="218"/>
      <c r="P8" s="218"/>
      <c r="Q8" s="218"/>
    </row>
    <row r="9" spans="1:17" ht="7.5" customHeight="1">
      <c r="A9" s="288"/>
      <c r="B9" s="263"/>
      <c r="C9" s="291"/>
      <c r="D9" s="288"/>
      <c r="E9" s="293"/>
      <c r="F9" s="281"/>
      <c r="G9" s="280"/>
      <c r="H9" s="267"/>
      <c r="I9" s="267"/>
      <c r="J9" s="263"/>
      <c r="K9" s="263"/>
      <c r="L9" s="263"/>
      <c r="M9" s="263"/>
      <c r="N9" s="218"/>
      <c r="O9" s="218"/>
      <c r="P9" s="218"/>
      <c r="Q9" s="218"/>
    </row>
    <row r="10" spans="1:17" ht="12.75">
      <c r="A10" s="12">
        <v>1</v>
      </c>
      <c r="B10" s="12">
        <v>2</v>
      </c>
      <c r="C10" s="13">
        <v>3</v>
      </c>
      <c r="D10" s="13">
        <v>4</v>
      </c>
      <c r="E10" s="13">
        <v>5</v>
      </c>
      <c r="F10" s="13">
        <v>6</v>
      </c>
      <c r="G10" s="13"/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</row>
    <row r="11" spans="1:17" ht="21" customHeight="1">
      <c r="A11" s="18" t="s">
        <v>76</v>
      </c>
      <c r="B11" s="19" t="s">
        <v>77</v>
      </c>
      <c r="C11" s="155" t="s">
        <v>221</v>
      </c>
      <c r="D11" s="77">
        <f>SUM(D12+D22)</f>
        <v>2264</v>
      </c>
      <c r="E11" s="77">
        <f>SUM(E12+E22)</f>
        <v>642.5</v>
      </c>
      <c r="F11" s="20">
        <f>SUM(F12+F22)</f>
        <v>1404</v>
      </c>
      <c r="G11" s="20">
        <f>G12+G22</f>
        <v>946</v>
      </c>
      <c r="H11" s="20">
        <f>SUM(H22,H12)</f>
        <v>341</v>
      </c>
      <c r="I11" s="20"/>
      <c r="J11" s="18">
        <f>SUM(J22,J12)</f>
        <v>514</v>
      </c>
      <c r="K11" s="18">
        <f aca="true" t="shared" si="0" ref="K11:Q11">SUM(K22,K12)</f>
        <v>695</v>
      </c>
      <c r="L11" s="18">
        <f t="shared" si="0"/>
        <v>80</v>
      </c>
      <c r="M11" s="18">
        <f t="shared" si="0"/>
        <v>115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</row>
    <row r="12" spans="1:17" ht="21" customHeight="1">
      <c r="A12" s="21" t="s">
        <v>40</v>
      </c>
      <c r="B12" s="22" t="s">
        <v>41</v>
      </c>
      <c r="C12" s="154" t="s">
        <v>124</v>
      </c>
      <c r="D12" s="66">
        <f>SUM(D13:D21)</f>
        <v>1433.5</v>
      </c>
      <c r="E12" s="21">
        <f>SUM(E13:E21)</f>
        <v>366</v>
      </c>
      <c r="F12" s="21">
        <f>SUM(F13:F21)</f>
        <v>850</v>
      </c>
      <c r="G12" s="21">
        <f>SUM(G13:G21)</f>
        <v>452</v>
      </c>
      <c r="H12" s="21">
        <f>SUM(H13:H21)</f>
        <v>281</v>
      </c>
      <c r="I12" s="21"/>
      <c r="J12" s="21">
        <f>SUM(J13:J21)</f>
        <v>276</v>
      </c>
      <c r="K12" s="21">
        <f aca="true" t="shared" si="1" ref="K12:Q12">SUM(K13:K21)</f>
        <v>379</v>
      </c>
      <c r="L12" s="21">
        <f t="shared" si="1"/>
        <v>80</v>
      </c>
      <c r="M12" s="21">
        <f t="shared" si="1"/>
        <v>115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0</v>
      </c>
    </row>
    <row r="13" spans="1:17" ht="11.25" customHeight="1">
      <c r="A13" s="23" t="s">
        <v>227</v>
      </c>
      <c r="B13" s="24" t="s">
        <v>42</v>
      </c>
      <c r="C13" s="128" t="s">
        <v>215</v>
      </c>
      <c r="D13" s="1">
        <f>F13*1.5</f>
        <v>117</v>
      </c>
      <c r="E13" s="23">
        <f>D13-F13</f>
        <v>39</v>
      </c>
      <c r="F13" s="37">
        <f>SUM(J13:Q13)</f>
        <v>78</v>
      </c>
      <c r="G13" s="23">
        <f aca="true" t="shared" si="2" ref="G13:G21">F13-H13</f>
        <v>60</v>
      </c>
      <c r="H13" s="23">
        <v>18</v>
      </c>
      <c r="I13" s="23"/>
      <c r="J13" s="23">
        <v>34</v>
      </c>
      <c r="K13" s="23">
        <v>44</v>
      </c>
      <c r="L13" s="26"/>
      <c r="M13" s="23"/>
      <c r="N13" s="23"/>
      <c r="O13" s="23"/>
      <c r="P13" s="23"/>
      <c r="Q13" s="23"/>
    </row>
    <row r="14" spans="1:17" ht="12" customHeight="1">
      <c r="A14" s="23" t="s">
        <v>228</v>
      </c>
      <c r="B14" s="24" t="s">
        <v>43</v>
      </c>
      <c r="C14" s="128" t="s">
        <v>121</v>
      </c>
      <c r="D14" s="1">
        <f aca="true" t="shared" si="3" ref="D14:D21">F14*1.5</f>
        <v>175.5</v>
      </c>
      <c r="E14" s="23" t="s">
        <v>119</v>
      </c>
      <c r="F14" s="37">
        <f aca="true" t="shared" si="4" ref="F14:F21">SUM(J14:Q14)</f>
        <v>117</v>
      </c>
      <c r="G14" s="23">
        <f t="shared" si="2"/>
        <v>107</v>
      </c>
      <c r="H14" s="23">
        <v>10</v>
      </c>
      <c r="I14" s="23"/>
      <c r="J14" s="26">
        <v>40</v>
      </c>
      <c r="K14" s="26">
        <v>77</v>
      </c>
      <c r="L14" s="26"/>
      <c r="M14" s="26"/>
      <c r="N14" s="23"/>
      <c r="O14" s="23"/>
      <c r="P14" s="23"/>
      <c r="Q14" s="23"/>
    </row>
    <row r="15" spans="1:17" ht="12" customHeight="1">
      <c r="A15" s="23" t="s">
        <v>229</v>
      </c>
      <c r="B15" s="24" t="s">
        <v>8</v>
      </c>
      <c r="C15" s="128" t="s">
        <v>122</v>
      </c>
      <c r="D15" s="1">
        <f t="shared" si="3"/>
        <v>117</v>
      </c>
      <c r="E15" s="23">
        <f>D15-F15</f>
        <v>39</v>
      </c>
      <c r="F15" s="37">
        <f t="shared" si="4"/>
        <v>78</v>
      </c>
      <c r="G15" s="23">
        <f t="shared" si="2"/>
        <v>0</v>
      </c>
      <c r="H15" s="23">
        <v>78</v>
      </c>
      <c r="I15" s="23"/>
      <c r="J15" s="26">
        <v>34</v>
      </c>
      <c r="K15" s="26">
        <v>44</v>
      </c>
      <c r="L15" s="26"/>
      <c r="M15" s="23"/>
      <c r="N15" s="23"/>
      <c r="O15" s="23"/>
      <c r="P15" s="23"/>
      <c r="Q15" s="23"/>
    </row>
    <row r="16" spans="1:17" ht="11.25" customHeight="1">
      <c r="A16" s="23" t="s">
        <v>230</v>
      </c>
      <c r="B16" s="24" t="s">
        <v>6</v>
      </c>
      <c r="C16" s="128" t="s">
        <v>78</v>
      </c>
      <c r="D16" s="1">
        <f t="shared" si="3"/>
        <v>175.5</v>
      </c>
      <c r="E16" s="23" t="s">
        <v>120</v>
      </c>
      <c r="F16" s="37">
        <f t="shared" si="4"/>
        <v>117</v>
      </c>
      <c r="G16" s="23">
        <f t="shared" si="2"/>
        <v>117</v>
      </c>
      <c r="H16" s="23"/>
      <c r="I16" s="23"/>
      <c r="J16" s="26">
        <v>54</v>
      </c>
      <c r="K16" s="26">
        <v>63</v>
      </c>
      <c r="L16" s="23"/>
      <c r="M16" s="23"/>
      <c r="N16" s="23"/>
      <c r="O16" s="23"/>
      <c r="P16" s="23"/>
      <c r="Q16" s="23"/>
    </row>
    <row r="17" spans="1:17" ht="11.25" customHeight="1">
      <c r="A17" s="23" t="s">
        <v>231</v>
      </c>
      <c r="B17" s="24" t="s">
        <v>233</v>
      </c>
      <c r="C17" s="128" t="s">
        <v>78</v>
      </c>
      <c r="D17" s="1">
        <f t="shared" si="3"/>
        <v>175.5</v>
      </c>
      <c r="E17" s="23">
        <v>58</v>
      </c>
      <c r="F17" s="37">
        <f t="shared" si="4"/>
        <v>117</v>
      </c>
      <c r="G17" s="23"/>
      <c r="H17" s="23"/>
      <c r="I17" s="23"/>
      <c r="J17" s="26"/>
      <c r="K17" s="26"/>
      <c r="L17" s="23">
        <v>48</v>
      </c>
      <c r="M17" s="23">
        <v>69</v>
      </c>
      <c r="N17" s="23"/>
      <c r="O17" s="23"/>
      <c r="P17" s="23"/>
      <c r="Q17" s="23"/>
    </row>
    <row r="18" spans="1:17" ht="11.25" customHeight="1">
      <c r="A18" s="23" t="s">
        <v>232</v>
      </c>
      <c r="B18" s="24" t="s">
        <v>44</v>
      </c>
      <c r="C18" s="128" t="s">
        <v>79</v>
      </c>
      <c r="D18" s="1">
        <f t="shared" si="3"/>
        <v>117</v>
      </c>
      <c r="E18" s="23">
        <f>AVERAGE(F18*0.5)</f>
        <v>39</v>
      </c>
      <c r="F18" s="37">
        <f t="shared" si="4"/>
        <v>78</v>
      </c>
      <c r="G18" s="23">
        <f>F18-H18</f>
        <v>58</v>
      </c>
      <c r="H18" s="23">
        <v>20</v>
      </c>
      <c r="I18" s="23"/>
      <c r="J18" s="26">
        <v>32</v>
      </c>
      <c r="K18" s="26">
        <v>46</v>
      </c>
      <c r="L18" s="23"/>
      <c r="M18" s="23"/>
      <c r="N18" s="23"/>
      <c r="O18" s="23"/>
      <c r="P18" s="23"/>
      <c r="Q18" s="23"/>
    </row>
    <row r="19" spans="1:17" ht="12" customHeight="1">
      <c r="A19" s="23" t="s">
        <v>234</v>
      </c>
      <c r="B19" s="24" t="s">
        <v>45</v>
      </c>
      <c r="C19" s="128" t="s">
        <v>80</v>
      </c>
      <c r="D19" s="1">
        <f t="shared" si="3"/>
        <v>117</v>
      </c>
      <c r="E19" s="23">
        <f>D19-F19</f>
        <v>39</v>
      </c>
      <c r="F19" s="37">
        <f t="shared" si="4"/>
        <v>78</v>
      </c>
      <c r="G19" s="23">
        <f t="shared" si="2"/>
        <v>70</v>
      </c>
      <c r="H19" s="23">
        <v>8</v>
      </c>
      <c r="I19" s="23"/>
      <c r="J19" s="26"/>
      <c r="K19" s="26"/>
      <c r="L19" s="23">
        <v>32</v>
      </c>
      <c r="M19" s="23">
        <v>46</v>
      </c>
      <c r="N19" s="23"/>
      <c r="O19" s="23"/>
      <c r="P19" s="23"/>
      <c r="Q19" s="23"/>
    </row>
    <row r="20" spans="1:17" ht="14.25" customHeight="1">
      <c r="A20" s="23" t="s">
        <v>235</v>
      </c>
      <c r="B20" s="24" t="s">
        <v>9</v>
      </c>
      <c r="C20" s="128" t="s">
        <v>123</v>
      </c>
      <c r="D20" s="1">
        <v>334</v>
      </c>
      <c r="E20" s="23">
        <v>117</v>
      </c>
      <c r="F20" s="37">
        <f t="shared" si="4"/>
        <v>117</v>
      </c>
      <c r="G20" s="23">
        <f t="shared" si="2"/>
        <v>0</v>
      </c>
      <c r="H20" s="23">
        <v>117</v>
      </c>
      <c r="I20" s="23"/>
      <c r="J20" s="26">
        <v>48</v>
      </c>
      <c r="K20" s="26">
        <v>69</v>
      </c>
      <c r="L20" s="26"/>
      <c r="M20" s="26"/>
      <c r="N20" s="23"/>
      <c r="O20" s="23"/>
      <c r="P20" s="23"/>
      <c r="Q20" s="23"/>
    </row>
    <row r="21" spans="1:13" ht="12" customHeight="1">
      <c r="A21" s="23" t="s">
        <v>236</v>
      </c>
      <c r="B21" s="27" t="s">
        <v>46</v>
      </c>
      <c r="C21" s="128" t="s">
        <v>243</v>
      </c>
      <c r="D21" s="1">
        <f t="shared" si="3"/>
        <v>105</v>
      </c>
      <c r="E21" s="23">
        <f>D21-F21</f>
        <v>35</v>
      </c>
      <c r="F21" s="37">
        <f t="shared" si="4"/>
        <v>70</v>
      </c>
      <c r="G21" s="23">
        <f t="shared" si="2"/>
        <v>40</v>
      </c>
      <c r="H21" s="23">
        <v>30</v>
      </c>
      <c r="I21" s="23"/>
      <c r="J21" s="26">
        <v>34</v>
      </c>
      <c r="K21" s="26">
        <v>36</v>
      </c>
      <c r="L21" s="23"/>
      <c r="M21" s="28"/>
    </row>
    <row r="22" spans="1:17" ht="9.75" customHeight="1">
      <c r="A22" s="157" t="s">
        <v>47</v>
      </c>
      <c r="B22" s="158" t="s">
        <v>48</v>
      </c>
      <c r="C22" s="159" t="s">
        <v>217</v>
      </c>
      <c r="D22" s="75">
        <f>SUM(D23:D25)</f>
        <v>830.5</v>
      </c>
      <c r="E22" s="75">
        <f>SUM(E23:E25)</f>
        <v>276.5</v>
      </c>
      <c r="F22" s="157">
        <f>SUM(F23:F25)</f>
        <v>554</v>
      </c>
      <c r="G22" s="157">
        <f>SUM(G23:G25)</f>
        <v>494</v>
      </c>
      <c r="H22" s="157">
        <f>SUM(H23:H25)</f>
        <v>60</v>
      </c>
      <c r="I22" s="157"/>
      <c r="J22" s="157">
        <f>SUM(J23:J25)</f>
        <v>238</v>
      </c>
      <c r="K22" s="157">
        <f aca="true" t="shared" si="5" ref="K22:Q22">SUM(K23:K25)</f>
        <v>316</v>
      </c>
      <c r="L22" s="157">
        <f t="shared" si="5"/>
        <v>0</v>
      </c>
      <c r="M22" s="157">
        <f t="shared" si="5"/>
        <v>0</v>
      </c>
      <c r="N22" s="157">
        <f t="shared" si="5"/>
        <v>0</v>
      </c>
      <c r="O22" s="157">
        <f t="shared" si="5"/>
        <v>0</v>
      </c>
      <c r="P22" s="157">
        <f t="shared" si="5"/>
        <v>0</v>
      </c>
      <c r="Q22" s="157">
        <f t="shared" si="5"/>
        <v>0</v>
      </c>
    </row>
    <row r="23" spans="1:17" ht="9.75" customHeight="1">
      <c r="A23" s="23" t="s">
        <v>237</v>
      </c>
      <c r="B23" s="24" t="s">
        <v>81</v>
      </c>
      <c r="C23" s="128" t="s">
        <v>202</v>
      </c>
      <c r="D23" s="67">
        <f>F23*1.5</f>
        <v>435</v>
      </c>
      <c r="E23" s="23">
        <f>D23-F23</f>
        <v>145</v>
      </c>
      <c r="F23" s="37">
        <f>SUM(J23:Q23)</f>
        <v>290</v>
      </c>
      <c r="G23" s="23">
        <f>F23-H23</f>
        <v>290</v>
      </c>
      <c r="H23" s="23"/>
      <c r="I23" s="23"/>
      <c r="J23" s="23">
        <v>128</v>
      </c>
      <c r="K23" s="23">
        <v>162</v>
      </c>
      <c r="L23" s="26"/>
      <c r="M23" s="23"/>
      <c r="N23" s="23"/>
      <c r="O23" s="23"/>
      <c r="P23" s="23"/>
      <c r="Q23" s="23"/>
    </row>
    <row r="24" spans="1:17" ht="11.25" customHeight="1">
      <c r="A24" s="23" t="s">
        <v>238</v>
      </c>
      <c r="B24" s="30" t="s">
        <v>49</v>
      </c>
      <c r="C24" s="128" t="s">
        <v>215</v>
      </c>
      <c r="D24" s="67">
        <v>253</v>
      </c>
      <c r="E24" s="23">
        <v>84</v>
      </c>
      <c r="F24" s="37">
        <f>SUM(J24:Q24)</f>
        <v>169</v>
      </c>
      <c r="G24" s="23">
        <f>F24-H24</f>
        <v>139</v>
      </c>
      <c r="H24" s="23">
        <v>30</v>
      </c>
      <c r="I24" s="23"/>
      <c r="J24" s="26">
        <v>76</v>
      </c>
      <c r="K24" s="26">
        <v>93</v>
      </c>
      <c r="L24" s="26"/>
      <c r="M24" s="23"/>
      <c r="N24" s="23"/>
      <c r="O24" s="23"/>
      <c r="P24" s="23"/>
      <c r="Q24" s="23"/>
    </row>
    <row r="25" spans="1:17" ht="12.75">
      <c r="A25" s="23" t="s">
        <v>239</v>
      </c>
      <c r="B25" s="30" t="s">
        <v>50</v>
      </c>
      <c r="C25" s="128" t="s">
        <v>78</v>
      </c>
      <c r="D25" s="67">
        <f>F25*1.5</f>
        <v>142.5</v>
      </c>
      <c r="E25" s="67">
        <f>D25-F25</f>
        <v>47.5</v>
      </c>
      <c r="F25" s="37">
        <f>SUM(J25:Q25)</f>
        <v>95</v>
      </c>
      <c r="G25" s="23">
        <f>F25-H25</f>
        <v>65</v>
      </c>
      <c r="H25" s="23">
        <v>30</v>
      </c>
      <c r="I25" s="23"/>
      <c r="J25" s="26">
        <v>34</v>
      </c>
      <c r="K25" s="26">
        <v>61</v>
      </c>
      <c r="L25" s="26"/>
      <c r="M25" s="26"/>
      <c r="N25" s="23"/>
      <c r="O25" s="23"/>
      <c r="P25" s="23"/>
      <c r="Q25" s="23"/>
    </row>
    <row r="26" spans="1:17" ht="21">
      <c r="A26" s="31" t="s">
        <v>1</v>
      </c>
      <c r="B26" s="32" t="s">
        <v>2</v>
      </c>
      <c r="C26" s="150" t="s">
        <v>201</v>
      </c>
      <c r="D26" s="68">
        <f>SUM(D27:D30)</f>
        <v>612</v>
      </c>
      <c r="E26" s="33">
        <f>SUM(E27:E30)</f>
        <v>282</v>
      </c>
      <c r="F26" s="33">
        <f>SUM(F27:F30)</f>
        <v>408</v>
      </c>
      <c r="G26" s="33">
        <f>SUM(G27:G30)</f>
        <v>124</v>
      </c>
      <c r="H26" s="33">
        <f>SUM(H27:H30)</f>
        <v>284</v>
      </c>
      <c r="I26" s="33"/>
      <c r="J26" s="33">
        <f aca="true" t="shared" si="6" ref="J26:Q26">SUM(J27:J30)</f>
        <v>0</v>
      </c>
      <c r="K26" s="33">
        <f t="shared" si="6"/>
        <v>0</v>
      </c>
      <c r="L26" s="33">
        <f t="shared" si="6"/>
        <v>160</v>
      </c>
      <c r="M26" s="33">
        <f t="shared" si="6"/>
        <v>68</v>
      </c>
      <c r="N26" s="33">
        <f t="shared" si="6"/>
        <v>68</v>
      </c>
      <c r="O26" s="33">
        <f t="shared" si="6"/>
        <v>24</v>
      </c>
      <c r="P26" s="33">
        <f t="shared" si="6"/>
        <v>22</v>
      </c>
      <c r="Q26" s="33">
        <f t="shared" si="6"/>
        <v>66</v>
      </c>
    </row>
    <row r="27" spans="1:17" ht="12" customHeight="1">
      <c r="A27" s="29" t="s">
        <v>3</v>
      </c>
      <c r="B27" s="30" t="s">
        <v>4</v>
      </c>
      <c r="C27" s="128" t="s">
        <v>82</v>
      </c>
      <c r="D27" s="67">
        <f>F27*1.5</f>
        <v>72</v>
      </c>
      <c r="E27" s="23">
        <f>D27-F27</f>
        <v>24</v>
      </c>
      <c r="F27" s="37">
        <v>48</v>
      </c>
      <c r="G27" s="23">
        <f>F27-H27</f>
        <v>48</v>
      </c>
      <c r="H27" s="23"/>
      <c r="I27" s="23"/>
      <c r="J27" s="26"/>
      <c r="K27" s="26"/>
      <c r="L27" s="26">
        <v>48</v>
      </c>
      <c r="M27" s="23"/>
      <c r="N27" s="23"/>
      <c r="O27" s="23"/>
      <c r="P27" s="23"/>
      <c r="Q27" s="23"/>
    </row>
    <row r="28" spans="1:17" ht="12.75">
      <c r="A28" s="29" t="s">
        <v>5</v>
      </c>
      <c r="B28" s="30" t="s">
        <v>6</v>
      </c>
      <c r="C28" s="128" t="s">
        <v>82</v>
      </c>
      <c r="D28" s="67">
        <f>F28*1.5</f>
        <v>72</v>
      </c>
      <c r="E28" s="23">
        <f>D28-F28</f>
        <v>24</v>
      </c>
      <c r="F28" s="37">
        <f>SUM(L27:M27)</f>
        <v>48</v>
      </c>
      <c r="G28" s="23">
        <f>F28-H28</f>
        <v>48</v>
      </c>
      <c r="H28" s="23"/>
      <c r="I28" s="23"/>
      <c r="J28" s="26"/>
      <c r="K28" s="26"/>
      <c r="L28" s="26">
        <v>48</v>
      </c>
      <c r="M28" s="23"/>
      <c r="N28" s="23"/>
      <c r="O28" s="23"/>
      <c r="P28" s="23"/>
      <c r="Q28" s="23"/>
    </row>
    <row r="29" spans="1:17" ht="10.5" customHeight="1">
      <c r="A29" s="29" t="s">
        <v>29</v>
      </c>
      <c r="B29" s="30" t="s">
        <v>8</v>
      </c>
      <c r="C29" s="128" t="s">
        <v>204</v>
      </c>
      <c r="D29" s="67">
        <f>F29*1.5</f>
        <v>234</v>
      </c>
      <c r="E29" s="23">
        <f>D29-F29</f>
        <v>78</v>
      </c>
      <c r="F29" s="37">
        <v>156</v>
      </c>
      <c r="G29" s="23">
        <f>F29-H29</f>
        <v>0</v>
      </c>
      <c r="H29" s="23">
        <v>156</v>
      </c>
      <c r="I29" s="23"/>
      <c r="J29" s="26"/>
      <c r="K29" s="26"/>
      <c r="L29" s="26">
        <v>32</v>
      </c>
      <c r="M29" s="23">
        <v>34</v>
      </c>
      <c r="N29" s="23">
        <v>34</v>
      </c>
      <c r="O29" s="23">
        <v>12</v>
      </c>
      <c r="P29" s="23">
        <v>16</v>
      </c>
      <c r="Q29" s="23">
        <v>28</v>
      </c>
    </row>
    <row r="30" spans="1:17" ht="11.25" customHeight="1">
      <c r="A30" s="29" t="s">
        <v>7</v>
      </c>
      <c r="B30" s="30" t="s">
        <v>9</v>
      </c>
      <c r="C30" s="151" t="s">
        <v>200</v>
      </c>
      <c r="D30" s="67">
        <f>F30*1.5</f>
        <v>234</v>
      </c>
      <c r="E30" s="23">
        <v>156</v>
      </c>
      <c r="F30" s="37">
        <f>SUM(L30:Q30)</f>
        <v>156</v>
      </c>
      <c r="G30" s="23">
        <v>28</v>
      </c>
      <c r="H30" s="23">
        <v>128</v>
      </c>
      <c r="I30" s="23"/>
      <c r="J30" s="26"/>
      <c r="K30" s="26"/>
      <c r="L30" s="26">
        <v>32</v>
      </c>
      <c r="M30" s="23">
        <v>34</v>
      </c>
      <c r="N30" s="23">
        <v>34</v>
      </c>
      <c r="O30" s="23">
        <v>12</v>
      </c>
      <c r="P30" s="23">
        <v>6</v>
      </c>
      <c r="Q30" s="23">
        <v>38</v>
      </c>
    </row>
    <row r="31" spans="1:17" ht="10.5" customHeight="1">
      <c r="A31" s="34" t="s">
        <v>10</v>
      </c>
      <c r="B31" s="35" t="s">
        <v>11</v>
      </c>
      <c r="C31" s="152" t="s">
        <v>125</v>
      </c>
      <c r="D31" s="62">
        <f>SUM(D32:D34)</f>
        <v>162</v>
      </c>
      <c r="E31" s="36">
        <f>SUM(E32:E34)</f>
        <v>54</v>
      </c>
      <c r="F31" s="36">
        <f>SUM(F32:F34)</f>
        <v>108</v>
      </c>
      <c r="G31" s="36">
        <f>SUM(G32:G34)</f>
        <v>36</v>
      </c>
      <c r="H31" s="36">
        <f>SUM(H32:H34)</f>
        <v>72</v>
      </c>
      <c r="I31" s="36"/>
      <c r="J31" s="36"/>
      <c r="K31" s="36"/>
      <c r="L31" s="36">
        <f>SUM(L32:L34)</f>
        <v>76</v>
      </c>
      <c r="M31" s="36">
        <f>SUM(M32:M34)</f>
        <v>32</v>
      </c>
      <c r="N31" s="160"/>
      <c r="O31" s="160"/>
      <c r="P31" s="160"/>
      <c r="Q31" s="160"/>
    </row>
    <row r="32" spans="1:17" ht="11.25" customHeight="1">
      <c r="A32" s="37" t="s">
        <v>12</v>
      </c>
      <c r="B32" s="30" t="s">
        <v>81</v>
      </c>
      <c r="C32" s="128" t="s">
        <v>82</v>
      </c>
      <c r="D32" s="67">
        <f>F32*1.5</f>
        <v>72</v>
      </c>
      <c r="E32" s="23">
        <f>D32-F32</f>
        <v>24</v>
      </c>
      <c r="F32" s="37">
        <f>SUM(J32:Q32)</f>
        <v>48</v>
      </c>
      <c r="G32" s="23">
        <f>F32-H32</f>
        <v>18</v>
      </c>
      <c r="H32" s="23">
        <v>30</v>
      </c>
      <c r="I32" s="23"/>
      <c r="J32" s="26"/>
      <c r="K32" s="26"/>
      <c r="L32" s="26">
        <v>48</v>
      </c>
      <c r="M32" s="23"/>
      <c r="N32" s="23"/>
      <c r="O32" s="23"/>
      <c r="P32" s="23"/>
      <c r="Q32" s="23"/>
    </row>
    <row r="33" spans="1:17" ht="12.75">
      <c r="A33" s="37" t="s">
        <v>13</v>
      </c>
      <c r="B33" s="30" t="s">
        <v>115</v>
      </c>
      <c r="C33" s="128" t="s">
        <v>82</v>
      </c>
      <c r="D33" s="67">
        <f>F33*1.5</f>
        <v>42</v>
      </c>
      <c r="E33" s="23">
        <f>D33-F33</f>
        <v>14</v>
      </c>
      <c r="F33" s="37">
        <f>SUM(J33:Q33)</f>
        <v>28</v>
      </c>
      <c r="G33" s="23">
        <f>F33-H33</f>
        <v>10</v>
      </c>
      <c r="H33" s="23">
        <v>18</v>
      </c>
      <c r="I33" s="23"/>
      <c r="J33" s="26"/>
      <c r="K33" s="26"/>
      <c r="L33" s="26">
        <v>28</v>
      </c>
      <c r="M33" s="23"/>
      <c r="N33" s="23"/>
      <c r="O33" s="23" t="s">
        <v>51</v>
      </c>
      <c r="P33" s="23"/>
      <c r="Q33" s="23"/>
    </row>
    <row r="34" spans="1:17" ht="18" customHeight="1">
      <c r="A34" s="37" t="s">
        <v>30</v>
      </c>
      <c r="B34" s="30" t="s">
        <v>31</v>
      </c>
      <c r="C34" s="128" t="s">
        <v>82</v>
      </c>
      <c r="D34" s="67">
        <f>F34*1.5</f>
        <v>48</v>
      </c>
      <c r="E34" s="23">
        <f>D34-F34</f>
        <v>16</v>
      </c>
      <c r="F34" s="37">
        <f>SUM(J34:Q34)</f>
        <v>32</v>
      </c>
      <c r="G34" s="23">
        <f>F34-H34</f>
        <v>8</v>
      </c>
      <c r="H34" s="23">
        <v>24</v>
      </c>
      <c r="I34" s="23"/>
      <c r="J34" s="26"/>
      <c r="K34" s="26"/>
      <c r="L34" s="26"/>
      <c r="M34" s="23">
        <v>32</v>
      </c>
      <c r="N34" s="37"/>
      <c r="O34" s="37"/>
      <c r="P34" s="37"/>
      <c r="Q34" s="43"/>
    </row>
    <row r="35" spans="1:17" ht="11.25" customHeight="1">
      <c r="A35" s="161" t="s">
        <v>15</v>
      </c>
      <c r="B35" s="162" t="s">
        <v>83</v>
      </c>
      <c r="C35" s="163" t="s">
        <v>205</v>
      </c>
      <c r="D35" s="164">
        <f>SUM(D36:D43)</f>
        <v>849</v>
      </c>
      <c r="E35" s="164">
        <f>SUM(E36:E43)</f>
        <v>283</v>
      </c>
      <c r="F35" s="161">
        <f>SUM(F36:F43)</f>
        <v>566</v>
      </c>
      <c r="G35" s="161">
        <f>SUM(G36:G43)</f>
        <v>358</v>
      </c>
      <c r="H35" s="161">
        <f>SUM(H36:H43)</f>
        <v>208</v>
      </c>
      <c r="I35" s="161"/>
      <c r="J35" s="161">
        <f>SUM(J36:J43)</f>
        <v>98</v>
      </c>
      <c r="K35" s="161">
        <f aca="true" t="shared" si="7" ref="K35:Q35">SUM(K36:K43)</f>
        <v>97</v>
      </c>
      <c r="L35" s="161">
        <f t="shared" si="7"/>
        <v>160</v>
      </c>
      <c r="M35" s="161">
        <f t="shared" si="7"/>
        <v>159</v>
      </c>
      <c r="N35" s="161">
        <f t="shared" si="7"/>
        <v>20</v>
      </c>
      <c r="O35" s="161">
        <f t="shared" si="7"/>
        <v>18</v>
      </c>
      <c r="P35" s="161">
        <f t="shared" si="7"/>
        <v>14</v>
      </c>
      <c r="Q35" s="161">
        <f t="shared" si="7"/>
        <v>0</v>
      </c>
    </row>
    <row r="36" spans="1:17" ht="9.75" customHeight="1">
      <c r="A36" s="37" t="s">
        <v>16</v>
      </c>
      <c r="B36" s="38" t="s">
        <v>32</v>
      </c>
      <c r="C36" s="128" t="s">
        <v>78</v>
      </c>
      <c r="D36" s="2">
        <f aca="true" t="shared" si="8" ref="D36:D43">F36*1.5</f>
        <v>117</v>
      </c>
      <c r="E36" s="67">
        <f aca="true" t="shared" si="9" ref="E36:E43">D36-F36</f>
        <v>39</v>
      </c>
      <c r="F36" s="39">
        <f>SUM(J36:Q36)</f>
        <v>78</v>
      </c>
      <c r="G36" s="40">
        <f>F36-H36</f>
        <v>18</v>
      </c>
      <c r="H36" s="40">
        <v>60</v>
      </c>
      <c r="I36" s="40"/>
      <c r="J36" s="23">
        <v>48</v>
      </c>
      <c r="K36" s="23">
        <v>30</v>
      </c>
      <c r="L36" s="23"/>
      <c r="M36" s="26"/>
      <c r="N36" s="138"/>
      <c r="O36" s="138"/>
      <c r="P36" s="138"/>
      <c r="Q36" s="138"/>
    </row>
    <row r="37" spans="1:17" ht="12" customHeight="1">
      <c r="A37" s="37" t="s">
        <v>17</v>
      </c>
      <c r="B37" s="41" t="s">
        <v>33</v>
      </c>
      <c r="C37" s="128" t="s">
        <v>202</v>
      </c>
      <c r="D37" s="2">
        <f t="shared" si="8"/>
        <v>157.5</v>
      </c>
      <c r="E37" s="67">
        <f t="shared" si="9"/>
        <v>52.5</v>
      </c>
      <c r="F37" s="39">
        <f aca="true" t="shared" si="10" ref="F37:F43">SUM(J37:Q37)</f>
        <v>105</v>
      </c>
      <c r="G37" s="40">
        <f>F37-H37</f>
        <v>79</v>
      </c>
      <c r="H37" s="40">
        <v>26</v>
      </c>
      <c r="I37" s="40"/>
      <c r="J37" s="23"/>
      <c r="K37" s="23"/>
      <c r="L37" s="26">
        <v>54</v>
      </c>
      <c r="M37" s="23">
        <v>51</v>
      </c>
      <c r="N37" s="138"/>
      <c r="O37" s="138"/>
      <c r="P37" s="138"/>
      <c r="Q37" s="138"/>
    </row>
    <row r="38" spans="1:17" ht="11.25" customHeight="1">
      <c r="A38" s="37" t="s">
        <v>18</v>
      </c>
      <c r="B38" s="41" t="s">
        <v>116</v>
      </c>
      <c r="C38" s="128" t="s">
        <v>202</v>
      </c>
      <c r="D38" s="2">
        <f t="shared" si="8"/>
        <v>81</v>
      </c>
      <c r="E38" s="67">
        <f t="shared" si="9"/>
        <v>27</v>
      </c>
      <c r="F38" s="39">
        <f t="shared" si="10"/>
        <v>54</v>
      </c>
      <c r="G38" s="40">
        <f>F38-H38</f>
        <v>34</v>
      </c>
      <c r="H38" s="40">
        <v>20</v>
      </c>
      <c r="I38" s="40"/>
      <c r="J38" s="25">
        <v>24</v>
      </c>
      <c r="K38" s="23">
        <v>30</v>
      </c>
      <c r="L38" s="23"/>
      <c r="M38" s="23"/>
      <c r="N38" s="56"/>
      <c r="O38" s="56"/>
      <c r="P38" s="56"/>
      <c r="Q38" s="56"/>
    </row>
    <row r="39" spans="1:17" ht="9.75" customHeight="1">
      <c r="A39" s="37" t="s">
        <v>19</v>
      </c>
      <c r="B39" s="41" t="s">
        <v>126</v>
      </c>
      <c r="C39" s="128" t="s">
        <v>82</v>
      </c>
      <c r="D39" s="2">
        <f t="shared" si="8"/>
        <v>66</v>
      </c>
      <c r="E39" s="67">
        <f t="shared" si="9"/>
        <v>22</v>
      </c>
      <c r="F39" s="39">
        <f t="shared" si="10"/>
        <v>44</v>
      </c>
      <c r="G39" s="40">
        <v>34</v>
      </c>
      <c r="H39" s="40">
        <v>10</v>
      </c>
      <c r="I39" s="40"/>
      <c r="J39" s="23"/>
      <c r="K39" s="23"/>
      <c r="L39" s="23">
        <v>44</v>
      </c>
      <c r="M39" s="26"/>
      <c r="N39" s="56"/>
      <c r="O39" s="56"/>
      <c r="P39" s="56"/>
      <c r="Q39" s="56"/>
    </row>
    <row r="40" spans="1:17" ht="9.75" customHeight="1">
      <c r="A40" s="37" t="s">
        <v>20</v>
      </c>
      <c r="B40" s="41" t="s">
        <v>34</v>
      </c>
      <c r="C40" s="128" t="s">
        <v>78</v>
      </c>
      <c r="D40" s="2">
        <f t="shared" si="8"/>
        <v>94.5</v>
      </c>
      <c r="E40" s="67">
        <f t="shared" si="9"/>
        <v>31.5</v>
      </c>
      <c r="F40" s="39">
        <f t="shared" si="10"/>
        <v>63</v>
      </c>
      <c r="G40" s="40">
        <f>F40-H40</f>
        <v>55</v>
      </c>
      <c r="H40" s="40">
        <v>8</v>
      </c>
      <c r="I40" s="40"/>
      <c r="J40" s="23">
        <v>26</v>
      </c>
      <c r="K40" s="23">
        <v>37</v>
      </c>
      <c r="L40" s="23"/>
      <c r="M40" s="26"/>
      <c r="N40" s="56"/>
      <c r="O40" s="56"/>
      <c r="P40" s="56"/>
      <c r="Q40" s="56"/>
    </row>
    <row r="41" spans="1:18" ht="10.5" customHeight="1">
      <c r="A41" s="37" t="s">
        <v>35</v>
      </c>
      <c r="B41" s="41" t="s">
        <v>37</v>
      </c>
      <c r="C41" s="128" t="s">
        <v>202</v>
      </c>
      <c r="D41" s="2">
        <f t="shared" si="8"/>
        <v>135</v>
      </c>
      <c r="E41" s="67">
        <f t="shared" si="9"/>
        <v>45</v>
      </c>
      <c r="F41" s="39">
        <f t="shared" si="10"/>
        <v>90</v>
      </c>
      <c r="G41" s="40">
        <v>60</v>
      </c>
      <c r="H41" s="40">
        <v>30</v>
      </c>
      <c r="I41" s="40"/>
      <c r="J41" s="23"/>
      <c r="K41" s="23"/>
      <c r="L41" s="23">
        <v>30</v>
      </c>
      <c r="M41" s="26">
        <v>60</v>
      </c>
      <c r="N41" s="65"/>
      <c r="O41" s="65"/>
      <c r="P41" s="65"/>
      <c r="Q41" s="65"/>
      <c r="R41" t="s">
        <v>249</v>
      </c>
    </row>
    <row r="42" spans="1:17" ht="22.5">
      <c r="A42" s="37" t="s">
        <v>36</v>
      </c>
      <c r="B42" s="41" t="s">
        <v>127</v>
      </c>
      <c r="C42" s="128" t="s">
        <v>78</v>
      </c>
      <c r="D42" s="2">
        <f t="shared" si="8"/>
        <v>96</v>
      </c>
      <c r="E42" s="67">
        <f t="shared" si="9"/>
        <v>32</v>
      </c>
      <c r="F42" s="39">
        <f t="shared" si="10"/>
        <v>64</v>
      </c>
      <c r="G42" s="40">
        <f>F42-H42</f>
        <v>32</v>
      </c>
      <c r="H42" s="40">
        <v>32</v>
      </c>
      <c r="I42" s="40"/>
      <c r="J42" s="23"/>
      <c r="K42" s="23"/>
      <c r="L42" s="23">
        <v>32</v>
      </c>
      <c r="M42" s="23">
        <v>32</v>
      </c>
      <c r="N42" s="63"/>
      <c r="O42" s="63"/>
      <c r="P42" s="63"/>
      <c r="Q42" s="63"/>
    </row>
    <row r="43" spans="1:17" ht="12.75">
      <c r="A43" s="37" t="s">
        <v>128</v>
      </c>
      <c r="B43" s="42" t="s">
        <v>21</v>
      </c>
      <c r="C43" s="128" t="s">
        <v>244</v>
      </c>
      <c r="D43" s="69">
        <f t="shared" si="8"/>
        <v>102</v>
      </c>
      <c r="E43" s="69">
        <f t="shared" si="9"/>
        <v>34</v>
      </c>
      <c r="F43" s="39">
        <f t="shared" si="10"/>
        <v>68</v>
      </c>
      <c r="G43" s="37">
        <f>F43-H43</f>
        <v>46</v>
      </c>
      <c r="H43" s="37">
        <v>22</v>
      </c>
      <c r="I43" s="37"/>
      <c r="J43" s="43"/>
      <c r="K43" s="43"/>
      <c r="L43" s="37"/>
      <c r="M43" s="37">
        <v>16</v>
      </c>
      <c r="N43" s="26">
        <v>20</v>
      </c>
      <c r="O43" s="23">
        <v>18</v>
      </c>
      <c r="P43" s="23">
        <v>14</v>
      </c>
      <c r="Q43" s="23"/>
    </row>
    <row r="44" spans="1:17" ht="16.5" customHeight="1">
      <c r="A44" s="44" t="s">
        <v>14</v>
      </c>
      <c r="B44" s="45" t="s">
        <v>84</v>
      </c>
      <c r="C44" s="129" t="s">
        <v>220</v>
      </c>
      <c r="D44" s="70">
        <f>D45</f>
        <v>1563</v>
      </c>
      <c r="E44" s="44">
        <f>E45</f>
        <v>521</v>
      </c>
      <c r="F44" s="44">
        <f>F45</f>
        <v>3094</v>
      </c>
      <c r="G44" s="44">
        <f>G45</f>
        <v>578</v>
      </c>
      <c r="H44" s="44">
        <f>H45</f>
        <v>1004</v>
      </c>
      <c r="I44" s="44"/>
      <c r="J44" s="44"/>
      <c r="K44" s="44"/>
      <c r="L44" s="44">
        <f aca="true" t="shared" si="11" ref="L44:Q44">SUM(L46+L50+L54+L58)</f>
        <v>136</v>
      </c>
      <c r="M44" s="44">
        <f t="shared" si="11"/>
        <v>526</v>
      </c>
      <c r="N44" s="44">
        <f t="shared" si="11"/>
        <v>524</v>
      </c>
      <c r="O44" s="44">
        <f t="shared" si="11"/>
        <v>930</v>
      </c>
      <c r="P44" s="44">
        <f t="shared" si="11"/>
        <v>504</v>
      </c>
      <c r="Q44" s="44">
        <f t="shared" si="11"/>
        <v>474</v>
      </c>
    </row>
    <row r="45" spans="1:17" ht="12.75">
      <c r="A45" s="44" t="s">
        <v>22</v>
      </c>
      <c r="B45" s="45" t="s">
        <v>23</v>
      </c>
      <c r="C45" s="129" t="s">
        <v>220</v>
      </c>
      <c r="D45" s="70">
        <f>D46+D50+D54+D58</f>
        <v>1563</v>
      </c>
      <c r="E45" s="44">
        <f>SUM(E46,E50,E54,E58)</f>
        <v>521</v>
      </c>
      <c r="F45" s="44">
        <f>F46+F50+F54+F58</f>
        <v>3094</v>
      </c>
      <c r="G45" s="44">
        <f>G46+G50+G54+G58</f>
        <v>578</v>
      </c>
      <c r="H45" s="44">
        <f>SUM(H46+H50+H54+H58)</f>
        <v>1004</v>
      </c>
      <c r="I45" s="44"/>
      <c r="J45" s="44"/>
      <c r="K45" s="44">
        <f>SUM(K46+K50+K54+K58)</f>
        <v>0</v>
      </c>
      <c r="L45" s="44">
        <f aca="true" t="shared" si="12" ref="L45:Q45">SUM(L46+L50+L54+L58)</f>
        <v>136</v>
      </c>
      <c r="M45" s="44">
        <f t="shared" si="12"/>
        <v>526</v>
      </c>
      <c r="N45" s="44">
        <f t="shared" si="12"/>
        <v>524</v>
      </c>
      <c r="O45" s="44">
        <f t="shared" si="12"/>
        <v>930</v>
      </c>
      <c r="P45" s="44">
        <f t="shared" si="12"/>
        <v>504</v>
      </c>
      <c r="Q45" s="44">
        <f t="shared" si="12"/>
        <v>474</v>
      </c>
    </row>
    <row r="46" spans="1:17" ht="36.75" customHeight="1">
      <c r="A46" s="48" t="s">
        <v>24</v>
      </c>
      <c r="B46" s="49" t="s">
        <v>226</v>
      </c>
      <c r="C46" s="130" t="s">
        <v>203</v>
      </c>
      <c r="D46" s="121">
        <f>D47</f>
        <v>699</v>
      </c>
      <c r="E46" s="48">
        <f>SUM(E47:E49)</f>
        <v>233</v>
      </c>
      <c r="F46" s="48">
        <f>SUM(F47:F49)</f>
        <v>1366</v>
      </c>
      <c r="G46" s="48">
        <f>SUM(G47:G49)</f>
        <v>164</v>
      </c>
      <c r="H46" s="48">
        <f>SUM(H47)</f>
        <v>302</v>
      </c>
      <c r="I46" s="48">
        <f>SUM(I47:I49)</f>
        <v>40</v>
      </c>
      <c r="J46" s="48"/>
      <c r="K46" s="48">
        <f aca="true" t="shared" si="13" ref="K46:Q46">SUM(K47:K49)</f>
        <v>0</v>
      </c>
      <c r="L46" s="48">
        <f t="shared" si="13"/>
        <v>74</v>
      </c>
      <c r="M46" s="48">
        <f t="shared" si="13"/>
        <v>278</v>
      </c>
      <c r="N46" s="48">
        <f t="shared" si="13"/>
        <v>230</v>
      </c>
      <c r="O46" s="48">
        <f t="shared" si="13"/>
        <v>388</v>
      </c>
      <c r="P46" s="48">
        <f t="shared" si="13"/>
        <v>180</v>
      </c>
      <c r="Q46" s="48">
        <f t="shared" si="13"/>
        <v>216</v>
      </c>
    </row>
    <row r="47" spans="1:17" ht="34.5" customHeight="1">
      <c r="A47" s="50" t="s">
        <v>52</v>
      </c>
      <c r="B47" s="51" t="s">
        <v>129</v>
      </c>
      <c r="C47" s="128" t="s">
        <v>245</v>
      </c>
      <c r="D47" s="67">
        <f>F47*1.5</f>
        <v>699</v>
      </c>
      <c r="E47" s="67">
        <f>D47-F47</f>
        <v>233</v>
      </c>
      <c r="F47" s="23">
        <f>SUM(J47:Q47)</f>
        <v>466</v>
      </c>
      <c r="G47" s="23">
        <f>F47-H47</f>
        <v>164</v>
      </c>
      <c r="H47" s="23">
        <v>302</v>
      </c>
      <c r="I47" s="23">
        <v>40</v>
      </c>
      <c r="J47" s="23" t="s">
        <v>51</v>
      </c>
      <c r="K47" s="23"/>
      <c r="L47" s="26">
        <v>74</v>
      </c>
      <c r="M47" s="26">
        <v>80</v>
      </c>
      <c r="N47" s="23">
        <v>158</v>
      </c>
      <c r="O47" s="23">
        <v>82</v>
      </c>
      <c r="P47" s="23">
        <v>72</v>
      </c>
      <c r="Q47" s="23"/>
    </row>
    <row r="48" spans="1:17" ht="21" customHeight="1">
      <c r="A48" s="23" t="s">
        <v>85</v>
      </c>
      <c r="B48" s="24" t="s">
        <v>53</v>
      </c>
      <c r="C48" s="128" t="s">
        <v>78</v>
      </c>
      <c r="D48" s="71"/>
      <c r="E48" s="23"/>
      <c r="F48" s="23">
        <f>SUM(J48:Q48)</f>
        <v>180</v>
      </c>
      <c r="G48" s="23"/>
      <c r="H48" s="23">
        <v>180</v>
      </c>
      <c r="I48" s="23"/>
      <c r="J48" s="23"/>
      <c r="K48" s="23"/>
      <c r="L48" s="23"/>
      <c r="M48" s="26">
        <v>108</v>
      </c>
      <c r="N48" s="56">
        <v>72</v>
      </c>
      <c r="O48" s="56"/>
      <c r="P48" s="56"/>
      <c r="Q48" s="56"/>
    </row>
    <row r="49" spans="1:17" ht="11.25" customHeight="1">
      <c r="A49" s="23" t="s">
        <v>86</v>
      </c>
      <c r="B49" s="24" t="s">
        <v>54</v>
      </c>
      <c r="C49" s="59" t="s">
        <v>78</v>
      </c>
      <c r="D49" s="71"/>
      <c r="E49" s="23"/>
      <c r="F49" s="23">
        <f>SUM(J49:Q49)</f>
        <v>720</v>
      </c>
      <c r="G49" s="23"/>
      <c r="H49" s="23">
        <v>504</v>
      </c>
      <c r="I49" s="23"/>
      <c r="J49" s="23"/>
      <c r="K49" s="23"/>
      <c r="L49" s="23"/>
      <c r="M49" s="26">
        <v>90</v>
      </c>
      <c r="N49" s="65"/>
      <c r="O49" s="63">
        <v>306</v>
      </c>
      <c r="P49" s="63">
        <v>108</v>
      </c>
      <c r="Q49" s="63">
        <v>216</v>
      </c>
    </row>
    <row r="50" spans="1:17" ht="21">
      <c r="A50" s="52" t="s">
        <v>25</v>
      </c>
      <c r="B50" s="53" t="s">
        <v>38</v>
      </c>
      <c r="C50" s="131" t="s">
        <v>203</v>
      </c>
      <c r="D50" s="73">
        <f>D51</f>
        <v>315</v>
      </c>
      <c r="E50" s="52">
        <f>SUM(E51:E53)</f>
        <v>105</v>
      </c>
      <c r="F50" s="52">
        <f>SUM(F51:F53)</f>
        <v>642</v>
      </c>
      <c r="G50" s="52">
        <f>SUM(G51:G53)</f>
        <v>156</v>
      </c>
      <c r="H50" s="52">
        <f>SUM(H51:H53)</f>
        <v>378</v>
      </c>
      <c r="I50" s="52">
        <f>SUM(I51:I53)</f>
        <v>0</v>
      </c>
      <c r="J50" s="52"/>
      <c r="K50" s="52">
        <f aca="true" t="shared" si="14" ref="K50:Q50">SUM(K51:K53)</f>
        <v>0</v>
      </c>
      <c r="L50" s="52">
        <f t="shared" si="14"/>
        <v>0</v>
      </c>
      <c r="M50" s="52">
        <f t="shared" si="14"/>
        <v>0</v>
      </c>
      <c r="N50" s="52">
        <f t="shared" si="14"/>
        <v>164</v>
      </c>
      <c r="O50" s="52">
        <f t="shared" si="14"/>
        <v>226</v>
      </c>
      <c r="P50" s="52">
        <f t="shared" si="14"/>
        <v>144</v>
      </c>
      <c r="Q50" s="52">
        <f t="shared" si="14"/>
        <v>108</v>
      </c>
    </row>
    <row r="51" spans="1:17" ht="33.75">
      <c r="A51" s="37" t="s">
        <v>55</v>
      </c>
      <c r="B51" s="54" t="s">
        <v>39</v>
      </c>
      <c r="C51" s="59" t="s">
        <v>206</v>
      </c>
      <c r="D51" s="78">
        <f>F51*1.5</f>
        <v>315</v>
      </c>
      <c r="E51" s="69">
        <f>D51-F51</f>
        <v>105</v>
      </c>
      <c r="F51" s="37">
        <f>SUM(J51:Q51)</f>
        <v>210</v>
      </c>
      <c r="G51" s="37">
        <f>F51-H51</f>
        <v>156</v>
      </c>
      <c r="H51" s="37">
        <v>54</v>
      </c>
      <c r="I51" s="37"/>
      <c r="J51" s="37"/>
      <c r="K51" s="37"/>
      <c r="L51" s="37"/>
      <c r="M51" s="37"/>
      <c r="N51" s="63">
        <v>92</v>
      </c>
      <c r="O51" s="63">
        <v>82</v>
      </c>
      <c r="P51" s="63"/>
      <c r="Q51" s="63">
        <v>36</v>
      </c>
    </row>
    <row r="52" spans="1:17" ht="10.5" customHeight="1">
      <c r="A52" s="23" t="s">
        <v>87</v>
      </c>
      <c r="B52" s="24" t="s">
        <v>53</v>
      </c>
      <c r="C52" s="59" t="s">
        <v>78</v>
      </c>
      <c r="D52" s="67"/>
      <c r="E52" s="23"/>
      <c r="F52" s="23">
        <f>SUM(J52:Q52)</f>
        <v>144</v>
      </c>
      <c r="G52" s="23"/>
      <c r="H52" s="23">
        <v>144</v>
      </c>
      <c r="I52" s="23"/>
      <c r="J52" s="23"/>
      <c r="K52" s="23"/>
      <c r="L52" s="23"/>
      <c r="M52" s="23"/>
      <c r="N52" s="63">
        <v>72</v>
      </c>
      <c r="O52" s="63">
        <v>72</v>
      </c>
      <c r="P52" s="63"/>
      <c r="Q52" s="63"/>
    </row>
    <row r="53" spans="1:17" ht="12" customHeight="1">
      <c r="A53" s="23" t="s">
        <v>88</v>
      </c>
      <c r="B53" s="24" t="s">
        <v>54</v>
      </c>
      <c r="C53" s="59" t="s">
        <v>82</v>
      </c>
      <c r="D53" s="67"/>
      <c r="E53" s="23"/>
      <c r="F53" s="23">
        <f>SUM(J53:Q53)</f>
        <v>288</v>
      </c>
      <c r="G53" s="23"/>
      <c r="H53" s="23">
        <v>180</v>
      </c>
      <c r="I53" s="23"/>
      <c r="J53" s="23"/>
      <c r="K53" s="23"/>
      <c r="L53" s="23"/>
      <c r="M53" s="23"/>
      <c r="N53" s="63"/>
      <c r="O53" s="63">
        <v>72</v>
      </c>
      <c r="P53" s="63">
        <v>144</v>
      </c>
      <c r="Q53" s="63">
        <v>72</v>
      </c>
    </row>
    <row r="54" spans="1:17" ht="21">
      <c r="A54" s="52" t="s">
        <v>133</v>
      </c>
      <c r="B54" s="55" t="s">
        <v>130</v>
      </c>
      <c r="C54" s="131" t="s">
        <v>203</v>
      </c>
      <c r="D54" s="72">
        <f>D55</f>
        <v>249</v>
      </c>
      <c r="E54" s="48">
        <f>SUM(E55:E57)</f>
        <v>83</v>
      </c>
      <c r="F54" s="48">
        <f>SUM(F55:F57)</f>
        <v>490</v>
      </c>
      <c r="G54" s="48">
        <f>SUM(G55:G57)</f>
        <v>112</v>
      </c>
      <c r="H54" s="48">
        <f>SUM(H55:H57)</f>
        <v>270</v>
      </c>
      <c r="I54" s="48">
        <f>SUM(I55:I57)</f>
        <v>0</v>
      </c>
      <c r="J54" s="48"/>
      <c r="K54" s="48">
        <f aca="true" t="shared" si="15" ref="K54:Q54">SUM(K55:K57)</f>
        <v>0</v>
      </c>
      <c r="L54" s="48">
        <f t="shared" si="15"/>
        <v>0</v>
      </c>
      <c r="M54" s="48">
        <f t="shared" si="15"/>
        <v>0</v>
      </c>
      <c r="N54" s="48">
        <f t="shared" si="15"/>
        <v>0</v>
      </c>
      <c r="O54" s="48">
        <f t="shared" si="15"/>
        <v>160</v>
      </c>
      <c r="P54" s="48">
        <f t="shared" si="15"/>
        <v>180</v>
      </c>
      <c r="Q54" s="48">
        <f t="shared" si="15"/>
        <v>150</v>
      </c>
    </row>
    <row r="55" spans="1:17" ht="22.5">
      <c r="A55" s="37" t="s">
        <v>56</v>
      </c>
      <c r="B55" s="51" t="s">
        <v>131</v>
      </c>
      <c r="C55" s="59" t="s">
        <v>82</v>
      </c>
      <c r="D55" s="76">
        <f>F55*1.5</f>
        <v>249</v>
      </c>
      <c r="E55" s="67">
        <f>D55-F55</f>
        <v>83</v>
      </c>
      <c r="F55" s="23">
        <f>SUM(J55:Q55)</f>
        <v>166</v>
      </c>
      <c r="G55" s="23">
        <f>F55-H55</f>
        <v>112</v>
      </c>
      <c r="H55" s="23">
        <v>54</v>
      </c>
      <c r="I55" s="23"/>
      <c r="J55" s="23"/>
      <c r="K55" s="23"/>
      <c r="L55" s="23"/>
      <c r="M55" s="26"/>
      <c r="N55" s="63"/>
      <c r="O55" s="63">
        <v>52</v>
      </c>
      <c r="P55" s="63">
        <v>72</v>
      </c>
      <c r="Q55" s="63">
        <v>42</v>
      </c>
    </row>
    <row r="56" spans="1:17" ht="18.75" customHeight="1">
      <c r="A56" s="23" t="s">
        <v>132</v>
      </c>
      <c r="B56" s="24" t="s">
        <v>53</v>
      </c>
      <c r="C56" s="59" t="s">
        <v>82</v>
      </c>
      <c r="D56" s="67"/>
      <c r="E56" s="23"/>
      <c r="F56" s="23">
        <f>SUM(J56:Q56)</f>
        <v>36</v>
      </c>
      <c r="G56" s="23"/>
      <c r="H56" s="23">
        <v>36</v>
      </c>
      <c r="I56" s="23"/>
      <c r="J56" s="23"/>
      <c r="K56" s="23"/>
      <c r="L56" s="23"/>
      <c r="M56" s="26"/>
      <c r="N56" s="63"/>
      <c r="O56" s="63">
        <v>36</v>
      </c>
      <c r="P56" s="63"/>
      <c r="Q56" s="63"/>
    </row>
    <row r="57" spans="1:17" ht="9.75" customHeight="1">
      <c r="A57" s="56" t="s">
        <v>89</v>
      </c>
      <c r="B57" s="57" t="s">
        <v>54</v>
      </c>
      <c r="C57" s="132" t="s">
        <v>82</v>
      </c>
      <c r="D57" s="74"/>
      <c r="E57" s="56"/>
      <c r="F57" s="23">
        <f>SUM(J57:Q57)</f>
        <v>288</v>
      </c>
      <c r="G57" s="56"/>
      <c r="H57" s="56">
        <v>180</v>
      </c>
      <c r="I57" s="56"/>
      <c r="J57" s="56"/>
      <c r="K57" s="56"/>
      <c r="L57" s="56"/>
      <c r="M57" s="56"/>
      <c r="N57" s="63"/>
      <c r="O57" s="63">
        <v>72</v>
      </c>
      <c r="P57" s="63">
        <v>108</v>
      </c>
      <c r="Q57" s="63">
        <v>108</v>
      </c>
    </row>
    <row r="58" spans="1:17" ht="19.5" customHeight="1">
      <c r="A58" s="52" t="s">
        <v>26</v>
      </c>
      <c r="B58" s="55" t="s">
        <v>253</v>
      </c>
      <c r="C58" s="131" t="s">
        <v>203</v>
      </c>
      <c r="D58" s="73">
        <f>D59</f>
        <v>300</v>
      </c>
      <c r="E58" s="52">
        <f>SUM(E59:E59)</f>
        <v>100</v>
      </c>
      <c r="F58" s="52">
        <f>SUM(F59:F62)</f>
        <v>596</v>
      </c>
      <c r="G58" s="52">
        <f>SUM(G59:G59)</f>
        <v>146</v>
      </c>
      <c r="H58" s="52">
        <f>SUM(H59:H59)</f>
        <v>54</v>
      </c>
      <c r="I58" s="52"/>
      <c r="J58" s="52"/>
      <c r="K58" s="52">
        <f>SUM(K59:K61)</f>
        <v>0</v>
      </c>
      <c r="L58" s="52">
        <f>SUM(L59:L63)</f>
        <v>62</v>
      </c>
      <c r="M58" s="52">
        <f>SUM(M59:M63)</f>
        <v>248</v>
      </c>
      <c r="N58" s="52">
        <f>SUM(N59:N63)</f>
        <v>130</v>
      </c>
      <c r="O58" s="52">
        <f>SUM(O59:O63)</f>
        <v>156</v>
      </c>
      <c r="P58" s="52">
        <f>SUM(P59:P63)</f>
        <v>0</v>
      </c>
      <c r="Q58" s="52"/>
    </row>
    <row r="59" spans="1:17" ht="21" customHeight="1">
      <c r="A59" s="63" t="s">
        <v>136</v>
      </c>
      <c r="B59" s="64" t="s">
        <v>223</v>
      </c>
      <c r="C59" s="132" t="s">
        <v>219</v>
      </c>
      <c r="D59" s="78">
        <f>F59*1.5</f>
        <v>300</v>
      </c>
      <c r="E59" s="78">
        <f>D59-F59</f>
        <v>100</v>
      </c>
      <c r="F59" s="63">
        <f>SUM(J59:Q59)</f>
        <v>200</v>
      </c>
      <c r="G59" s="63">
        <f>F59-H59</f>
        <v>146</v>
      </c>
      <c r="H59" s="63">
        <v>54</v>
      </c>
      <c r="I59" s="63"/>
      <c r="J59" s="63"/>
      <c r="K59" s="63"/>
      <c r="L59" s="63">
        <v>62</v>
      </c>
      <c r="M59" s="63">
        <v>50</v>
      </c>
      <c r="N59" s="63">
        <v>58</v>
      </c>
      <c r="O59" s="63">
        <v>30</v>
      </c>
      <c r="P59" s="63"/>
      <c r="Q59" s="63"/>
    </row>
    <row r="60" spans="1:18" ht="10.5" customHeight="1">
      <c r="A60" s="37" t="s">
        <v>117</v>
      </c>
      <c r="B60" s="51" t="s">
        <v>134</v>
      </c>
      <c r="C60" s="132" t="s">
        <v>82</v>
      </c>
      <c r="D60" s="122"/>
      <c r="E60" s="65"/>
      <c r="F60" s="63">
        <f>SUM(J60:Q60)</f>
        <v>216</v>
      </c>
      <c r="G60" s="65"/>
      <c r="H60" s="63">
        <v>216</v>
      </c>
      <c r="I60" s="61"/>
      <c r="J60" s="61"/>
      <c r="K60" s="61"/>
      <c r="L60" s="63"/>
      <c r="M60" s="63">
        <v>108</v>
      </c>
      <c r="N60" s="23">
        <v>72</v>
      </c>
      <c r="O60" s="23">
        <v>36</v>
      </c>
      <c r="P60" s="46"/>
      <c r="Q60" s="46"/>
      <c r="R60" s="171" t="s">
        <v>250</v>
      </c>
    </row>
    <row r="61" spans="1:18" ht="12.75" customHeight="1">
      <c r="A61" s="23" t="s">
        <v>118</v>
      </c>
      <c r="B61" s="57" t="s">
        <v>54</v>
      </c>
      <c r="C61" s="132" t="s">
        <v>82</v>
      </c>
      <c r="D61" s="122"/>
      <c r="E61" s="65"/>
      <c r="F61" s="63">
        <f>SUM(J61:Q61)</f>
        <v>180</v>
      </c>
      <c r="G61" s="65"/>
      <c r="H61" s="63">
        <v>180</v>
      </c>
      <c r="I61" s="61"/>
      <c r="J61" s="61"/>
      <c r="K61" s="61"/>
      <c r="L61" s="61"/>
      <c r="M61" s="63">
        <v>90</v>
      </c>
      <c r="N61" s="63"/>
      <c r="O61" s="63">
        <v>90</v>
      </c>
      <c r="P61" s="63"/>
      <c r="Q61" s="63"/>
      <c r="R61" t="s">
        <v>250</v>
      </c>
    </row>
    <row r="62" spans="1:17" ht="12" customHeight="1">
      <c r="A62" s="23" t="s">
        <v>255</v>
      </c>
      <c r="B62" s="57" t="s">
        <v>256</v>
      </c>
      <c r="C62" s="133"/>
      <c r="D62" s="78"/>
      <c r="E62" s="78"/>
      <c r="F62" s="63"/>
      <c r="G62" s="63">
        <v>562</v>
      </c>
      <c r="H62" s="63"/>
      <c r="I62" s="60"/>
      <c r="J62" s="60"/>
      <c r="K62" s="60"/>
      <c r="L62" s="60"/>
      <c r="M62" s="63"/>
      <c r="N62" s="23"/>
      <c r="O62" s="23"/>
      <c r="P62" s="69"/>
      <c r="Q62" s="23">
        <v>144</v>
      </c>
    </row>
    <row r="63" spans="1:17" ht="19.5" customHeight="1">
      <c r="A63" s="23"/>
      <c r="B63" s="47" t="s">
        <v>28</v>
      </c>
      <c r="C63" s="134"/>
      <c r="D63" s="124"/>
      <c r="E63" s="125"/>
      <c r="F63" s="125"/>
      <c r="G63" s="125"/>
      <c r="H63" s="125"/>
      <c r="I63" s="46"/>
      <c r="J63" s="46"/>
      <c r="K63" s="46"/>
      <c r="L63" s="46"/>
      <c r="M63" s="46"/>
      <c r="N63" s="46"/>
      <c r="O63" s="46"/>
      <c r="P63" s="46"/>
      <c r="Q63" s="46"/>
    </row>
    <row r="64" spans="1:17" ht="21">
      <c r="A64" s="264" t="s">
        <v>0</v>
      </c>
      <c r="B64" s="264"/>
      <c r="C64" s="153" t="s">
        <v>222</v>
      </c>
      <c r="D64" s="75">
        <f>SUM(D11+D26+D31+D35+D44+D62)</f>
        <v>5450</v>
      </c>
      <c r="E64" s="75">
        <f>SUM(E11+E26+E31+E44+E62)</f>
        <v>1499.5</v>
      </c>
      <c r="F64" s="75">
        <f>SUM(J64:Q64)</f>
        <v>5724</v>
      </c>
      <c r="G64" s="123">
        <f>SUM(G11+G26+G31+G35+G44+G62)</f>
        <v>2604</v>
      </c>
      <c r="H64" s="58">
        <f>SUM(H11+H26+H31+H35+H44+H62)</f>
        <v>1909</v>
      </c>
      <c r="I64" s="58"/>
      <c r="J64" s="46">
        <f>SUM(J11+J35)</f>
        <v>612</v>
      </c>
      <c r="K64" s="46">
        <f aca="true" t="shared" si="16" ref="K64:P64">SUM(K11+K26+K31+K35+K44)</f>
        <v>792</v>
      </c>
      <c r="L64" s="46">
        <f t="shared" si="16"/>
        <v>612</v>
      </c>
      <c r="M64" s="46">
        <f t="shared" si="16"/>
        <v>900</v>
      </c>
      <c r="N64" s="46">
        <f t="shared" si="16"/>
        <v>612</v>
      </c>
      <c r="O64" s="46">
        <f t="shared" si="16"/>
        <v>972</v>
      </c>
      <c r="P64" s="46">
        <f t="shared" si="16"/>
        <v>540</v>
      </c>
      <c r="Q64" s="46">
        <f>SUM(Q26+Q31+Q35+Q46+Q50+Q54+Q62)</f>
        <v>684</v>
      </c>
    </row>
    <row r="65" spans="1:17" ht="12.75">
      <c r="A65" s="143"/>
      <c r="B65" s="144"/>
      <c r="C65" s="145"/>
      <c r="D65" s="146"/>
      <c r="E65" s="147"/>
      <c r="F65" s="148"/>
      <c r="G65" s="149"/>
      <c r="H65" s="138"/>
      <c r="I65" s="148"/>
      <c r="J65" s="148"/>
      <c r="K65" s="138"/>
      <c r="L65" s="138"/>
      <c r="M65" s="138"/>
      <c r="N65" s="156"/>
      <c r="O65" s="156"/>
      <c r="P65" s="156"/>
      <c r="Q65" s="156"/>
    </row>
    <row r="66" spans="1:17" ht="12.75">
      <c r="A66" s="143"/>
      <c r="B66" s="144"/>
      <c r="C66" s="145"/>
      <c r="D66" s="146"/>
      <c r="E66" s="147"/>
      <c r="F66" s="148"/>
      <c r="G66" s="149"/>
      <c r="H66" s="138"/>
      <c r="I66" s="148"/>
      <c r="J66" s="148"/>
      <c r="K66" s="138"/>
      <c r="L66" s="138"/>
      <c r="M66" s="138"/>
      <c r="N66" s="156"/>
      <c r="O66" s="156"/>
      <c r="P66" s="156"/>
      <c r="Q66" s="156"/>
    </row>
    <row r="67" spans="1:17" ht="22.5">
      <c r="A67" s="250" t="s">
        <v>261</v>
      </c>
      <c r="B67" s="251"/>
      <c r="C67" s="251"/>
      <c r="D67" s="251"/>
      <c r="E67" s="252"/>
      <c r="F67" s="259" t="s">
        <v>0</v>
      </c>
      <c r="G67" s="139"/>
      <c r="H67" s="37" t="s">
        <v>208</v>
      </c>
      <c r="I67" s="50">
        <f aca="true" t="shared" si="17" ref="I67:I72">SUM(J67:Q67)</f>
        <v>3528</v>
      </c>
      <c r="J67" s="140">
        <f>SUM(J11,J35)</f>
        <v>612</v>
      </c>
      <c r="K67" s="46">
        <f>SUM(K11,K35)</f>
        <v>792</v>
      </c>
      <c r="L67" s="46">
        <f>SUM(L11,L26,L31,L35,L44)</f>
        <v>612</v>
      </c>
      <c r="M67" s="46">
        <f>SUM(M11+M26+M31+M35+M47+M51+M55+M59)</f>
        <v>504</v>
      </c>
      <c r="N67" s="46">
        <f>SUM(N11+N26+N31+N35+N47+N51+N55+N59)</f>
        <v>396</v>
      </c>
      <c r="O67" s="46">
        <f>SUM(O11+O26+O31+O35+O47+O51+O55+O59)</f>
        <v>288</v>
      </c>
      <c r="P67" s="46">
        <f>SUM(P11+P26+P31+P35+P47+P51+P55+P59)</f>
        <v>180</v>
      </c>
      <c r="Q67" s="46">
        <f>SUM(Q11+Q26+Q31+Q35+Q47+Q51+Q55+Q59)</f>
        <v>144</v>
      </c>
    </row>
    <row r="68" spans="1:17" ht="21" customHeight="1">
      <c r="A68" s="253"/>
      <c r="B68" s="254"/>
      <c r="C68" s="254"/>
      <c r="D68" s="254"/>
      <c r="E68" s="255"/>
      <c r="F68" s="260"/>
      <c r="G68" s="141"/>
      <c r="H68" s="37" t="s">
        <v>209</v>
      </c>
      <c r="I68" s="37">
        <f t="shared" si="17"/>
        <v>576</v>
      </c>
      <c r="J68" s="46">
        <v>0</v>
      </c>
      <c r="K68" s="46">
        <v>0</v>
      </c>
      <c r="L68" s="46">
        <v>0</v>
      </c>
      <c r="M68" s="46">
        <f aca="true" t="shared" si="18" ref="M68:Q69">SUM(M48+M52+M56+M60)</f>
        <v>216</v>
      </c>
      <c r="N68" s="46">
        <f t="shared" si="18"/>
        <v>216</v>
      </c>
      <c r="O68" s="46">
        <f t="shared" si="18"/>
        <v>144</v>
      </c>
      <c r="P68" s="46">
        <f t="shared" si="18"/>
        <v>0</v>
      </c>
      <c r="Q68" s="46">
        <f t="shared" si="18"/>
        <v>0</v>
      </c>
    </row>
    <row r="69" spans="1:17" ht="18.75" customHeight="1">
      <c r="A69" s="253"/>
      <c r="B69" s="254"/>
      <c r="C69" s="254"/>
      <c r="D69" s="254"/>
      <c r="E69" s="255"/>
      <c r="F69" s="260"/>
      <c r="G69" s="141"/>
      <c r="H69" s="37" t="s">
        <v>210</v>
      </c>
      <c r="I69" s="37">
        <f t="shared" si="17"/>
        <v>1476</v>
      </c>
      <c r="J69" s="46">
        <v>0</v>
      </c>
      <c r="K69" s="46">
        <v>0</v>
      </c>
      <c r="L69" s="46">
        <v>0</v>
      </c>
      <c r="M69" s="46">
        <f t="shared" si="18"/>
        <v>180</v>
      </c>
      <c r="N69" s="46">
        <f t="shared" si="18"/>
        <v>0</v>
      </c>
      <c r="O69" s="46">
        <f t="shared" si="18"/>
        <v>540</v>
      </c>
      <c r="P69" s="46">
        <f t="shared" si="18"/>
        <v>360</v>
      </c>
      <c r="Q69" s="46">
        <f t="shared" si="18"/>
        <v>396</v>
      </c>
    </row>
    <row r="70" spans="1:17" ht="12.75">
      <c r="A70" s="253"/>
      <c r="B70" s="254"/>
      <c r="C70" s="254"/>
      <c r="D70" s="254"/>
      <c r="E70" s="255"/>
      <c r="F70" s="260"/>
      <c r="G70" s="141"/>
      <c r="H70" s="37" t="s">
        <v>211</v>
      </c>
      <c r="I70" s="37">
        <f t="shared" si="17"/>
        <v>16</v>
      </c>
      <c r="J70" s="46">
        <v>0</v>
      </c>
      <c r="K70" s="46">
        <v>4</v>
      </c>
      <c r="L70" s="46">
        <v>0</v>
      </c>
      <c r="M70" s="46">
        <v>4</v>
      </c>
      <c r="N70" s="166">
        <v>0</v>
      </c>
      <c r="O70" s="166">
        <v>4</v>
      </c>
      <c r="P70" s="166">
        <v>0</v>
      </c>
      <c r="Q70" s="166">
        <v>4</v>
      </c>
    </row>
    <row r="71" spans="1:17" ht="22.5">
      <c r="A71" s="253"/>
      <c r="B71" s="254"/>
      <c r="C71" s="254"/>
      <c r="D71" s="254"/>
      <c r="E71" s="255"/>
      <c r="F71" s="260"/>
      <c r="G71" s="141"/>
      <c r="H71" s="37" t="s">
        <v>212</v>
      </c>
      <c r="I71" s="37">
        <f t="shared" si="17"/>
        <v>29</v>
      </c>
      <c r="J71" s="46">
        <v>0</v>
      </c>
      <c r="K71" s="46">
        <v>9</v>
      </c>
      <c r="L71" s="46">
        <v>5</v>
      </c>
      <c r="M71" s="46">
        <v>4</v>
      </c>
      <c r="N71" s="166">
        <v>1</v>
      </c>
      <c r="O71" s="166">
        <v>3</v>
      </c>
      <c r="P71" s="166">
        <v>5</v>
      </c>
      <c r="Q71" s="166">
        <v>2</v>
      </c>
    </row>
    <row r="72" spans="1:17" ht="12.75">
      <c r="A72" s="256"/>
      <c r="B72" s="257"/>
      <c r="C72" s="257"/>
      <c r="D72" s="257"/>
      <c r="E72" s="258"/>
      <c r="F72" s="261"/>
      <c r="G72" s="142"/>
      <c r="H72" s="37" t="s">
        <v>213</v>
      </c>
      <c r="I72" s="37">
        <f t="shared" si="17"/>
        <v>6</v>
      </c>
      <c r="J72" s="46">
        <v>1</v>
      </c>
      <c r="K72" s="46">
        <v>0</v>
      </c>
      <c r="L72" s="46">
        <v>1</v>
      </c>
      <c r="M72" s="46">
        <v>1</v>
      </c>
      <c r="N72" s="165">
        <v>1</v>
      </c>
      <c r="O72" s="165">
        <v>1</v>
      </c>
      <c r="P72" s="165">
        <v>1</v>
      </c>
      <c r="Q72" s="165">
        <v>0</v>
      </c>
    </row>
    <row r="80" ht="12.75">
      <c r="N80" s="167"/>
    </row>
  </sheetData>
  <sheetProtection/>
  <mergeCells count="37">
    <mergeCell ref="A1:O1"/>
    <mergeCell ref="A2:A9"/>
    <mergeCell ref="B2:B9"/>
    <mergeCell ref="C2:C9"/>
    <mergeCell ref="D4:D9"/>
    <mergeCell ref="E4:E9"/>
    <mergeCell ref="J4:K4"/>
    <mergeCell ref="N4:O4"/>
    <mergeCell ref="H6:H9"/>
    <mergeCell ref="J7:J9"/>
    <mergeCell ref="O7:O9"/>
    <mergeCell ref="D2:I3"/>
    <mergeCell ref="F4:I4"/>
    <mergeCell ref="G6:G9"/>
    <mergeCell ref="F5:F9"/>
    <mergeCell ref="G5:I5"/>
    <mergeCell ref="L4:M4"/>
    <mergeCell ref="N5:N6"/>
    <mergeCell ref="O5:O6"/>
    <mergeCell ref="L5:L6"/>
    <mergeCell ref="N7:N9"/>
    <mergeCell ref="A64:B64"/>
    <mergeCell ref="I6:I9"/>
    <mergeCell ref="K7:K9"/>
    <mergeCell ref="L7:L9"/>
    <mergeCell ref="M5:M6"/>
    <mergeCell ref="M7:M9"/>
    <mergeCell ref="A67:E72"/>
    <mergeCell ref="F67:F72"/>
    <mergeCell ref="P5:P6"/>
    <mergeCell ref="Q5:Q6"/>
    <mergeCell ref="J2:Q3"/>
    <mergeCell ref="P4:Q4"/>
    <mergeCell ref="P7:P9"/>
    <mergeCell ref="Q7:Q9"/>
    <mergeCell ref="J5:J6"/>
    <mergeCell ref="K5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Q22" sqref="Q22"/>
    </sheetView>
  </sheetViews>
  <sheetFormatPr defaultColWidth="9.140625" defaultRowHeight="12.75"/>
  <sheetData>
    <row r="1" spans="1:14" ht="28.5" customHeight="1">
      <c r="A1" s="304" t="s">
        <v>198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5.75">
      <c r="A2" s="14" t="s">
        <v>90</v>
      </c>
      <c r="B2" s="305" t="s">
        <v>91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298" t="s">
        <v>92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0"/>
    </row>
    <row r="4" spans="1:14" ht="15.75">
      <c r="A4" s="15">
        <v>1</v>
      </c>
      <c r="B4" s="301" t="s">
        <v>185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</row>
    <row r="5" spans="1:14" ht="15.75">
      <c r="A5" s="15">
        <v>3</v>
      </c>
      <c r="B5" s="301" t="s">
        <v>93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3"/>
    </row>
    <row r="6" spans="1:14" ht="15.75" customHeight="1">
      <c r="A6" s="15"/>
      <c r="B6" s="301" t="s">
        <v>94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3"/>
    </row>
    <row r="7" spans="1:14" ht="15.75">
      <c r="A7" s="15">
        <v>5</v>
      </c>
      <c r="B7" s="301" t="s">
        <v>262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3"/>
    </row>
    <row r="8" spans="1:14" ht="15.75">
      <c r="A8" s="16">
        <v>10</v>
      </c>
      <c r="B8" s="301" t="s">
        <v>186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3"/>
    </row>
    <row r="9" spans="1:14" ht="15.75">
      <c r="A9" s="16">
        <v>11</v>
      </c>
      <c r="B9" s="301" t="s">
        <v>95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3"/>
    </row>
    <row r="10" spans="1:14" ht="15.75">
      <c r="A10" s="16">
        <v>12</v>
      </c>
      <c r="B10" s="301" t="s">
        <v>96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3"/>
    </row>
    <row r="11" spans="1:14" ht="15.75">
      <c r="A11" s="16">
        <v>13</v>
      </c>
      <c r="B11" s="301" t="s">
        <v>187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3"/>
    </row>
    <row r="12" spans="1:14" ht="15.75">
      <c r="A12" s="16">
        <v>14</v>
      </c>
      <c r="B12" s="301" t="s">
        <v>97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3"/>
    </row>
    <row r="13" spans="1:14" ht="15.75">
      <c r="A13" s="16">
        <v>16</v>
      </c>
      <c r="B13" s="301" t="s">
        <v>98</v>
      </c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3"/>
    </row>
    <row r="14" spans="1:14" ht="15.75">
      <c r="A14" s="16">
        <v>17</v>
      </c>
      <c r="B14" s="301" t="s">
        <v>188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3"/>
    </row>
    <row r="15" spans="1:14" ht="15.75">
      <c r="A15" s="16">
        <v>18</v>
      </c>
      <c r="B15" s="301" t="s">
        <v>189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3"/>
    </row>
    <row r="16" spans="1:14" ht="15.75">
      <c r="A16" s="16">
        <v>19</v>
      </c>
      <c r="B16" s="301" t="s">
        <v>190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3"/>
    </row>
    <row r="17" spans="1:14" ht="15.75">
      <c r="A17" s="16">
        <v>20</v>
      </c>
      <c r="B17" s="301" t="s">
        <v>191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3"/>
    </row>
    <row r="18" spans="1:14" ht="15.75">
      <c r="A18" s="298" t="s">
        <v>99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300"/>
    </row>
    <row r="19" spans="1:14" ht="15.75">
      <c r="A19" s="16">
        <v>1</v>
      </c>
      <c r="B19" s="294" t="s">
        <v>192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</row>
    <row r="20" spans="1:14" ht="15.75">
      <c r="A20" s="16">
        <v>2</v>
      </c>
      <c r="B20" s="295" t="s">
        <v>193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7"/>
    </row>
    <row r="21" spans="1:14" ht="15.75">
      <c r="A21" s="298" t="s">
        <v>100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300"/>
    </row>
    <row r="22" spans="1:14" ht="15.75">
      <c r="A22" s="15">
        <v>1</v>
      </c>
      <c r="B22" s="294" t="s">
        <v>194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1:14" ht="15.75">
      <c r="A23" s="16">
        <v>2</v>
      </c>
      <c r="B23" s="295" t="s">
        <v>195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7"/>
    </row>
    <row r="24" spans="1:14" ht="15.75">
      <c r="A24" s="298" t="s">
        <v>196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300"/>
    </row>
    <row r="25" spans="1:14" ht="15.75">
      <c r="A25" s="15">
        <v>1</v>
      </c>
      <c r="B25" s="301" t="s">
        <v>197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3"/>
    </row>
    <row r="26" spans="1:14" ht="15.75">
      <c r="A26" s="298" t="s">
        <v>101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300"/>
    </row>
    <row r="27" spans="1:14" ht="15.75">
      <c r="A27" s="16">
        <v>1</v>
      </c>
      <c r="B27" s="294" t="s">
        <v>102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</row>
    <row r="28" spans="1:14" ht="15.75">
      <c r="A28" s="16">
        <v>2</v>
      </c>
      <c r="B28" s="294" t="s">
        <v>103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</row>
    <row r="29" spans="1:14" ht="15.75">
      <c r="A29" s="16">
        <v>3</v>
      </c>
      <c r="B29" s="294" t="s">
        <v>104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</row>
    <row r="30" spans="1:14" ht="15.75">
      <c r="A30" s="298" t="s">
        <v>105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300"/>
    </row>
    <row r="31" spans="1:14" ht="15.75">
      <c r="A31" s="16">
        <v>1</v>
      </c>
      <c r="B31" s="294" t="s">
        <v>106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</row>
    <row r="32" spans="1:14" ht="15.75">
      <c r="A32" s="16">
        <v>2</v>
      </c>
      <c r="B32" s="294" t="s">
        <v>107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</row>
    <row r="33" spans="1:14" ht="15.75">
      <c r="A33" s="16">
        <v>3</v>
      </c>
      <c r="B33" s="294" t="s">
        <v>108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</row>
  </sheetData>
  <sheetProtection/>
  <mergeCells count="33">
    <mergeCell ref="B25:N25"/>
    <mergeCell ref="A1:N1"/>
    <mergeCell ref="B2:N2"/>
    <mergeCell ref="A3:N3"/>
    <mergeCell ref="B4:N4"/>
    <mergeCell ref="B5:N5"/>
    <mergeCell ref="B7:N7"/>
    <mergeCell ref="B6:N6"/>
    <mergeCell ref="B9:N9"/>
    <mergeCell ref="B8:N8"/>
    <mergeCell ref="B10:N10"/>
    <mergeCell ref="B13:N13"/>
    <mergeCell ref="B15:N15"/>
    <mergeCell ref="B16:N16"/>
    <mergeCell ref="B11:N11"/>
    <mergeCell ref="B12:N12"/>
    <mergeCell ref="B14:N14"/>
    <mergeCell ref="B17:N17"/>
    <mergeCell ref="A18:N18"/>
    <mergeCell ref="B19:N19"/>
    <mergeCell ref="B20:N20"/>
    <mergeCell ref="A21:N21"/>
    <mergeCell ref="B22:N22"/>
    <mergeCell ref="B31:N31"/>
    <mergeCell ref="B32:N32"/>
    <mergeCell ref="B33:N33"/>
    <mergeCell ref="B23:N23"/>
    <mergeCell ref="A26:N26"/>
    <mergeCell ref="B27:N27"/>
    <mergeCell ref="B28:N28"/>
    <mergeCell ref="B29:N29"/>
    <mergeCell ref="A30:N30"/>
    <mergeCell ref="A24:N2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Zav_uch</cp:lastModifiedBy>
  <cp:lastPrinted>2016-09-23T06:41:46Z</cp:lastPrinted>
  <dcterms:created xsi:type="dcterms:W3CDTF">1996-10-08T23:32:33Z</dcterms:created>
  <dcterms:modified xsi:type="dcterms:W3CDTF">2018-03-14T12:44:05Z</dcterms:modified>
  <cp:category/>
  <cp:version/>
  <cp:contentType/>
  <cp:contentStatus/>
</cp:coreProperties>
</file>