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435" windowHeight="8160" tabRatio="903" activeTab="0"/>
  </bookViews>
  <sheets>
    <sheet name="Титульник РУП" sheetId="1" r:id="rId1"/>
    <sheet name="График 1-2 " sheetId="2" r:id="rId2"/>
    <sheet name="План учеб. процесса 3 " sheetId="3" r:id="rId3"/>
    <sheet name="Перечень каб. 4" sheetId="4" r:id="rId4"/>
    <sheet name="Поясн.зап. 5" sheetId="5" r:id="rId5"/>
    <sheet name="Лист1" sheetId="6" r:id="rId6"/>
  </sheets>
  <definedNames>
    <definedName name="_ftn1" localSheetId="2">'План учеб. процесса 3 '!#REF!</definedName>
    <definedName name="_ftnref1" localSheetId="2">'План учеб. процесса 3 '!$C$2</definedName>
  </definedNames>
  <calcPr fullCalcOnLoad="1"/>
</workbook>
</file>

<file path=xl/sharedStrings.xml><?xml version="1.0" encoding="utf-8"?>
<sst xmlns="http://schemas.openxmlformats.org/spreadsheetml/2006/main" count="740" uniqueCount="378">
  <si>
    <t>Всего</t>
  </si>
  <si>
    <t>ОП.00</t>
  </si>
  <si>
    <t>ОП.01</t>
  </si>
  <si>
    <t>ОП. 02</t>
  </si>
  <si>
    <t>ОП. 03</t>
  </si>
  <si>
    <t>Безопасность жизнедеятельности</t>
  </si>
  <si>
    <t>П.00</t>
  </si>
  <si>
    <t>ПМ.01</t>
  </si>
  <si>
    <t>ФК.00</t>
  </si>
  <si>
    <t>Физическая культура</t>
  </si>
  <si>
    <t>Учебная практика (производственное обучение)</t>
  </si>
  <si>
    <t>Производственная практика</t>
  </si>
  <si>
    <t>Промежуточная аттестация</t>
  </si>
  <si>
    <t>ГИА.00</t>
  </si>
  <si>
    <t>Государственная (итоговая) аттестация</t>
  </si>
  <si>
    <t>ОП. 04</t>
  </si>
  <si>
    <t>0ДБ.00</t>
  </si>
  <si>
    <t>Общеобразовательные дисциплины базовые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</si>
  <si>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</si>
  <si>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</si>
  <si>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</si>
  <si>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</si>
  <si>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</si>
  <si>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</si>
  <si>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</si>
  <si>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</si>
  <si>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</si>
  <si>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</si>
  <si>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ОДБ.07</t>
  </si>
  <si>
    <t>0ДП.00</t>
  </si>
  <si>
    <t>Общеобразовательные дисциплины профильные</t>
  </si>
  <si>
    <t>Математика</t>
  </si>
  <si>
    <t>Информатика и ИКТ</t>
  </si>
  <si>
    <t>ОДБ.08</t>
  </si>
  <si>
    <t>ОДБ.09</t>
  </si>
  <si>
    <t>ОБЖ</t>
  </si>
  <si>
    <t xml:space="preserve"> </t>
  </si>
  <si>
    <t>ОДП.11</t>
  </si>
  <si>
    <t>ОДП.12</t>
  </si>
  <si>
    <t>ОДП.13</t>
  </si>
  <si>
    <t>Учись учиться</t>
  </si>
  <si>
    <t>Курсы</t>
  </si>
  <si>
    <t>Обучение по дисциплинам и междисциплинарным курсам</t>
  </si>
  <si>
    <t>Учебная практика</t>
  </si>
  <si>
    <t>Каникулы</t>
  </si>
  <si>
    <t>I курс</t>
  </si>
  <si>
    <t>II курс</t>
  </si>
  <si>
    <t>III курс</t>
  </si>
  <si>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</si>
  <si>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</si>
  <si>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</si>
  <si>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нагрузки по курсам и семестрам  (час. в семестр)</t>
  </si>
  <si>
    <t>максимальная</t>
  </si>
  <si>
    <t>Обязательная аудиторная</t>
  </si>
  <si>
    <t>всего занятий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</si>
  <si>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</si>
  <si>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</si>
  <si>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</si>
  <si>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</si>
  <si>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</si>
  <si>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</si>
  <si>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О.00</t>
  </si>
  <si>
    <t>Общеобразовательный цикл</t>
  </si>
  <si>
    <t>ОДП.10</t>
  </si>
  <si>
    <t xml:space="preserve">Общепрофессиональный цикл 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</si>
  <si>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</si>
  <si>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</si>
  <si>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</si>
  <si>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</si>
  <si>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</si>
  <si>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УП.02</t>
  </si>
  <si>
    <t>ПП.02</t>
  </si>
  <si>
    <t>Г(И)А</t>
  </si>
  <si>
    <t xml:space="preserve">Формы промежуточной аттестации </t>
  </si>
  <si>
    <t>17 нед</t>
  </si>
  <si>
    <t>ОП.05</t>
  </si>
  <si>
    <t>МДК. 01.01</t>
  </si>
  <si>
    <t>16 нед</t>
  </si>
  <si>
    <t>ПМ.02</t>
  </si>
  <si>
    <t>ПМ.03</t>
  </si>
  <si>
    <t>МДК. 02.01</t>
  </si>
  <si>
    <t>МДК. 03.01</t>
  </si>
  <si>
    <t>№</t>
  </si>
  <si>
    <t>Наименование</t>
  </si>
  <si>
    <t>Кабинеты:</t>
  </si>
  <si>
    <t xml:space="preserve">Лаборатории: </t>
  </si>
  <si>
    <t>Спортивный комплекс:</t>
  </si>
  <si>
    <t>Залы:</t>
  </si>
  <si>
    <t>библиотека</t>
  </si>
  <si>
    <t>читальный зал с выходом в сеть Интернет</t>
  </si>
  <si>
    <t>актовый зал</t>
  </si>
  <si>
    <t>Код и наименование дисциплины</t>
  </si>
  <si>
    <t xml:space="preserve">           Оценка качества подготовки обучающихся и выпускников осуществляется в двух основных направлениях: оценка уровня освоения дисциплин, оценка компетенций обучающихся. Для юношей предусматривается оценка результатов освоения основ военной службы.
</t>
  </si>
  <si>
    <t xml:space="preserve">          Конкретные формы и процедуры текущего контроля знаний, промежуточной аттестации по каждой дисциплине и профессиональному модулю разрабатываются преподавателями самостоятельно, рассматриваются цикловыми методическими комиссиями и утверждаются заместителем директора. </t>
  </si>
  <si>
    <t>УП.03</t>
  </si>
  <si>
    <t>ПП.03</t>
  </si>
  <si>
    <t>1. График учебного процесса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</si>
  <si>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</si>
  <si>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</si>
  <si>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</si>
  <si>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</si>
  <si>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</si>
  <si>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</si>
  <si>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</si>
  <si>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</si>
  <si>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</si>
  <si>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</si>
  <si>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</si>
  <si>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</si>
  <si>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</si>
  <si>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</si>
  <si>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</si>
  <si>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</si>
  <si>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</si>
  <si>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- 5.VIII</t>
  </si>
  <si>
    <t>Июль</t>
  </si>
  <si>
    <t>27.VII - 2.VIII</t>
  </si>
  <si>
    <t>Август</t>
  </si>
  <si>
    <t>I</t>
  </si>
  <si>
    <t>17 недель</t>
  </si>
  <si>
    <t>=</t>
  </si>
  <si>
    <t>::</t>
  </si>
  <si>
    <t>II</t>
  </si>
  <si>
    <t>III</t>
  </si>
  <si>
    <t>Обозначения:</t>
  </si>
  <si>
    <t>Теоретическое обучение</t>
  </si>
  <si>
    <t>Государственная (итоговая)  аттестация</t>
  </si>
  <si>
    <t>П</t>
  </si>
  <si>
    <t>У</t>
  </si>
  <si>
    <t>ТУ</t>
  </si>
  <si>
    <t xml:space="preserve">Учебная практика (производственное обучение)  </t>
  </si>
  <si>
    <t>Учебная практика (п/о/)  параллельно с теоретич. обучением</t>
  </si>
  <si>
    <t>2. Сводные данные по бюджету времени (в неделях)</t>
  </si>
  <si>
    <t>5. Пояснительная записка</t>
  </si>
  <si>
    <t xml:space="preserve">в т.ч. лаб. и практ. занятий </t>
  </si>
  <si>
    <t>дисциплин и МДК</t>
  </si>
  <si>
    <t>учебной практики</t>
  </si>
  <si>
    <t>экзаменов</t>
  </si>
  <si>
    <t>дифф. зачетов</t>
  </si>
  <si>
    <t>зачетов</t>
  </si>
  <si>
    <t xml:space="preserve">производст. практики </t>
  </si>
  <si>
    <t>З, З, ДЗ</t>
  </si>
  <si>
    <t xml:space="preserve">-,-,Э  </t>
  </si>
  <si>
    <t>-,ДЗ</t>
  </si>
  <si>
    <t>"Транспортно-энергетический техникум"</t>
  </si>
  <si>
    <t xml:space="preserve">Обществознание </t>
  </si>
  <si>
    <t xml:space="preserve">Естествознание </t>
  </si>
  <si>
    <t>География</t>
  </si>
  <si>
    <t xml:space="preserve">Экономика </t>
  </si>
  <si>
    <t>Право</t>
  </si>
  <si>
    <t>ОДП.14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</si>
  <si>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</si>
  <si>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</si>
  <si>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</si>
  <si>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</si>
  <si>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</si>
  <si>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</si>
  <si>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 и макаронных изделий, яиц, творога, теста</t>
  </si>
  <si>
    <t>Приготовление супов и соусов</t>
  </si>
  <si>
    <t>Технология приготовления супов и соусов</t>
  </si>
  <si>
    <t>ПМ.04</t>
  </si>
  <si>
    <t>Приготовление блюд из рыбы</t>
  </si>
  <si>
    <t>МДК. 04.01</t>
  </si>
  <si>
    <t>Технология обработки сырья и приготовления блюд из рыбы</t>
  </si>
  <si>
    <t>ПП.04</t>
  </si>
  <si>
    <t>ПМ.05</t>
  </si>
  <si>
    <t>МДК. 05.01</t>
  </si>
  <si>
    <t>Технология обработки сырья и приготовления блюд из мяса и домашней птицы</t>
  </si>
  <si>
    <t>УП.05</t>
  </si>
  <si>
    <t>ПП.05</t>
  </si>
  <si>
    <t>УП.04</t>
  </si>
  <si>
    <t>ПМ.06</t>
  </si>
  <si>
    <t>Приготовление и оформление холодных блюд и закусок</t>
  </si>
  <si>
    <t>МДК. 06.01</t>
  </si>
  <si>
    <t>УП.06</t>
  </si>
  <si>
    <t>ПП.06</t>
  </si>
  <si>
    <t>ПМ.07</t>
  </si>
  <si>
    <t>Приготовление сладких блюд и напитков</t>
  </si>
  <si>
    <t>МДК. 07.01</t>
  </si>
  <si>
    <t>Технология приготовления сладких блюд и напитков</t>
  </si>
  <si>
    <t>УП.07</t>
  </si>
  <si>
    <t>ПП.07</t>
  </si>
  <si>
    <t>ПМ.08</t>
  </si>
  <si>
    <t>Приготовление хлебобулочных, мучных и кондитерских изделий</t>
  </si>
  <si>
    <t>МДК. 08.01</t>
  </si>
  <si>
    <t>УП.08</t>
  </si>
  <si>
    <t>ПП.08</t>
  </si>
  <si>
    <t>Технология приготовления хлебобулочных, мучных и кондитерских изделий</t>
  </si>
  <si>
    <t xml:space="preserve">-, ДЗ   </t>
  </si>
  <si>
    <t>-/-/1</t>
  </si>
  <si>
    <t>-</t>
  </si>
  <si>
    <t>ДЗ</t>
  </si>
  <si>
    <t>-, ДЗ</t>
  </si>
  <si>
    <t>Учебный кулинарный цех</t>
  </si>
  <si>
    <t>Учебный кондитерский цех</t>
  </si>
  <si>
    <t>Технология подготовки сырья и приготовления блюд и гарниров из круп, бобовых, макаронных изделий, яиц, творога, теста</t>
  </si>
  <si>
    <t>Технология приготовления и оформление холодных блюд и закусок</t>
  </si>
  <si>
    <t>График учебного процесса РУП</t>
  </si>
  <si>
    <t>ОП.06</t>
  </si>
  <si>
    <t xml:space="preserve">Адаптация выпускника на рынке труда </t>
  </si>
  <si>
    <t xml:space="preserve">-, ДЗ  </t>
  </si>
  <si>
    <t>З</t>
  </si>
  <si>
    <t>24 нед</t>
  </si>
  <si>
    <t xml:space="preserve"> -, Э      </t>
  </si>
  <si>
    <t>З,ДЗ</t>
  </si>
  <si>
    <t>1/ 5/ -</t>
  </si>
  <si>
    <t>самостоятельная работа</t>
  </si>
  <si>
    <t>2 нед.</t>
  </si>
  <si>
    <t xml:space="preserve">ДЗ,ДЗ, ДЗ </t>
  </si>
  <si>
    <t>2/10/ 1</t>
  </si>
  <si>
    <t>4/ 19/ 13</t>
  </si>
  <si>
    <t>21 нед</t>
  </si>
  <si>
    <t>Приготовление блюд из мяса и домашней птицы</t>
  </si>
  <si>
    <t>16 нед (6т. / 11пр)</t>
  </si>
  <si>
    <t xml:space="preserve">-,-,-,-, ДЗ   </t>
  </si>
  <si>
    <t xml:space="preserve">-, -,-,-,ДЗ </t>
  </si>
  <si>
    <t xml:space="preserve"> -,ДЗ </t>
  </si>
  <si>
    <t>-,Э,Э</t>
  </si>
  <si>
    <t>-,-,-,-,ДЗ</t>
  </si>
  <si>
    <t>-/ 2/4</t>
  </si>
  <si>
    <t>2/ 15/ 5</t>
  </si>
  <si>
    <t>-/1/1</t>
  </si>
  <si>
    <t>-/8/ 8</t>
  </si>
  <si>
    <t xml:space="preserve"> -,-,ДЗ</t>
  </si>
  <si>
    <t>Государственного бюджетного профессионального образовательного учреждения   Республики  Марий Эл</t>
  </si>
  <si>
    <t xml:space="preserve">3. План учебного процесса по профессии СПО 19.01.17 Повар, кондитер </t>
  </si>
  <si>
    <t>23 нед
(14 т. /  9 пр)</t>
  </si>
  <si>
    <r>
      <t>Консультации</t>
    </r>
    <r>
      <rPr>
        <sz val="8"/>
        <color indexed="8"/>
        <rFont val="Times New Roman"/>
        <family val="1"/>
      </rPr>
      <t xml:space="preserve"> на учебную группу по 100 часов в год
 (всего 300 час.)
</t>
    </r>
    <r>
      <rPr>
        <b/>
        <sz val="8"/>
        <color indexed="8"/>
        <rFont val="Times New Roman"/>
        <family val="1"/>
      </rPr>
      <t>Государственная (итоговая) аттестация</t>
    </r>
    <r>
      <rPr>
        <sz val="8"/>
        <color indexed="8"/>
        <rFont val="Times New Roman"/>
        <family val="1"/>
      </rPr>
      <t xml:space="preserve">
Выпускная квалификационная работа</t>
    </r>
  </si>
  <si>
    <t>Охрана труда</t>
  </si>
  <si>
    <t>ОП.07</t>
  </si>
  <si>
    <t>ОП.09</t>
  </si>
  <si>
    <t>ОГСЭ.00</t>
  </si>
  <si>
    <t>Общий гуманитарный и социально-экономический учебный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</si>
  <si>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</si>
  <si>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</si>
  <si>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</si>
  <si>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</si>
  <si>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</si>
  <si>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</si>
  <si>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учебный цикл</t>
  </si>
  <si>
    <t xml:space="preserve">ЕН.01 </t>
  </si>
  <si>
    <t>Экологические основы природопользования</t>
  </si>
  <si>
    <t xml:space="preserve">ЕН.02 </t>
  </si>
  <si>
    <t>Химия</t>
  </si>
  <si>
    <t xml:space="preserve">ЕН.03 </t>
  </si>
  <si>
    <t>Профессиональный учебный цикл</t>
  </si>
  <si>
    <t>Общепрофессиональные дисциплины</t>
  </si>
  <si>
    <t xml:space="preserve">ОП.01 </t>
  </si>
  <si>
    <t>ОП.02</t>
  </si>
  <si>
    <t>Организация хранение и контроль запасов сырья</t>
  </si>
  <si>
    <t xml:space="preserve">ОП.03 </t>
  </si>
  <si>
    <t xml:space="preserve">ОП.04 </t>
  </si>
  <si>
    <t xml:space="preserve">ОП.08 </t>
  </si>
  <si>
    <t xml:space="preserve"> Технология приготовления сложной холодной кулинарной продукции</t>
  </si>
  <si>
    <t>Технология приготовления полуфабрикатов для сложной кулинарной продукции</t>
  </si>
  <si>
    <t>Организация процесса приготовления и приготовление полуфабрикатов для сложной кулинарной продукции</t>
  </si>
  <si>
    <t>Организация процесса приготовления и приготовление сложной холодной кулинарной продукции</t>
  </si>
  <si>
    <t>Организация процесса приготовления и приготовление сложной горячей кулинарной продукции</t>
  </si>
  <si>
    <t>Организация процесса приготовления и приготовление сложных хлебобулочных, мучных кондитерских изделий</t>
  </si>
  <si>
    <t xml:space="preserve"> Технология приготовления сложной горячей кулинарной продукции</t>
  </si>
  <si>
    <t>Технология приготовления сложных хлебобулочных, мучных кондитерских изделий</t>
  </si>
  <si>
    <t>Технология приготовления сложных холодных и горячих десертов</t>
  </si>
  <si>
    <t xml:space="preserve">Организация работы структурного подразделения </t>
  </si>
  <si>
    <t>Управление структурным подразделением организации</t>
  </si>
  <si>
    <t>Обществознание( включая экономику)</t>
  </si>
  <si>
    <t>Биология</t>
  </si>
  <si>
    <t>Физика</t>
  </si>
  <si>
    <t>ОДП.01</t>
  </si>
  <si>
    <t>ОДП.02</t>
  </si>
  <si>
    <t>ОДП.03</t>
  </si>
  <si>
    <t>Выполнение работ по одной или нескольким профессиям рабочих , должностям служащих</t>
  </si>
  <si>
    <t>ПДП.00</t>
  </si>
  <si>
    <t>Производственная практика (преддипломная)</t>
  </si>
  <si>
    <t>Физиология питания</t>
  </si>
  <si>
    <t>Информационные технологии в профессиональной деятельности</t>
  </si>
  <si>
    <t>Основы экономики, менеджмента и маркетинга</t>
  </si>
  <si>
    <t>Правовые основы профессиональной деятельности</t>
  </si>
  <si>
    <t>Метрология и стандартизация</t>
  </si>
  <si>
    <t>ОП.10</t>
  </si>
  <si>
    <t>Товароведение продовольственных товаров</t>
  </si>
  <si>
    <t>Микробиология, санитария и гигиена в пищевом производстве</t>
  </si>
  <si>
    <t>Организация процесса приготовления и приготовление сложных холодных и горячих десертов</t>
  </si>
  <si>
    <t>16675 Повар (технология выполнения работ по профессии повар)</t>
  </si>
  <si>
    <t>МДК.07.01</t>
  </si>
  <si>
    <t>3. План учебного процесса по специальности 19.02.10 Технология продукции общественного питания</t>
  </si>
  <si>
    <t>VI курс</t>
  </si>
  <si>
    <t>7 семестр</t>
  </si>
  <si>
    <t>8 семестр</t>
  </si>
  <si>
    <t>дз</t>
  </si>
  <si>
    <t>з,з,з,з,з,дз</t>
  </si>
  <si>
    <t>з,дз</t>
  </si>
  <si>
    <t>э</t>
  </si>
  <si>
    <t>ОП.11</t>
  </si>
  <si>
    <t>Оборудование ПОП</t>
  </si>
  <si>
    <t>ОП.12</t>
  </si>
  <si>
    <t>Основы исследовательской деятельности</t>
  </si>
  <si>
    <t xml:space="preserve">ОП.13 </t>
  </si>
  <si>
    <t>Адаптация выпускника</t>
  </si>
  <si>
    <t>22 недели</t>
  </si>
  <si>
    <t>Х</t>
  </si>
  <si>
    <t xml:space="preserve"> 11 недель</t>
  </si>
  <si>
    <t>3 недели</t>
  </si>
  <si>
    <t>основной профессиональной образовательной программы среднего профессионального образования подготовки специалистов среднего звена</t>
  </si>
  <si>
    <t>по специальности 19.02.10 Технология продукции общественного питания</t>
  </si>
  <si>
    <t>техник-технолог</t>
  </si>
  <si>
    <r>
      <t xml:space="preserve">Год начала подготовки по УП - </t>
    </r>
    <r>
      <rPr>
        <b/>
        <u val="single"/>
        <sz val="8"/>
        <rFont val="Times New Roman"/>
        <family val="1"/>
      </rPr>
      <t>2017</t>
    </r>
  </si>
  <si>
    <t>2 недели</t>
  </si>
  <si>
    <t>IV</t>
  </si>
  <si>
    <t>10 недель</t>
  </si>
  <si>
    <t>по профилю специальности</t>
  </si>
  <si>
    <t>преддипломная (для СПО)</t>
  </si>
  <si>
    <t>IV курс</t>
  </si>
  <si>
    <t>4 нед</t>
  </si>
  <si>
    <t>6 нед</t>
  </si>
  <si>
    <t>22 нед</t>
  </si>
  <si>
    <t>23 нед
(17 т. / 6 пр)</t>
  </si>
  <si>
    <t>17 нед (16т./1пр)</t>
  </si>
  <si>
    <t>16 нед (8т. / 8пр)</t>
  </si>
  <si>
    <t>25 нед (18т. / 7пр)</t>
  </si>
  <si>
    <t>15 нед (9т. /6пр)</t>
  </si>
  <si>
    <t>13 нед (6т. / 7пр)</t>
  </si>
  <si>
    <t xml:space="preserve">Кабинет социально-экономических дисциплин </t>
  </si>
  <si>
    <t xml:space="preserve">Кабинет иностранного языка </t>
  </si>
  <si>
    <t xml:space="preserve">Кабинет экологических основ природопользования </t>
  </si>
  <si>
    <t>Кабинет технологического оборудования кулинарного и кондитерского производства</t>
  </si>
  <si>
    <t xml:space="preserve">Кабинет безопасности жизнедеятельности и охраны труда </t>
  </si>
  <si>
    <t>Химии</t>
  </si>
  <si>
    <t>Метрологии и стандартизации</t>
  </si>
  <si>
    <t>Микробиологии, санитарии и гигиены</t>
  </si>
  <si>
    <t>Спортивный зал</t>
  </si>
  <si>
    <t>Открытый стадион широкого профиля с элементами полосы препятствий</t>
  </si>
  <si>
    <t xml:space="preserve"> Стрелковый тир </t>
  </si>
  <si>
    <t>Производственная практика  (по профилю специальности)</t>
  </si>
  <si>
    <t xml:space="preserve">Квалификация - </t>
  </si>
  <si>
    <r>
      <t xml:space="preserve">Форма  обучения:   </t>
    </r>
    <r>
      <rPr>
        <b/>
        <sz val="8"/>
        <rFont val="Times New Roman"/>
        <family val="1"/>
      </rPr>
      <t>очная</t>
    </r>
  </si>
  <si>
    <t xml:space="preserve">Нормативный срок обучения 3 года 10 месяцев на базе основного общего образования </t>
  </si>
  <si>
    <t>1/7/2</t>
  </si>
  <si>
    <t>-/1/2</t>
  </si>
  <si>
    <t>5/3/-</t>
  </si>
  <si>
    <t>-/3/-</t>
  </si>
  <si>
    <t>-/11/2</t>
  </si>
  <si>
    <t>-/3/1</t>
  </si>
  <si>
    <t>-/2/2</t>
  </si>
  <si>
    <t>-/2/1</t>
  </si>
  <si>
    <t>-,э</t>
  </si>
  <si>
    <t>6/39/16</t>
  </si>
  <si>
    <t>курсовых работ</t>
  </si>
  <si>
    <t>4. Перечень кабинетов, лабораторий, мастерских и других помещений для подготовки по специальности 19.02.10 Технология продукции общественного питания</t>
  </si>
  <si>
    <t>Кабинет информационных технологий в профессиональной деятельности</t>
  </si>
  <si>
    <r>
      <t xml:space="preserve">           Настоящий учебный план основной профессиональной образовательной программы (далее ОПОП) среднего профессионального образования  Государственного бюджетного профессионального образовательного учреждения  Республики Марий Эл "Транспортно-энергетический техникум" (далее- техникум) разработан на основе Федерального государственного образовательного стандарта (далее ФГОС) по специальности, утвержденного приказом Министерства образования и науки Российской Федерации № 384 от 22 апреля 2014 г., зарегистрированного Министерством юстиции (рег. № 33234 от  23 июля 2014 г.) 19.02.10 Технология продукции общественного питания, СанПиН 2.4.3.1186—03, базисного и примерного учебного плана ОПОП по данной специальности разработанных техникумом для очной формы обучения на базе основного общего образования с освоением квалификации </t>
    </r>
    <r>
      <rPr>
        <b/>
        <sz val="10"/>
        <rFont val="Times New Roman"/>
        <family val="1"/>
      </rPr>
      <t>Техник-технолог.</t>
    </r>
    <r>
      <rPr>
        <sz val="10"/>
        <rFont val="Times New Roman"/>
        <family val="1"/>
      </rPr>
      <t xml:space="preserve"> </t>
    </r>
  </si>
  <si>
    <t>Общая продолжительность каникул в учебном году составляет 8- 11 недель в учебном году, в том числе 2 недели в зимний период.</t>
  </si>
  <si>
    <t xml:space="preserve">         Нормативный срок освоения ОПОП для лиц, обучающихся на базе основного общего образования,147 недель из расчета:
- теоретическое обучение (при обязательной учебной нагрузке 36 часов в неделю)-  74 нед.
- учебная и производственная практика (по профилю специальности) - 35 нед., производственная практика (преддипломная) - 4 нед.
- промежуточная аттестация - 5 нед.
- государственная (итоговая) аттестация - 6 нед.
- каникулярное время - 23 нед.</t>
  </si>
  <si>
    <t xml:space="preserve">          Начало учебного года для всех курсов обучения с 1 сентября. Продолжительность учебной недели-пятидневная, шестидневная, максимальный объем обязательной аудиторной учебной нагрузки обучающихся составляет 36 академических часов в неделю. Продолжительность занятий 45 минут. Максимальный объем учебной нагрузки обучающегося составляет 54 академических часа в неделю, включая все виды аудиторной и внеаудиторной  учебной нагрузки по освоению ОПОП.</t>
  </si>
  <si>
    <t xml:space="preserve">          Среднее (полное) общее образование реализуется в пределах ОПОП СПО с учетом технического профиля получаемого профессионального образования ,  в соответствии с  • Федеральным законом Российской Федерации: «Об образовании в РФ» (от 29 декабря 2012 года № 273);
• Федеральным государственным образовательным стандартом (ФГОС) по направлению подготовки по специальности 19.02.10 «Технология продукции общественного питания» среднего профессионального образования утвержденный приказом Министерства образования и науки Российской Федерации от 22  апреля  2014 г. № 384;
• Разъяснения по формированию учебного плана основной профессиональной образовательной программы начального профессионального образования и среднего профессионального образования, разработанные Департаментом профессионального образования Минобрнауки России совместно с Федеральным институтом развития образования, утверждённые приказом Министерства образования и науки Российской Федерации от 02 октября 2010 г. №12-696;
• Порядок организации и осуществления образовательной деятельности по образовательным программам СПО, утверждён Приказом Министерства образования РФ от 14 июня 2013 г. № 464.
 • Письмо Минобрнауки России от 29 мая 2007 г. №03-1180 и приложения №1 Рекомендации по реализации образовательной программы среднего (полного) общего образования в образовательных учреждениях НПО и СПО  в соответствии с Федеральным базисным учебным планом и примерными учебными планами для образовательных учреждений РФ, реализующих программы общего образования;
• Разъяснения по формированию примерных программ учебных дисциплин (профессиональных модулей) начального профессионального и среднего профессионального образования на основе Федеральных государственных образовательных стандартов начального профессионального и среднего профессионального образования, утверждённые директор Департамента государственной политики в образовании Министерства образования и науки Российской Федерации от 27 августа 2009 г.
• Приказ Минобрнауки России от 25 октября 2013г. № 1186 «Об утверждении Порядка заполнения, учета и выдачи дипломов о среднем профессиональном образовании и их дубликатов»;
• Приказ Минобрнауки РФ от 16 августа 2013 года № 968 «Об утверждении Порядка проведения государственной итоговой аттестации по образовательным программам среднего профессионального образования»;
• Приказ Минобрнауки России от 18   апреля 2013г. № 291 «Об  утверждении
Положения о практике обучающихся, осваивающих основные
профессиональные образовательные программы среднего
профессионального образования»;</t>
  </si>
  <si>
    <t>ОП.10 Товароведение продовольственных товаров</t>
  </si>
  <si>
    <t>ОП.11 Оборудование предприятий общественного питания</t>
  </si>
  <si>
    <t>ОП.12 Основы исследовательской деятельности</t>
  </si>
  <si>
    <t>ОП.13 Адаптация выпускника</t>
  </si>
  <si>
    <t>МДК.06.01 Управление структурным подразделением организации</t>
  </si>
  <si>
    <t>ПМ.07 Выполнение работ по одной или нескольким профессиям рабочих , должностям служащих</t>
  </si>
  <si>
    <t>МДК.07.01  16675 Повар (технология выполнения работ по профессии повар)</t>
  </si>
  <si>
    <t>УП.07 Учебная практика (производственное обучение)</t>
  </si>
  <si>
    <t>ПП.07 Производственная практика</t>
  </si>
  <si>
    <t>Объем часов обязательной аудиторной нагрузки</t>
  </si>
  <si>
    <t xml:space="preserve">          По дисциплине Физическая культура ОПОП предусмотрены еженедельно 2 часа обязательных аудиторных занятий и 2 часа самостоятельной работы (за счет различных форм внеаудиторных занятий в спортивных клубах, секциях).</t>
  </si>
  <si>
    <t xml:space="preserve">         Дисциплина Безопасность жизнедеятельности изучается в течение 6,7 семестров обучения согласно п. 1 ст. 13 Федерального закона "О воинской обязанности и военной службе" от 28.03.1998 N 53-ФЗ (ред. от 18.07.2011).</t>
  </si>
  <si>
    <t xml:space="preserve">          В период обучения  во время летних каникул с юношами проводятся пятидневные военные учебные сборы (совместный приказ Министра обороны РФ и Министерства образования и науки РФ № 96/134 от 24.02.2010г. "Об утверждении Инструкции об организации обучения граждан РФ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образоватеьлных учреждениях начального профессионального и среднего профессионального образования и учебных пунктах", зарегистрирован в Минюсте РФ 12.04.2010 № 16866)</t>
  </si>
  <si>
    <t xml:space="preserve">Учебная практика </t>
  </si>
  <si>
    <t>Производственная практика (по профилю специальности)</t>
  </si>
  <si>
    <t>-/3/1э(к)</t>
  </si>
  <si>
    <r>
      <t>Консультации</t>
    </r>
    <r>
      <rPr>
        <sz val="8"/>
        <rFont val="Times New Roman"/>
        <family val="1"/>
      </rPr>
      <t xml:space="preserve"> на 1 обучающегося 4 часа в год
</t>
    </r>
    <r>
      <rPr>
        <b/>
        <sz val="8"/>
        <rFont val="Times New Roman"/>
        <family val="1"/>
      </rPr>
      <t>Государственная (итоговая) аттестация</t>
    </r>
    <r>
      <rPr>
        <sz val="8"/>
        <rFont val="Times New Roman"/>
        <family val="1"/>
      </rPr>
      <t xml:space="preserve">
1.1 Дипломный проект (работа) 1.2 Выполнение дипломного проекта (работы) с 18 мая по 21 июня 1.3 Защита дипломного проекта (работы ) с 22 июня по 28 июня</t>
    </r>
  </si>
  <si>
    <t xml:space="preserve">         На основе примерных программ общеобразовательных дисциплин, одобренных и рекомендованных для использования на практике для профессиональных образовательных организаций ФГАУ "ФИРО" (Протокол №3 от 21.07.2015г.)  преподавателями разработаны рабочие программы, в которых конкретизировано содержание профильной составляющей учебного материала с учетом специфики  получаемой специальностти, её значимости для освоения ОПОП, указаны лабораторные и практические работы, виды самостоятельных работ, формы и методы текущего контроля учебных достижений  и промежуточной аттестации обучающихся,  рекомендуемые учебные пособия и др. 
</t>
  </si>
  <si>
    <r>
      <t xml:space="preserve">         Обязательная учебная нагрузка вариативной части ОПОП в количестве </t>
    </r>
    <r>
      <rPr>
        <b/>
        <sz val="10"/>
        <rFont val="Times New Roman"/>
        <family val="1"/>
      </rPr>
      <t>864</t>
    </r>
    <r>
      <rPr>
        <sz val="10"/>
        <rFont val="Times New Roman"/>
        <family val="1"/>
      </rPr>
      <t xml:space="preserve"> часов распределена следующим образом:
1. Введены дополнительная учебные дисциплина:
</t>
    </r>
  </si>
  <si>
    <t xml:space="preserve">         Получение СПО на базе основного общего образования осуществляется с одновременным получением среднего общего образования в пределах ППССЗ, срок освоения составляет - 52 недели из расчета: теоретическое обучение ( при обязательной учебной нагрузке 36 часов в неделю)  - 39 нед., промежуточная аттестация - 2 нед., каникулы - 11 нед. Консультации для обучающихся проводятся из расчёта 4 часов на одного обучающегося на каждый учебный год.
</t>
  </si>
  <si>
    <t xml:space="preserve">          Планирование, организация и проведение практики обеспечивается в соответствии с Положением об учебной практике (производственном обучении) и производственной практике обучающихся, осваивающих ОПОП НПО, утвержденным приказом Минобрнауки РФ от «26» ноября 2009 г. № 674. Учебная практика  и производственная практика ( по профилю специальности) проводятся при освоении обучающимися профессиональных компетенций в рамках профессиональных модулей и реализуются как концентрированно в несколько периодов, так и рассредоточенно, чередуясь с теоретическими занятиями в рамках профессиональных модулей. Цели и задачи, программы и формы отчетности определяются цикловыми методическими комиссиями техникума по каждому виду практики. Производственная практика проводиться в организациях, направление деятельности которых соответствует профилю подготовки обучающихся. 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
</t>
  </si>
  <si>
    <t xml:space="preserve">           Оценка качества освоения ППССЗ  включает текущий контроль успеваемости, промежуточную и государственную итоговую аттестацию обучающихся. Завершающие формы контроля установлены по всем дисциплинам и профессиональным модулям. Количество экзаменов в учебном году не превышает 8, количество зачетов - 10. В указанное количество не входят зачеты по физической культуре.</t>
  </si>
  <si>
    <t xml:space="preserve">          Промежуточная аттестация проводится в форме дифференцированных зачетов и экзаменов: дифференцированные зачеты – за счет времени, отведенного на дисциплину,  экзамены – за счет времени, выделенного ФГОС. Такой формой промежуточной аттестации как экзамен охвачено три дисциплины общеобразовательного цикла: русский язык, математика, физика, биология, одна дисциплина обще гуманитарного и социально-экономического учебного цикла - иностранный язык, по общепрофессиональным дисциплинам- ОП.01 Микробиология, санитария и гигиена в пищевом производстве и ОП.10 Товароведение продовольственных товаров, три экзамена по междисциплинарным курсам - МДК.02.01, МДК.03.01, МДК.04.01   и по семи  профессиональным модулям проводится экзамен квалификационный. Экзамены по русскому языку и математике проводятся  в письменной форме.</t>
  </si>
  <si>
    <t xml:space="preserve">           Государственная итоговая аттестация включает  подготовку и защиту выпускной квалификационной работы (дипломная работа, дипломный проект).  Тематика выпускной квалификационной работы определяется в соответствии с содержанием одного или нескольких профессиональных модулей. Требования к содержанию, объему и структуре выпускной квалификационной работы определяются техникумом на основании порядка проведения государственной (итоговой) аттестации выпускников по программам СПО.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</si>
</sst>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.0"/>
    <numFmt numFmtId="186" formatCode="0.00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  <font>
      <b/>
      <sz val="4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5"/>
      <color indexed="8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Arial Cyr"/>
      <family val="0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textRotation="90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textRotation="90"/>
      <protection/>
    </xf>
    <xf numFmtId="0" fontId="19" fillId="0" borderId="0" xfId="0" applyFont="1" applyBorder="1" applyAlignment="1" applyProtection="1">
      <alignment vertical="center" textRotation="90"/>
      <protection/>
    </xf>
    <xf numFmtId="0" fontId="13" fillId="0" borderId="0" xfId="0" applyFont="1" applyBorder="1" applyAlignment="1" applyProtection="1">
      <alignment vertical="center" textRotation="90" wrapText="1"/>
      <protection/>
    </xf>
    <xf numFmtId="0" fontId="10" fillId="0" borderId="12" xfId="0" applyFont="1" applyBorder="1" applyAlignment="1" applyProtection="1">
      <alignment/>
      <protection/>
    </xf>
    <xf numFmtId="0" fontId="18" fillId="0" borderId="0" xfId="0" applyFont="1" applyAlignment="1" applyProtection="1">
      <alignment textRotation="90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22" fillId="0" borderId="11" xfId="0" applyFont="1" applyBorder="1" applyAlignment="1" applyProtection="1">
      <alignment vertical="center"/>
      <protection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wrapText="1"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22" fillId="0" borderId="0" xfId="0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 vertical="center" wrapText="1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vertical="center" wrapText="1"/>
    </xf>
    <xf numFmtId="49" fontId="16" fillId="38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vertical="center" wrapText="1"/>
    </xf>
    <xf numFmtId="49" fontId="16" fillId="39" borderId="10" xfId="0" applyNumberFormat="1" applyFont="1" applyFill="1" applyBorder="1" applyAlignment="1">
      <alignment horizontal="center" vertical="center" wrapText="1"/>
    </xf>
    <xf numFmtId="1" fontId="16" fillId="39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vertical="center" wrapText="1"/>
    </xf>
    <xf numFmtId="49" fontId="16" fillId="4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wrapText="1"/>
    </xf>
    <xf numFmtId="0" fontId="16" fillId="33" borderId="10" xfId="0" applyFont="1" applyFill="1" applyBorder="1" applyAlignment="1">
      <alignment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distributed" wrapText="1"/>
    </xf>
    <xf numFmtId="0" fontId="75" fillId="0" borderId="1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6" fillId="33" borderId="15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0" fontId="16" fillId="39" borderId="15" xfId="0" applyFont="1" applyFill="1" applyBorder="1" applyAlignment="1">
      <alignment vertical="center" wrapText="1"/>
    </xf>
    <xf numFmtId="0" fontId="16" fillId="40" borderId="13" xfId="0" applyFont="1" applyFill="1" applyBorder="1" applyAlignment="1">
      <alignment vertical="center" wrapText="1"/>
    </xf>
    <xf numFmtId="0" fontId="11" fillId="42" borderId="10" xfId="0" applyFont="1" applyFill="1" applyBorder="1" applyAlignment="1">
      <alignment vertical="top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5" fillId="43" borderId="10" xfId="0" applyFont="1" applyFill="1" applyBorder="1" applyAlignment="1">
      <alignment horizontal="center" vertical="center" wrapText="1"/>
    </xf>
    <xf numFmtId="0" fontId="25" fillId="44" borderId="10" xfId="0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4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0" fontId="11" fillId="0" borderId="10" xfId="0" applyNumberFormat="1" applyFont="1" applyBorder="1" applyAlignment="1">
      <alignment wrapText="1"/>
    </xf>
    <xf numFmtId="0" fontId="11" fillId="33" borderId="10" xfId="0" applyNumberFormat="1" applyFont="1" applyFill="1" applyBorder="1" applyAlignment="1">
      <alignment horizontal="center" vertical="center" wrapText="1"/>
    </xf>
    <xf numFmtId="1" fontId="16" fillId="40" borderId="10" xfId="0" applyNumberFormat="1" applyFont="1" applyFill="1" applyBorder="1" applyAlignment="1">
      <alignment horizontal="center" vertical="center" wrapText="1"/>
    </xf>
    <xf numFmtId="1" fontId="16" fillId="10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0" fontId="16" fillId="39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1" fillId="4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 textRotation="90"/>
      <protection/>
    </xf>
    <xf numFmtId="0" fontId="23" fillId="0" borderId="12" xfId="0" applyFont="1" applyBorder="1" applyAlignment="1" applyProtection="1">
      <alignment vertical="center" textRotation="90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textRotation="90"/>
      <protection/>
    </xf>
    <xf numFmtId="0" fontId="14" fillId="0" borderId="12" xfId="0" applyFont="1" applyBorder="1" applyAlignment="1" applyProtection="1">
      <alignment horizontal="center" vertical="center" textRotation="90"/>
      <protection/>
    </xf>
    <xf numFmtId="0" fontId="14" fillId="0" borderId="12" xfId="0" applyFont="1" applyBorder="1" applyAlignment="1" applyProtection="1">
      <alignment vertical="center" textRotation="90"/>
      <protection/>
    </xf>
    <xf numFmtId="0" fontId="23" fillId="0" borderId="12" xfId="0" applyFont="1" applyBorder="1" applyAlignment="1" applyProtection="1">
      <alignment horizontal="center" vertical="center" textRotation="90"/>
      <protection/>
    </xf>
    <xf numFmtId="0" fontId="19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 textRotation="90"/>
      <protection/>
    </xf>
    <xf numFmtId="0" fontId="22" fillId="0" borderId="12" xfId="0" applyFont="1" applyBorder="1" applyAlignment="1" applyProtection="1">
      <alignment horizontal="center" vertical="center" textRotation="90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89" wrapText="1"/>
    </xf>
    <xf numFmtId="0" fontId="22" fillId="0" borderId="12" xfId="0" applyFont="1" applyBorder="1" applyAlignment="1">
      <alignment horizontal="center" vertical="center" textRotation="89" wrapText="1"/>
    </xf>
    <xf numFmtId="0" fontId="22" fillId="0" borderId="13" xfId="0" applyFont="1" applyBorder="1" applyAlignment="1">
      <alignment horizontal="center" vertical="center" textRotation="89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right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5" fillId="0" borderId="14" xfId="0" applyFont="1" applyBorder="1" applyAlignment="1">
      <alignment horizontal="left" vertical="center" wrapText="1"/>
    </xf>
    <xf numFmtId="0" fontId="75" fillId="0" borderId="23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distributed" wrapText="1"/>
    </xf>
    <xf numFmtId="0" fontId="20" fillId="0" borderId="2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distributed" wrapText="1"/>
    </xf>
    <xf numFmtId="0" fontId="80" fillId="0" borderId="0" xfId="0" applyFont="1" applyAlignment="1">
      <alignment horizontal="left"/>
    </xf>
    <xf numFmtId="0" fontId="20" fillId="0" borderId="14" xfId="0" applyFont="1" applyBorder="1" applyAlignment="1">
      <alignment horizontal="center" vertical="distributed" wrapText="1"/>
    </xf>
    <xf numFmtId="0" fontId="20" fillId="0" borderId="23" xfId="0" applyFont="1" applyBorder="1" applyAlignment="1">
      <alignment horizontal="center" vertical="distributed" wrapText="1"/>
    </xf>
    <xf numFmtId="0" fontId="20" fillId="0" borderId="22" xfId="0" applyFont="1" applyBorder="1" applyAlignment="1">
      <alignment horizontal="center" vertical="distributed" wrapText="1"/>
    </xf>
    <xf numFmtId="0" fontId="16" fillId="0" borderId="3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1828800</xdr:colOff>
      <xdr:row>29</xdr:row>
      <xdr:rowOff>38100</xdr:rowOff>
    </xdr:to>
    <xdr:pic>
      <xdr:nvPicPr>
        <xdr:cNvPr id="1" name="Рисунок 1" descr="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86875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80" workbookViewId="0" topLeftCell="A1">
      <selection activeCell="P23" sqref="P23"/>
    </sheetView>
  </sheetViews>
  <sheetFormatPr defaultColWidth="9.00390625" defaultRowHeight="12.75"/>
  <cols>
    <col min="1" max="1" width="9.125" style="4" customWidth="1"/>
    <col min="2" max="2" width="10.625" style="4" customWidth="1"/>
    <col min="3" max="3" width="9.125" style="4" customWidth="1"/>
    <col min="4" max="4" width="5.625" style="4" customWidth="1"/>
    <col min="5" max="5" width="9.125" style="4" customWidth="1"/>
    <col min="6" max="6" width="2.125" style="4" customWidth="1"/>
    <col min="7" max="7" width="9.125" style="4" hidden="1" customWidth="1"/>
    <col min="8" max="8" width="9.125" style="4" customWidth="1"/>
    <col min="9" max="9" width="20.125" style="4" customWidth="1"/>
    <col min="10" max="10" width="3.625" style="4" customWidth="1"/>
    <col min="11" max="12" width="9.625" style="4" customWidth="1"/>
    <col min="13" max="13" width="25.875" style="4" customWidth="1"/>
    <col min="14" max="14" width="3.375" style="4" hidden="1" customWidth="1"/>
    <col min="15" max="16384" width="9.125" style="4" customWidth="1"/>
  </cols>
  <sheetData>
    <row r="1" spans="1:14" ht="15.75">
      <c r="A1" s="219"/>
      <c r="B1" s="219"/>
      <c r="C1" s="219"/>
      <c r="D1" s="219"/>
      <c r="E1" s="219"/>
      <c r="F1" s="219"/>
      <c r="K1" s="214"/>
      <c r="L1" s="214"/>
      <c r="M1" s="214"/>
      <c r="N1" s="214"/>
    </row>
    <row r="2" spans="1:14" ht="15" customHeight="1">
      <c r="A2" s="217"/>
      <c r="B2" s="217"/>
      <c r="C2" s="217"/>
      <c r="D2" s="217"/>
      <c r="E2" s="217"/>
      <c r="F2" s="217"/>
      <c r="K2" s="215"/>
      <c r="L2" s="215"/>
      <c r="M2" s="215"/>
      <c r="N2" s="215"/>
    </row>
    <row r="3" spans="1:14" ht="16.5" customHeight="1">
      <c r="A3" s="217"/>
      <c r="B3" s="217"/>
      <c r="C3" s="217"/>
      <c r="D3" s="217"/>
      <c r="E3" s="217"/>
      <c r="F3" s="217"/>
      <c r="K3" s="215"/>
      <c r="L3" s="215"/>
      <c r="M3" s="215"/>
      <c r="N3" s="215"/>
    </row>
    <row r="4" spans="2:14" ht="12.75" customHeight="1">
      <c r="B4" s="215"/>
      <c r="C4" s="215"/>
      <c r="D4" s="215"/>
      <c r="E4" s="215"/>
      <c r="F4" s="215"/>
      <c r="G4" s="215"/>
      <c r="K4" s="215"/>
      <c r="L4" s="215"/>
      <c r="M4" s="215"/>
      <c r="N4" s="215"/>
    </row>
    <row r="5" spans="11:16" ht="15.75" customHeight="1">
      <c r="K5" s="71"/>
      <c r="N5" s="71"/>
      <c r="O5" s="71"/>
      <c r="P5" s="71"/>
    </row>
    <row r="6" spans="1:6" ht="15" customHeight="1">
      <c r="A6" s="216"/>
      <c r="B6" s="216"/>
      <c r="C6" s="216"/>
      <c r="D6" s="216"/>
      <c r="E6" s="216"/>
      <c r="F6" s="216"/>
    </row>
    <row r="7" ht="13.5" customHeight="1"/>
    <row r="8" ht="20.25" customHeight="1"/>
    <row r="9" spans="7:9" ht="15.75">
      <c r="G9" s="194"/>
      <c r="H9" s="162"/>
      <c r="I9" s="162"/>
    </row>
    <row r="10" spans="2:12" ht="15.7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4:10" ht="18.75" customHeight="1">
      <c r="D11" s="214"/>
      <c r="E11" s="214"/>
      <c r="F11" s="214"/>
      <c r="G11" s="214"/>
      <c r="H11" s="214"/>
      <c r="I11" s="214"/>
      <c r="J11" s="214"/>
    </row>
    <row r="12" spans="1:11" ht="20.25" customHeight="1">
      <c r="A12" s="4" t="s">
        <v>36</v>
      </c>
      <c r="C12" s="214"/>
      <c r="D12" s="214"/>
      <c r="E12" s="214"/>
      <c r="F12" s="214"/>
      <c r="G12" s="214"/>
      <c r="H12" s="214"/>
      <c r="I12" s="214"/>
      <c r="J12" s="214"/>
      <c r="K12" s="214"/>
    </row>
    <row r="13" spans="5:9" ht="18.75" customHeight="1">
      <c r="E13" s="214"/>
      <c r="F13" s="214"/>
      <c r="G13" s="214"/>
      <c r="H13" s="214"/>
      <c r="I13" s="214"/>
    </row>
    <row r="14" spans="4:10" ht="15.75" customHeight="1">
      <c r="D14" s="214"/>
      <c r="E14" s="214"/>
      <c r="F14" s="214"/>
      <c r="G14" s="214"/>
      <c r="H14" s="214"/>
      <c r="I14" s="214"/>
      <c r="J14" s="214"/>
    </row>
    <row r="15" spans="3:11" ht="18.75" customHeight="1">
      <c r="C15" s="218"/>
      <c r="D15" s="218"/>
      <c r="E15" s="218"/>
      <c r="F15" s="218"/>
      <c r="G15" s="218"/>
      <c r="H15" s="218"/>
      <c r="I15" s="218"/>
      <c r="J15" s="218"/>
      <c r="K15" s="218"/>
    </row>
    <row r="16" ht="26.25" customHeight="1"/>
    <row r="17" spans="8:13" ht="15.75">
      <c r="H17" s="6"/>
      <c r="J17" s="72"/>
      <c r="K17" s="153"/>
      <c r="M17" s="66"/>
    </row>
    <row r="18" spans="8:13" ht="15.75">
      <c r="H18" s="5"/>
      <c r="I18" s="5"/>
      <c r="J18" s="73"/>
      <c r="K18" s="73"/>
      <c r="L18" s="67"/>
      <c r="M18" s="67"/>
    </row>
    <row r="19" spans="8:13" ht="15.75">
      <c r="H19" s="5"/>
      <c r="I19" s="5"/>
      <c r="J19" s="67"/>
      <c r="K19" s="67"/>
      <c r="L19" s="67"/>
      <c r="M19" s="67"/>
    </row>
    <row r="20" ht="12.75" customHeight="1"/>
    <row r="21" spans="8:13" ht="15" customHeight="1">
      <c r="H21" s="5"/>
      <c r="I21" s="5"/>
      <c r="J21" s="74"/>
      <c r="K21" s="5"/>
      <c r="L21" s="5"/>
      <c r="M21" s="5"/>
    </row>
    <row r="22" spans="8:13" ht="6" customHeight="1">
      <c r="H22" s="5"/>
      <c r="I22" s="5"/>
      <c r="J22" s="5"/>
      <c r="K22" s="5"/>
      <c r="L22" s="5"/>
      <c r="M22" s="5"/>
    </row>
    <row r="23" spans="8:13" ht="12.75" customHeight="1">
      <c r="H23" s="5"/>
      <c r="I23" s="5"/>
      <c r="J23" s="5"/>
      <c r="L23" s="74"/>
      <c r="M23" s="74"/>
    </row>
    <row r="24" spans="8:13" ht="17.25" customHeight="1">
      <c r="H24" s="73"/>
      <c r="I24" s="5"/>
      <c r="J24" s="5"/>
      <c r="K24" s="5"/>
      <c r="L24" s="5"/>
      <c r="M24" s="5"/>
    </row>
    <row r="25" ht="15.75"/>
    <row r="26" spans="8:13" ht="13.5" customHeight="1">
      <c r="H26" s="215"/>
      <c r="I26" s="215"/>
      <c r="J26" s="215"/>
      <c r="K26" s="215"/>
      <c r="L26" s="215"/>
      <c r="M26" s="215"/>
    </row>
    <row r="27" spans="8:13" ht="15.75">
      <c r="H27" s="215"/>
      <c r="I27" s="215"/>
      <c r="J27" s="215"/>
      <c r="K27" s="215"/>
      <c r="L27" s="215"/>
      <c r="M27" s="215"/>
    </row>
    <row r="28" ht="15.75"/>
    <row r="29" ht="15.75" customHeight="1"/>
    <row r="30" ht="15.75" customHeight="1"/>
    <row r="33" ht="18.75" customHeight="1"/>
    <row r="34" ht="18.75" customHeight="1"/>
  </sheetData>
  <sheetProtection/>
  <mergeCells count="16">
    <mergeCell ref="C15:K15"/>
    <mergeCell ref="H27:M27"/>
    <mergeCell ref="H26:M26"/>
    <mergeCell ref="D14:J14"/>
    <mergeCell ref="D11:J11"/>
    <mergeCell ref="A1:F1"/>
    <mergeCell ref="E13:I13"/>
    <mergeCell ref="K1:N1"/>
    <mergeCell ref="K2:N2"/>
    <mergeCell ref="K3:N3"/>
    <mergeCell ref="C12:K12"/>
    <mergeCell ref="K4:N4"/>
    <mergeCell ref="A6:F6"/>
    <mergeCell ref="A2:F2"/>
    <mergeCell ref="A3:F3"/>
    <mergeCell ref="B4:G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2"/>
  <sheetViews>
    <sheetView zoomScale="120" zoomScaleNormal="120" zoomScaleSheetLayoutView="100" workbookViewId="0" topLeftCell="A12">
      <selection activeCell="BF9" sqref="BF9"/>
    </sheetView>
  </sheetViews>
  <sheetFormatPr defaultColWidth="9.00390625" defaultRowHeight="12.75"/>
  <cols>
    <col min="1" max="1" width="2.00390625" style="13" customWidth="1"/>
    <col min="2" max="3" width="1.625" style="13" customWidth="1"/>
    <col min="4" max="4" width="1.37890625" style="13" customWidth="1"/>
    <col min="5" max="5" width="1.75390625" style="13" customWidth="1"/>
    <col min="6" max="8" width="1.37890625" style="13" customWidth="1"/>
    <col min="9" max="9" width="1.625" style="13" customWidth="1"/>
    <col min="10" max="11" width="1.75390625" style="13" customWidth="1"/>
    <col min="12" max="12" width="1.875" style="13" customWidth="1"/>
    <col min="13" max="13" width="1.625" style="13" customWidth="1"/>
    <col min="14" max="14" width="1.875" style="13" customWidth="1"/>
    <col min="15" max="15" width="1.75390625" style="13" customWidth="1"/>
    <col min="16" max="16" width="1.875" style="13" customWidth="1"/>
    <col min="17" max="18" width="1.625" style="13" customWidth="1"/>
    <col min="19" max="19" width="1.75390625" style="13" customWidth="1"/>
    <col min="20" max="20" width="1.875" style="13" customWidth="1"/>
    <col min="21" max="21" width="2.125" style="13" customWidth="1"/>
    <col min="22" max="23" width="2.00390625" style="13" customWidth="1"/>
    <col min="24" max="24" width="1.75390625" style="13" customWidth="1"/>
    <col min="25" max="25" width="1.625" style="13" customWidth="1"/>
    <col min="26" max="26" width="1.75390625" style="13" customWidth="1"/>
    <col min="27" max="27" width="1.625" style="13" customWidth="1"/>
    <col min="28" max="28" width="1.875" style="13" customWidth="1"/>
    <col min="29" max="29" width="1.75390625" style="13" customWidth="1"/>
    <col min="30" max="30" width="2.00390625" style="13" customWidth="1"/>
    <col min="31" max="32" width="1.875" style="13" customWidth="1"/>
    <col min="33" max="35" width="1.625" style="13" customWidth="1"/>
    <col min="36" max="36" width="2.00390625" style="13" customWidth="1"/>
    <col min="37" max="37" width="1.75390625" style="13" customWidth="1"/>
    <col min="38" max="39" width="1.625" style="13" customWidth="1"/>
    <col min="40" max="41" width="1.75390625" style="13" customWidth="1"/>
    <col min="42" max="42" width="1.625" style="13" customWidth="1"/>
    <col min="43" max="43" width="1.75390625" style="13" customWidth="1"/>
    <col min="44" max="44" width="1.625" style="13" customWidth="1"/>
    <col min="45" max="45" width="1.75390625" style="13" customWidth="1"/>
    <col min="46" max="51" width="1.625" style="13" customWidth="1"/>
    <col min="52" max="53" width="1.75390625" style="13" customWidth="1"/>
    <col min="54" max="54" width="1.37890625" style="13" customWidth="1"/>
    <col min="55" max="55" width="2.125" style="13" customWidth="1"/>
    <col min="56" max="56" width="3.625" style="13" customWidth="1"/>
    <col min="57" max="57" width="2.375" style="13" customWidth="1"/>
    <col min="58" max="58" width="2.125" style="13" customWidth="1"/>
    <col min="59" max="59" width="2.00390625" style="13" customWidth="1"/>
    <col min="60" max="60" width="2.125" style="13" customWidth="1"/>
    <col min="61" max="61" width="2.375" style="13" customWidth="1"/>
    <col min="62" max="62" width="2.00390625" style="13" customWidth="1"/>
    <col min="63" max="64" width="2.375" style="13" customWidth="1"/>
    <col min="65" max="65" width="2.625" style="13" customWidth="1"/>
    <col min="66" max="66" width="6.625" style="13" customWidth="1"/>
    <col min="67" max="67" width="6.00390625" style="13" customWidth="1"/>
    <col min="68" max="68" width="4.375" style="13" customWidth="1"/>
    <col min="69" max="70" width="4.625" style="13" customWidth="1"/>
    <col min="71" max="71" width="3.875" style="13" customWidth="1"/>
    <col min="72" max="72" width="7.375" style="13" customWidth="1"/>
    <col min="73" max="73" width="6.375" style="13" customWidth="1"/>
    <col min="74" max="74" width="8.125" style="13" customWidth="1"/>
    <col min="75" max="75" width="3.625" style="13" customWidth="1"/>
    <col min="76" max="76" width="4.375" style="13" customWidth="1"/>
    <col min="77" max="77" width="6.625" style="13" customWidth="1"/>
    <col min="78" max="78" width="5.125" style="13" customWidth="1"/>
    <col min="79" max="16384" width="9.125" style="13" customWidth="1"/>
  </cols>
  <sheetData>
    <row r="1" spans="1:64" ht="12" customHeight="1">
      <c r="A1" s="269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L1" s="14"/>
    </row>
    <row r="2" spans="1:63" ht="12" customHeight="1">
      <c r="A2" s="271" t="s">
        <v>302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D2" s="14" t="s">
        <v>36</v>
      </c>
      <c r="BE2" s="14"/>
      <c r="BF2" s="14"/>
      <c r="BG2" s="14"/>
      <c r="BH2" s="14"/>
      <c r="BI2" s="14"/>
      <c r="BJ2" s="18"/>
      <c r="BK2" s="18"/>
    </row>
    <row r="3" spans="2:54" ht="4.5" customHeight="1">
      <c r="B3" s="59" t="s">
        <v>36</v>
      </c>
      <c r="C3" s="14"/>
      <c r="D3" s="14"/>
      <c r="E3" s="14"/>
      <c r="F3" s="14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20"/>
      <c r="BB3" s="14" t="s">
        <v>36</v>
      </c>
    </row>
    <row r="4" spans="1:65" ht="10.5" customHeight="1">
      <c r="A4" s="272" t="s">
        <v>224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14"/>
      <c r="BM4" s="27"/>
    </row>
    <row r="5" spans="1:64" ht="19.5" customHeight="1">
      <c r="A5" s="272" t="s">
        <v>144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L5" s="32"/>
    </row>
    <row r="6" spans="1:64" s="34" customFormat="1" ht="12.75" customHeight="1">
      <c r="A6" s="272" t="s">
        <v>303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14" t="s">
        <v>36</v>
      </c>
      <c r="BC6" s="13"/>
      <c r="BD6" s="14"/>
      <c r="BE6" s="14"/>
      <c r="BF6" s="14"/>
      <c r="BG6" s="14"/>
      <c r="BH6" s="14"/>
      <c r="BI6" s="14"/>
      <c r="BJ6" s="14"/>
      <c r="BK6" s="14"/>
      <c r="BL6" s="32"/>
    </row>
    <row r="7" spans="1:64" s="34" customFormat="1" ht="6.75" customHeight="1">
      <c r="A7" s="13"/>
      <c r="B7" s="52"/>
      <c r="C7" s="70"/>
      <c r="D7" s="70"/>
      <c r="E7" s="70"/>
      <c r="F7" s="70"/>
      <c r="G7" s="70"/>
      <c r="H7" s="70"/>
      <c r="I7" s="15"/>
      <c r="J7" s="15"/>
      <c r="K7" s="13"/>
      <c r="L7" s="13"/>
      <c r="M7" s="40"/>
      <c r="N7" s="13"/>
      <c r="O7" s="13"/>
      <c r="P7" s="13"/>
      <c r="Q7" s="13"/>
      <c r="R7" s="13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4"/>
      <c r="BC7" s="13"/>
      <c r="BD7" s="14"/>
      <c r="BE7" s="14"/>
      <c r="BF7" s="14"/>
      <c r="BG7" s="14"/>
      <c r="BH7" s="14"/>
      <c r="BI7" s="14"/>
      <c r="BJ7" s="14"/>
      <c r="BK7" s="14"/>
      <c r="BL7" s="32"/>
    </row>
    <row r="8" spans="1:64" s="34" customFormat="1" ht="6.75" customHeight="1">
      <c r="A8" s="13"/>
      <c r="B8" s="13"/>
      <c r="C8" s="13"/>
      <c r="D8" s="13"/>
      <c r="E8" s="13"/>
      <c r="F8" s="13"/>
      <c r="G8" s="13"/>
      <c r="H8" s="13"/>
      <c r="I8" s="13"/>
      <c r="J8" s="1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32"/>
    </row>
    <row r="9" spans="1:64" s="34" customFormat="1" ht="9" customHeight="1">
      <c r="A9" s="13"/>
      <c r="B9" s="40" t="s">
        <v>36</v>
      </c>
      <c r="C9" s="22"/>
      <c r="D9" s="22"/>
      <c r="E9" s="22"/>
      <c r="F9" s="22"/>
      <c r="G9" s="22"/>
      <c r="H9" s="22"/>
      <c r="I9" s="22"/>
      <c r="J9" s="22"/>
      <c r="K9" s="13"/>
      <c r="L9" s="13"/>
      <c r="M9" s="23" t="s">
        <v>36</v>
      </c>
      <c r="N9" s="23"/>
      <c r="O9" s="13"/>
      <c r="P9" s="23"/>
      <c r="Q9" s="23"/>
      <c r="R9" s="68"/>
      <c r="S9" s="13"/>
      <c r="T9" s="13"/>
      <c r="U9" s="17"/>
      <c r="V9" s="13"/>
      <c r="W9" s="13"/>
      <c r="X9" s="13"/>
      <c r="Y9" s="13"/>
      <c r="Z9" s="13"/>
      <c r="AA9" s="17"/>
      <c r="AB9" s="17"/>
      <c r="AC9" s="17"/>
      <c r="AD9" s="17"/>
      <c r="AE9" s="17"/>
      <c r="AF9" s="13"/>
      <c r="AG9" s="13"/>
      <c r="AH9" s="13"/>
      <c r="AI9" s="13"/>
      <c r="AJ9" s="60" t="s">
        <v>333</v>
      </c>
      <c r="AK9" s="13"/>
      <c r="AL9" s="13"/>
      <c r="AM9" s="13"/>
      <c r="AN9" s="13"/>
      <c r="AO9" s="13"/>
      <c r="AP9" s="68" t="s">
        <v>304</v>
      </c>
      <c r="AQ9" s="13"/>
      <c r="AR9" s="13"/>
      <c r="AS9" s="68"/>
      <c r="AT9" s="17"/>
      <c r="AU9" s="17"/>
      <c r="AV9" s="13"/>
      <c r="AW9" s="17"/>
      <c r="AX9" s="17"/>
      <c r="AY9" s="17"/>
      <c r="AZ9" s="17"/>
      <c r="BA9" s="17"/>
      <c r="BB9" s="17"/>
      <c r="BC9" s="14"/>
      <c r="BD9" s="14"/>
      <c r="BE9" s="14"/>
      <c r="BF9" s="14"/>
      <c r="BG9" s="14"/>
      <c r="BH9" s="14"/>
      <c r="BI9" s="14"/>
      <c r="BJ9" s="14"/>
      <c r="BK9" s="14"/>
      <c r="BL9" s="32"/>
    </row>
    <row r="10" spans="1:64" s="34" customFormat="1" ht="9" customHeight="1">
      <c r="A10" s="13"/>
      <c r="B10" s="69" t="s">
        <v>36</v>
      </c>
      <c r="C10" s="22"/>
      <c r="D10" s="22"/>
      <c r="E10" s="22"/>
      <c r="F10" s="22"/>
      <c r="G10" s="22"/>
      <c r="H10" s="22"/>
      <c r="I10" s="22"/>
      <c r="J10" s="22"/>
      <c r="K10" s="13"/>
      <c r="L10" s="13"/>
      <c r="M10" s="23"/>
      <c r="N10" s="23"/>
      <c r="O10" s="13"/>
      <c r="P10" s="23"/>
      <c r="Q10" s="23"/>
      <c r="R10" s="68"/>
      <c r="S10" s="13"/>
      <c r="T10" s="13"/>
      <c r="U10" s="17"/>
      <c r="V10" s="13"/>
      <c r="W10" s="68"/>
      <c r="X10" s="17"/>
      <c r="Y10" s="17"/>
      <c r="Z10" s="17"/>
      <c r="AA10" s="17"/>
      <c r="AB10" s="17"/>
      <c r="AC10" s="17"/>
      <c r="AD10" s="17"/>
      <c r="AE10" s="17"/>
      <c r="AF10" s="13"/>
      <c r="AG10" s="13"/>
      <c r="AH10" s="13"/>
      <c r="AI10" s="13"/>
      <c r="AJ10" s="271" t="s">
        <v>334</v>
      </c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17"/>
      <c r="AY10" s="17"/>
      <c r="AZ10" s="17"/>
      <c r="BA10" s="17"/>
      <c r="BB10" s="17"/>
      <c r="BC10" s="14"/>
      <c r="BD10" s="14"/>
      <c r="BE10" s="14"/>
      <c r="BF10" s="14"/>
      <c r="BG10" s="14"/>
      <c r="BH10" s="14"/>
      <c r="BI10" s="14"/>
      <c r="BJ10" s="14"/>
      <c r="BK10" s="14"/>
      <c r="BL10" s="32"/>
    </row>
    <row r="11" spans="1:64" s="34" customFormat="1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3"/>
      <c r="O11" s="13"/>
      <c r="P11" s="23"/>
      <c r="Q11" s="23"/>
      <c r="R11" s="13"/>
      <c r="S11" s="17"/>
      <c r="T11" s="13"/>
      <c r="U11" s="17"/>
      <c r="V11" s="17"/>
      <c r="W11" s="275" t="s">
        <v>335</v>
      </c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13"/>
      <c r="BF11" s="13"/>
      <c r="BG11" s="13"/>
      <c r="BH11" s="13"/>
      <c r="BI11" s="13"/>
      <c r="BJ11" s="13"/>
      <c r="BK11" s="13"/>
      <c r="BL11" s="32"/>
    </row>
    <row r="12" spans="1:64" s="34" customFormat="1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5"/>
      <c r="P12" s="25"/>
      <c r="Q12" s="2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40" t="s">
        <v>305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32"/>
    </row>
    <row r="13" spans="1:64" s="34" customFormat="1" ht="9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3" t="s">
        <v>96</v>
      </c>
      <c r="U13" s="13"/>
      <c r="V13" s="13"/>
      <c r="W13" s="26"/>
      <c r="X13" s="13"/>
      <c r="Y13" s="26"/>
      <c r="Z13" s="26"/>
      <c r="AA13" s="26"/>
      <c r="AB13" s="13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32"/>
    </row>
    <row r="14" spans="1:64" s="34" customFormat="1" ht="11.25" customHeight="1">
      <c r="A14" s="273" t="s">
        <v>41</v>
      </c>
      <c r="B14" s="247" t="s">
        <v>97</v>
      </c>
      <c r="C14" s="248"/>
      <c r="D14" s="248"/>
      <c r="E14" s="249"/>
      <c r="F14" s="264" t="s">
        <v>98</v>
      </c>
      <c r="G14" s="247" t="s">
        <v>99</v>
      </c>
      <c r="H14" s="248"/>
      <c r="I14" s="249"/>
      <c r="J14" s="264" t="s">
        <v>100</v>
      </c>
      <c r="K14" s="247" t="s">
        <v>101</v>
      </c>
      <c r="L14" s="248"/>
      <c r="M14" s="248"/>
      <c r="N14" s="249"/>
      <c r="O14" s="247" t="s">
        <v>102</v>
      </c>
      <c r="P14" s="248"/>
      <c r="Q14" s="248"/>
      <c r="R14" s="249"/>
      <c r="S14" s="264" t="s">
        <v>103</v>
      </c>
      <c r="T14" s="247" t="s">
        <v>104</v>
      </c>
      <c r="U14" s="248"/>
      <c r="V14" s="249"/>
      <c r="W14" s="245" t="s">
        <v>105</v>
      </c>
      <c r="X14" s="247" t="s">
        <v>106</v>
      </c>
      <c r="Y14" s="248"/>
      <c r="Z14" s="249"/>
      <c r="AA14" s="245" t="s">
        <v>107</v>
      </c>
      <c r="AB14" s="247" t="s">
        <v>108</v>
      </c>
      <c r="AC14" s="248"/>
      <c r="AD14" s="248"/>
      <c r="AE14" s="249"/>
      <c r="AF14" s="245" t="s">
        <v>109</v>
      </c>
      <c r="AG14" s="247" t="s">
        <v>110</v>
      </c>
      <c r="AH14" s="248"/>
      <c r="AI14" s="249"/>
      <c r="AJ14" s="245" t="s">
        <v>111</v>
      </c>
      <c r="AK14" s="247" t="s">
        <v>112</v>
      </c>
      <c r="AL14" s="248"/>
      <c r="AM14" s="248"/>
      <c r="AN14" s="249"/>
      <c r="AO14" s="247" t="s">
        <v>113</v>
      </c>
      <c r="AP14" s="248"/>
      <c r="AQ14" s="248"/>
      <c r="AR14" s="249"/>
      <c r="AS14" s="245" t="s">
        <v>114</v>
      </c>
      <c r="AT14" s="247" t="s">
        <v>115</v>
      </c>
      <c r="AU14" s="248"/>
      <c r="AV14" s="249"/>
      <c r="AW14" s="245" t="s">
        <v>116</v>
      </c>
      <c r="AX14" s="247" t="s">
        <v>117</v>
      </c>
      <c r="AY14" s="248"/>
      <c r="AZ14" s="248"/>
      <c r="BA14" s="249"/>
      <c r="BB14" s="28"/>
      <c r="BC14" s="29"/>
      <c r="BD14" s="29"/>
      <c r="BE14" s="30"/>
      <c r="BF14" s="29"/>
      <c r="BG14" s="29"/>
      <c r="BH14" s="29"/>
      <c r="BI14" s="29"/>
      <c r="BJ14" s="31"/>
      <c r="BK14" s="30"/>
      <c r="BL14" s="32"/>
    </row>
    <row r="15" spans="1:64" s="35" customFormat="1" ht="11.25" customHeight="1">
      <c r="A15" s="274"/>
      <c r="B15" s="207"/>
      <c r="C15" s="207"/>
      <c r="D15" s="207"/>
      <c r="E15" s="207"/>
      <c r="F15" s="265"/>
      <c r="G15" s="174"/>
      <c r="H15" s="174"/>
      <c r="I15" s="174"/>
      <c r="J15" s="266"/>
      <c r="K15" s="174"/>
      <c r="L15" s="174"/>
      <c r="M15" s="174"/>
      <c r="N15" s="174"/>
      <c r="O15" s="174"/>
      <c r="P15" s="174"/>
      <c r="Q15" s="174"/>
      <c r="R15" s="174"/>
      <c r="S15" s="266"/>
      <c r="T15" s="174"/>
      <c r="U15" s="174"/>
      <c r="V15" s="174"/>
      <c r="W15" s="246"/>
      <c r="X15" s="174"/>
      <c r="Y15" s="174"/>
      <c r="Z15" s="174"/>
      <c r="AA15" s="246"/>
      <c r="AB15" s="174"/>
      <c r="AC15" s="174"/>
      <c r="AD15" s="174"/>
      <c r="AE15" s="174"/>
      <c r="AF15" s="246"/>
      <c r="AG15" s="174"/>
      <c r="AH15" s="174"/>
      <c r="AI15" s="174"/>
      <c r="AJ15" s="246"/>
      <c r="AK15" s="174"/>
      <c r="AL15" s="174"/>
      <c r="AM15" s="174"/>
      <c r="AN15" s="174"/>
      <c r="AO15" s="174"/>
      <c r="AP15" s="174"/>
      <c r="AQ15" s="174"/>
      <c r="AR15" s="174"/>
      <c r="AS15" s="267"/>
      <c r="AT15" s="174"/>
      <c r="AU15" s="174"/>
      <c r="AV15" s="174"/>
      <c r="AW15" s="246"/>
      <c r="AX15" s="174"/>
      <c r="AY15" s="174"/>
      <c r="AZ15" s="174"/>
      <c r="BA15" s="174"/>
      <c r="BB15" s="28"/>
      <c r="BC15" s="30"/>
      <c r="BD15" s="30"/>
      <c r="BE15" s="30"/>
      <c r="BF15" s="30"/>
      <c r="BG15" s="31"/>
      <c r="BH15" s="30"/>
      <c r="BI15" s="30"/>
      <c r="BJ15" s="31"/>
      <c r="BK15" s="30"/>
      <c r="BL15" s="37"/>
    </row>
    <row r="16" spans="1:64" s="35" customFormat="1" ht="11.25" customHeight="1">
      <c r="A16" s="274"/>
      <c r="B16" s="175">
        <v>1</v>
      </c>
      <c r="C16" s="175">
        <v>8</v>
      </c>
      <c r="D16" s="175">
        <v>15</v>
      </c>
      <c r="E16" s="175">
        <v>22</v>
      </c>
      <c r="F16" s="265"/>
      <c r="G16" s="175">
        <v>6</v>
      </c>
      <c r="H16" s="175">
        <v>13</v>
      </c>
      <c r="I16" s="175">
        <v>20</v>
      </c>
      <c r="J16" s="266"/>
      <c r="K16" s="175">
        <v>3</v>
      </c>
      <c r="L16" s="175">
        <v>10</v>
      </c>
      <c r="M16" s="175">
        <v>17</v>
      </c>
      <c r="N16" s="175">
        <v>24</v>
      </c>
      <c r="O16" s="175">
        <v>1</v>
      </c>
      <c r="P16" s="175">
        <v>8</v>
      </c>
      <c r="Q16" s="175">
        <v>15</v>
      </c>
      <c r="R16" s="175">
        <v>22</v>
      </c>
      <c r="S16" s="266"/>
      <c r="T16" s="175">
        <v>5</v>
      </c>
      <c r="U16" s="175">
        <v>12</v>
      </c>
      <c r="V16" s="175">
        <v>19</v>
      </c>
      <c r="W16" s="246"/>
      <c r="X16" s="175">
        <v>2</v>
      </c>
      <c r="Y16" s="175">
        <v>9</v>
      </c>
      <c r="Z16" s="175">
        <v>16</v>
      </c>
      <c r="AA16" s="246"/>
      <c r="AB16" s="175">
        <v>2</v>
      </c>
      <c r="AC16" s="175">
        <v>9</v>
      </c>
      <c r="AD16" s="175">
        <v>16</v>
      </c>
      <c r="AE16" s="175">
        <v>23</v>
      </c>
      <c r="AF16" s="246"/>
      <c r="AG16" s="175">
        <v>6</v>
      </c>
      <c r="AH16" s="175">
        <v>13</v>
      </c>
      <c r="AI16" s="175">
        <v>20</v>
      </c>
      <c r="AJ16" s="246"/>
      <c r="AK16" s="175">
        <v>4</v>
      </c>
      <c r="AL16" s="175">
        <v>11</v>
      </c>
      <c r="AM16" s="175">
        <v>18</v>
      </c>
      <c r="AN16" s="175">
        <v>25</v>
      </c>
      <c r="AO16" s="175">
        <v>1</v>
      </c>
      <c r="AP16" s="175">
        <v>8</v>
      </c>
      <c r="AQ16" s="175">
        <v>15</v>
      </c>
      <c r="AR16" s="175">
        <v>22</v>
      </c>
      <c r="AS16" s="267"/>
      <c r="AT16" s="175">
        <v>6</v>
      </c>
      <c r="AU16" s="175">
        <v>13</v>
      </c>
      <c r="AV16" s="175">
        <v>20</v>
      </c>
      <c r="AW16" s="246"/>
      <c r="AX16" s="175">
        <v>3</v>
      </c>
      <c r="AY16" s="175">
        <v>10</v>
      </c>
      <c r="AZ16" s="175">
        <v>17</v>
      </c>
      <c r="BA16" s="175">
        <v>24</v>
      </c>
      <c r="BB16" s="28"/>
      <c r="BC16" s="30"/>
      <c r="BD16" s="30"/>
      <c r="BE16" s="30"/>
      <c r="BF16" s="30"/>
      <c r="BG16" s="31"/>
      <c r="BH16" s="30"/>
      <c r="BI16" s="30"/>
      <c r="BJ16" s="31"/>
      <c r="BK16" s="30"/>
      <c r="BL16" s="37"/>
    </row>
    <row r="17" spans="1:63" s="57" customFormat="1" ht="11.25" customHeight="1">
      <c r="A17" s="274"/>
      <c r="B17" s="175">
        <v>7</v>
      </c>
      <c r="C17" s="175">
        <v>14</v>
      </c>
      <c r="D17" s="175">
        <v>21</v>
      </c>
      <c r="E17" s="175">
        <v>28</v>
      </c>
      <c r="F17" s="265"/>
      <c r="G17" s="175">
        <v>12</v>
      </c>
      <c r="H17" s="175">
        <v>19</v>
      </c>
      <c r="I17" s="175">
        <v>26</v>
      </c>
      <c r="J17" s="266"/>
      <c r="K17" s="175">
        <v>9</v>
      </c>
      <c r="L17" s="175">
        <v>16</v>
      </c>
      <c r="M17" s="175">
        <v>23</v>
      </c>
      <c r="N17" s="175">
        <v>30</v>
      </c>
      <c r="O17" s="175">
        <v>7</v>
      </c>
      <c r="P17" s="175">
        <v>14</v>
      </c>
      <c r="Q17" s="175">
        <v>21</v>
      </c>
      <c r="R17" s="175">
        <v>28</v>
      </c>
      <c r="S17" s="266"/>
      <c r="T17" s="175">
        <v>11</v>
      </c>
      <c r="U17" s="175">
        <v>18</v>
      </c>
      <c r="V17" s="175">
        <v>25</v>
      </c>
      <c r="W17" s="246"/>
      <c r="X17" s="175">
        <v>8</v>
      </c>
      <c r="Y17" s="175">
        <v>15</v>
      </c>
      <c r="Z17" s="175">
        <v>22</v>
      </c>
      <c r="AA17" s="246"/>
      <c r="AB17" s="175">
        <v>8</v>
      </c>
      <c r="AC17" s="175">
        <v>15</v>
      </c>
      <c r="AD17" s="175">
        <v>22</v>
      </c>
      <c r="AE17" s="175">
        <v>29</v>
      </c>
      <c r="AF17" s="246"/>
      <c r="AG17" s="175">
        <v>12</v>
      </c>
      <c r="AH17" s="175">
        <v>19</v>
      </c>
      <c r="AI17" s="175">
        <v>26</v>
      </c>
      <c r="AJ17" s="246"/>
      <c r="AK17" s="175">
        <v>10</v>
      </c>
      <c r="AL17" s="175">
        <v>17</v>
      </c>
      <c r="AM17" s="175">
        <v>24</v>
      </c>
      <c r="AN17" s="175">
        <v>31</v>
      </c>
      <c r="AO17" s="175">
        <v>7</v>
      </c>
      <c r="AP17" s="175">
        <v>14</v>
      </c>
      <c r="AQ17" s="175">
        <v>21</v>
      </c>
      <c r="AR17" s="175">
        <v>28</v>
      </c>
      <c r="AS17" s="267"/>
      <c r="AT17" s="175">
        <v>12</v>
      </c>
      <c r="AU17" s="175">
        <v>19</v>
      </c>
      <c r="AV17" s="175">
        <v>26</v>
      </c>
      <c r="AW17" s="246"/>
      <c r="AX17" s="175">
        <v>9</v>
      </c>
      <c r="AY17" s="175">
        <v>16</v>
      </c>
      <c r="AZ17" s="175">
        <v>23</v>
      </c>
      <c r="BA17" s="175">
        <v>31</v>
      </c>
      <c r="BB17" s="28"/>
      <c r="BC17" s="30"/>
      <c r="BD17" s="30"/>
      <c r="BE17" s="30"/>
      <c r="BF17" s="30"/>
      <c r="BG17" s="31"/>
      <c r="BH17" s="30"/>
      <c r="BI17" s="30"/>
      <c r="BJ17" s="31"/>
      <c r="BK17" s="30"/>
    </row>
    <row r="18" spans="1:84" ht="6" customHeight="1">
      <c r="A18" s="274"/>
      <c r="B18" s="174"/>
      <c r="C18" s="174"/>
      <c r="D18" s="174"/>
      <c r="E18" s="174"/>
      <c r="F18" s="265"/>
      <c r="G18" s="174"/>
      <c r="H18" s="174"/>
      <c r="I18" s="174"/>
      <c r="J18" s="266"/>
      <c r="K18" s="174"/>
      <c r="L18" s="174"/>
      <c r="M18" s="174"/>
      <c r="N18" s="174"/>
      <c r="O18" s="174"/>
      <c r="P18" s="174"/>
      <c r="Q18" s="174"/>
      <c r="R18" s="174"/>
      <c r="S18" s="266"/>
      <c r="T18" s="174"/>
      <c r="U18" s="174"/>
      <c r="V18" s="174"/>
      <c r="W18" s="246"/>
      <c r="X18" s="174"/>
      <c r="Y18" s="174"/>
      <c r="Z18" s="174"/>
      <c r="AA18" s="246"/>
      <c r="AB18" s="174"/>
      <c r="AC18" s="174"/>
      <c r="AD18" s="174"/>
      <c r="AE18" s="174"/>
      <c r="AF18" s="246"/>
      <c r="AG18" s="174"/>
      <c r="AH18" s="174"/>
      <c r="AI18" s="174"/>
      <c r="AJ18" s="246"/>
      <c r="AK18" s="174"/>
      <c r="AL18" s="174"/>
      <c r="AM18" s="174"/>
      <c r="AN18" s="174"/>
      <c r="AO18" s="174"/>
      <c r="AP18" s="174"/>
      <c r="AQ18" s="174"/>
      <c r="AR18" s="174"/>
      <c r="AS18" s="267"/>
      <c r="AT18" s="174"/>
      <c r="AU18" s="174"/>
      <c r="AV18" s="174"/>
      <c r="AW18" s="246"/>
      <c r="AX18" s="174"/>
      <c r="AY18" s="174"/>
      <c r="AZ18" s="174"/>
      <c r="BA18" s="174"/>
      <c r="BB18" s="28"/>
      <c r="BC18" s="30"/>
      <c r="BD18" s="30"/>
      <c r="BE18" s="30"/>
      <c r="BF18" s="30"/>
      <c r="BG18" s="31"/>
      <c r="BH18" s="30"/>
      <c r="BI18" s="30"/>
      <c r="BJ18" s="31"/>
      <c r="BK18" s="30"/>
      <c r="CA18" s="43"/>
      <c r="CB18" s="43"/>
      <c r="CC18" s="43"/>
      <c r="CD18" s="43"/>
      <c r="CE18" s="41"/>
      <c r="CF18" s="41"/>
    </row>
    <row r="19" spans="1:93" ht="9.75" customHeight="1" hidden="1">
      <c r="A19" s="274"/>
      <c r="B19" s="33"/>
      <c r="C19" s="33"/>
      <c r="D19" s="33"/>
      <c r="E19" s="33"/>
      <c r="F19" s="265"/>
      <c r="G19" s="33"/>
      <c r="H19" s="33"/>
      <c r="I19" s="33"/>
      <c r="J19" s="266"/>
      <c r="K19" s="33"/>
      <c r="L19" s="33"/>
      <c r="M19" s="33"/>
      <c r="N19" s="33"/>
      <c r="O19" s="33"/>
      <c r="P19" s="33"/>
      <c r="Q19" s="33"/>
      <c r="R19" s="33"/>
      <c r="S19" s="266"/>
      <c r="T19" s="174"/>
      <c r="U19" s="174"/>
      <c r="V19" s="174"/>
      <c r="W19" s="246"/>
      <c r="X19" s="174"/>
      <c r="Y19" s="174"/>
      <c r="Z19" s="174"/>
      <c r="AA19" s="246"/>
      <c r="AB19" s="174"/>
      <c r="AC19" s="174"/>
      <c r="AD19" s="174"/>
      <c r="AE19" s="174"/>
      <c r="AF19" s="246"/>
      <c r="AG19" s="174"/>
      <c r="AH19" s="174"/>
      <c r="AI19" s="174"/>
      <c r="AJ19" s="246"/>
      <c r="AK19" s="174"/>
      <c r="AL19" s="174"/>
      <c r="AM19" s="174"/>
      <c r="AN19" s="174"/>
      <c r="AO19" s="174"/>
      <c r="AP19" s="174"/>
      <c r="AQ19" s="174"/>
      <c r="AR19" s="174"/>
      <c r="AS19" s="267"/>
      <c r="AT19" s="174"/>
      <c r="AU19" s="174"/>
      <c r="AV19" s="174"/>
      <c r="AW19" s="246"/>
      <c r="AX19" s="174"/>
      <c r="AY19" s="174"/>
      <c r="AZ19" s="174"/>
      <c r="BA19" s="174"/>
      <c r="BB19" s="28"/>
      <c r="BC19" s="30"/>
      <c r="BD19" s="30"/>
      <c r="BE19" s="30"/>
      <c r="BF19" s="30"/>
      <c r="BG19" s="31"/>
      <c r="BH19" s="30"/>
      <c r="BI19" s="30"/>
      <c r="BJ19" s="31"/>
      <c r="BK19" s="30"/>
      <c r="CA19" s="43"/>
      <c r="CB19" s="43"/>
      <c r="CC19" s="43"/>
      <c r="CD19" s="43"/>
      <c r="CE19" s="41"/>
      <c r="CF19" s="41"/>
      <c r="CK19" s="46"/>
      <c r="CL19" s="46"/>
      <c r="CM19" s="46"/>
      <c r="CN19" s="46"/>
      <c r="CO19" s="47"/>
    </row>
    <row r="20" spans="1:91" ht="8.25" customHeight="1" hidden="1">
      <c r="A20" s="274"/>
      <c r="B20" s="33"/>
      <c r="C20" s="33"/>
      <c r="D20" s="33"/>
      <c r="E20" s="33"/>
      <c r="F20" s="265"/>
      <c r="G20" s="33"/>
      <c r="H20" s="33"/>
      <c r="I20" s="33"/>
      <c r="J20" s="266"/>
      <c r="K20" s="33"/>
      <c r="L20" s="33"/>
      <c r="M20" s="33"/>
      <c r="N20" s="33"/>
      <c r="O20" s="33"/>
      <c r="P20" s="33"/>
      <c r="Q20" s="33"/>
      <c r="R20" s="33"/>
      <c r="S20" s="266"/>
      <c r="T20" s="174"/>
      <c r="U20" s="174"/>
      <c r="V20" s="174"/>
      <c r="W20" s="246"/>
      <c r="X20" s="174"/>
      <c r="Y20" s="174"/>
      <c r="Z20" s="174"/>
      <c r="AA20" s="246"/>
      <c r="AB20" s="174"/>
      <c r="AC20" s="174"/>
      <c r="AD20" s="174"/>
      <c r="AE20" s="174"/>
      <c r="AF20" s="246"/>
      <c r="AG20" s="174"/>
      <c r="AH20" s="174"/>
      <c r="AI20" s="174"/>
      <c r="AJ20" s="246"/>
      <c r="AK20" s="174"/>
      <c r="AL20" s="174"/>
      <c r="AM20" s="174"/>
      <c r="AN20" s="174"/>
      <c r="AO20" s="174"/>
      <c r="AP20" s="174"/>
      <c r="AQ20" s="174"/>
      <c r="AR20" s="174"/>
      <c r="AS20" s="267"/>
      <c r="AT20" s="174"/>
      <c r="AU20" s="174"/>
      <c r="AV20" s="174"/>
      <c r="AW20" s="246"/>
      <c r="AX20" s="174"/>
      <c r="AY20" s="174"/>
      <c r="AZ20" s="174"/>
      <c r="BA20" s="174"/>
      <c r="BB20" s="28"/>
      <c r="BC20" s="30"/>
      <c r="BD20" s="30"/>
      <c r="BE20" s="30"/>
      <c r="BF20" s="30"/>
      <c r="BG20" s="31"/>
      <c r="BH20" s="30"/>
      <c r="BI20" s="30"/>
      <c r="BJ20" s="31"/>
      <c r="BK20" s="30"/>
      <c r="CA20" s="43"/>
      <c r="CB20" s="41"/>
      <c r="CC20" s="41"/>
      <c r="CD20" s="41"/>
      <c r="CE20" s="41"/>
      <c r="CF20" s="41"/>
      <c r="CI20" s="16"/>
      <c r="CM20" s="16"/>
    </row>
    <row r="21" spans="1:93" ht="13.5" customHeight="1">
      <c r="A21" s="9" t="s">
        <v>118</v>
      </c>
      <c r="B21" s="258" t="s">
        <v>119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0"/>
      <c r="S21" s="76" t="s">
        <v>120</v>
      </c>
      <c r="T21" s="76" t="s">
        <v>120</v>
      </c>
      <c r="U21" s="258" t="s">
        <v>298</v>
      </c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60"/>
      <c r="AQ21" s="77" t="s">
        <v>121</v>
      </c>
      <c r="AR21" s="77" t="s">
        <v>121</v>
      </c>
      <c r="AS21" s="76" t="s">
        <v>120</v>
      </c>
      <c r="AT21" s="76" t="s">
        <v>120</v>
      </c>
      <c r="AU21" s="76" t="s">
        <v>120</v>
      </c>
      <c r="AV21" s="76" t="s">
        <v>120</v>
      </c>
      <c r="AW21" s="76" t="s">
        <v>120</v>
      </c>
      <c r="AX21" s="76" t="s">
        <v>120</v>
      </c>
      <c r="AY21" s="76" t="s">
        <v>120</v>
      </c>
      <c r="AZ21" s="76" t="s">
        <v>120</v>
      </c>
      <c r="BA21" s="76" t="s">
        <v>120</v>
      </c>
      <c r="BB21" s="28"/>
      <c r="BC21" s="30"/>
      <c r="BD21" s="30"/>
      <c r="BE21" s="30"/>
      <c r="BF21" s="30"/>
      <c r="BG21" s="31"/>
      <c r="BH21" s="30"/>
      <c r="BI21" s="30"/>
      <c r="BJ21" s="31"/>
      <c r="BK21" s="30"/>
      <c r="CA21" s="41"/>
      <c r="CB21" s="41"/>
      <c r="CC21" s="41"/>
      <c r="CD21" s="41"/>
      <c r="CE21" s="41"/>
      <c r="CF21" s="41"/>
      <c r="CG21" s="16"/>
      <c r="CI21" s="16"/>
      <c r="CK21" s="50"/>
      <c r="CL21" s="50"/>
      <c r="CM21" s="16"/>
      <c r="CN21" s="16"/>
      <c r="CO21" s="16"/>
    </row>
    <row r="22" spans="1:93" ht="13.5" customHeight="1">
      <c r="A22" s="9" t="s">
        <v>122</v>
      </c>
      <c r="B22" s="261" t="s">
        <v>300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3"/>
      <c r="M22" s="176" t="s">
        <v>129</v>
      </c>
      <c r="N22" s="176" t="s">
        <v>129</v>
      </c>
      <c r="O22" s="176" t="s">
        <v>129</v>
      </c>
      <c r="P22" s="176" t="s">
        <v>129</v>
      </c>
      <c r="Q22" s="176" t="s">
        <v>129</v>
      </c>
      <c r="R22" s="176" t="s">
        <v>129</v>
      </c>
      <c r="S22" s="176" t="s">
        <v>120</v>
      </c>
      <c r="T22" s="176" t="s">
        <v>120</v>
      </c>
      <c r="U22" s="177" t="s">
        <v>306</v>
      </c>
      <c r="V22" s="178"/>
      <c r="W22" s="176" t="s">
        <v>129</v>
      </c>
      <c r="X22" s="176" t="s">
        <v>129</v>
      </c>
      <c r="Y22" s="176" t="s">
        <v>129</v>
      </c>
      <c r="Z22" s="176" t="s">
        <v>129</v>
      </c>
      <c r="AA22" s="176" t="s">
        <v>129</v>
      </c>
      <c r="AB22" s="176" t="s">
        <v>129</v>
      </c>
      <c r="AC22" s="176" t="s">
        <v>129</v>
      </c>
      <c r="AD22" s="176" t="s">
        <v>129</v>
      </c>
      <c r="AE22" s="176" t="s">
        <v>129</v>
      </c>
      <c r="AF22" s="176" t="s">
        <v>129</v>
      </c>
      <c r="AG22" s="176" t="s">
        <v>129</v>
      </c>
      <c r="AH22" s="176" t="s">
        <v>129</v>
      </c>
      <c r="AI22" s="176" t="s">
        <v>129</v>
      </c>
      <c r="AJ22" s="176" t="s">
        <v>129</v>
      </c>
      <c r="AK22" s="176" t="s">
        <v>129</v>
      </c>
      <c r="AL22" s="176" t="s">
        <v>129</v>
      </c>
      <c r="AM22" s="176" t="s">
        <v>129</v>
      </c>
      <c r="AN22" s="176" t="s">
        <v>129</v>
      </c>
      <c r="AO22" s="176" t="s">
        <v>127</v>
      </c>
      <c r="AP22" s="176" t="s">
        <v>127</v>
      </c>
      <c r="AQ22" s="176" t="s">
        <v>127</v>
      </c>
      <c r="AR22" s="179" t="s">
        <v>121</v>
      </c>
      <c r="AS22" s="36" t="s">
        <v>120</v>
      </c>
      <c r="AT22" s="36" t="s">
        <v>120</v>
      </c>
      <c r="AU22" s="36" t="s">
        <v>120</v>
      </c>
      <c r="AV22" s="36" t="s">
        <v>120</v>
      </c>
      <c r="AW22" s="36" t="s">
        <v>120</v>
      </c>
      <c r="AX22" s="36" t="s">
        <v>120</v>
      </c>
      <c r="AY22" s="36" t="s">
        <v>120</v>
      </c>
      <c r="AZ22" s="36" t="s">
        <v>120</v>
      </c>
      <c r="BA22" s="36" t="s">
        <v>120</v>
      </c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CA22" s="41"/>
      <c r="CB22" s="41"/>
      <c r="CC22" s="41"/>
      <c r="CD22" s="41"/>
      <c r="CE22" s="41"/>
      <c r="CF22" s="41"/>
      <c r="CG22" s="16"/>
      <c r="CI22" s="16"/>
      <c r="CK22" s="16"/>
      <c r="CM22" s="16"/>
      <c r="CN22" s="16"/>
      <c r="CO22" s="16"/>
    </row>
    <row r="23" spans="1:93" ht="15" customHeight="1">
      <c r="A23" s="9" t="s">
        <v>123</v>
      </c>
      <c r="B23" s="176" t="s">
        <v>129</v>
      </c>
      <c r="C23" s="176" t="s">
        <v>129</v>
      </c>
      <c r="D23" s="176" t="s">
        <v>129</v>
      </c>
      <c r="E23" s="176" t="s">
        <v>129</v>
      </c>
      <c r="F23" s="176" t="s">
        <v>129</v>
      </c>
      <c r="G23" s="176" t="s">
        <v>129</v>
      </c>
      <c r="H23" s="176" t="s">
        <v>129</v>
      </c>
      <c r="I23" s="176" t="s">
        <v>129</v>
      </c>
      <c r="J23" s="176" t="s">
        <v>129</v>
      </c>
      <c r="K23" s="176" t="s">
        <v>129</v>
      </c>
      <c r="L23" s="176" t="s">
        <v>129</v>
      </c>
      <c r="M23" s="176" t="s">
        <v>129</v>
      </c>
      <c r="N23" s="176" t="s">
        <v>127</v>
      </c>
      <c r="O23" s="176" t="s">
        <v>127</v>
      </c>
      <c r="P23" s="176" t="s">
        <v>127</v>
      </c>
      <c r="Q23" s="176" t="s">
        <v>127</v>
      </c>
      <c r="R23" s="179" t="s">
        <v>121</v>
      </c>
      <c r="S23" s="176" t="s">
        <v>120</v>
      </c>
      <c r="T23" s="176" t="s">
        <v>120</v>
      </c>
      <c r="U23" s="247" t="s">
        <v>308</v>
      </c>
      <c r="V23" s="248"/>
      <c r="W23" s="248"/>
      <c r="X23" s="248"/>
      <c r="Y23" s="248"/>
      <c r="Z23" s="248"/>
      <c r="AA23" s="248"/>
      <c r="AB23" s="248"/>
      <c r="AC23" s="248"/>
      <c r="AD23" s="249"/>
      <c r="AE23" s="176" t="s">
        <v>129</v>
      </c>
      <c r="AF23" s="176" t="s">
        <v>129</v>
      </c>
      <c r="AG23" s="176" t="s">
        <v>129</v>
      </c>
      <c r="AH23" s="176" t="s">
        <v>129</v>
      </c>
      <c r="AI23" s="176" t="s">
        <v>129</v>
      </c>
      <c r="AJ23" s="176" t="s">
        <v>129</v>
      </c>
      <c r="AK23" s="176" t="s">
        <v>129</v>
      </c>
      <c r="AL23" s="176" t="s">
        <v>129</v>
      </c>
      <c r="AM23" s="176" t="s">
        <v>129</v>
      </c>
      <c r="AN23" s="176" t="s">
        <v>129</v>
      </c>
      <c r="AO23" s="176" t="s">
        <v>129</v>
      </c>
      <c r="AP23" s="176" t="s">
        <v>129</v>
      </c>
      <c r="AQ23" s="176" t="s">
        <v>127</v>
      </c>
      <c r="AR23" s="176" t="s">
        <v>127</v>
      </c>
      <c r="AS23" s="176" t="s">
        <v>127</v>
      </c>
      <c r="AT23" s="36" t="s">
        <v>120</v>
      </c>
      <c r="AU23" s="36" t="s">
        <v>120</v>
      </c>
      <c r="AV23" s="36" t="s">
        <v>120</v>
      </c>
      <c r="AW23" s="36" t="s">
        <v>120</v>
      </c>
      <c r="AX23" s="36" t="s">
        <v>120</v>
      </c>
      <c r="AY23" s="36" t="s">
        <v>120</v>
      </c>
      <c r="AZ23" s="36" t="s">
        <v>120</v>
      </c>
      <c r="BA23" s="36" t="s">
        <v>120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CA23" s="41"/>
      <c r="CB23" s="41"/>
      <c r="CC23" s="41"/>
      <c r="CD23" s="41"/>
      <c r="CE23" s="41"/>
      <c r="CF23" s="41"/>
      <c r="CG23" s="16"/>
      <c r="CI23" s="16"/>
      <c r="CK23" s="44"/>
      <c r="CL23" s="44"/>
      <c r="CM23" s="44"/>
      <c r="CN23" s="44"/>
      <c r="CO23" s="44"/>
    </row>
    <row r="24" spans="1:93" ht="12" customHeight="1">
      <c r="A24" s="9" t="s">
        <v>307</v>
      </c>
      <c r="B24" s="247" t="s">
        <v>301</v>
      </c>
      <c r="C24" s="248"/>
      <c r="D24" s="249"/>
      <c r="E24" s="176" t="s">
        <v>129</v>
      </c>
      <c r="F24" s="176" t="s">
        <v>129</v>
      </c>
      <c r="G24" s="176" t="s">
        <v>129</v>
      </c>
      <c r="H24" s="176" t="s">
        <v>129</v>
      </c>
      <c r="I24" s="176" t="s">
        <v>129</v>
      </c>
      <c r="J24" s="176" t="s">
        <v>129</v>
      </c>
      <c r="K24" s="176" t="s">
        <v>129</v>
      </c>
      <c r="L24" s="176" t="s">
        <v>129</v>
      </c>
      <c r="M24" s="176" t="s">
        <v>129</v>
      </c>
      <c r="N24" s="176" t="s">
        <v>127</v>
      </c>
      <c r="O24" s="176" t="s">
        <v>127</v>
      </c>
      <c r="P24" s="176" t="s">
        <v>127</v>
      </c>
      <c r="Q24" s="179" t="s">
        <v>121</v>
      </c>
      <c r="R24" s="179" t="s">
        <v>121</v>
      </c>
      <c r="S24" s="176" t="s">
        <v>120</v>
      </c>
      <c r="T24" s="176" t="s">
        <v>120</v>
      </c>
      <c r="U24" s="247" t="s">
        <v>306</v>
      </c>
      <c r="V24" s="249"/>
      <c r="W24" s="176" t="s">
        <v>129</v>
      </c>
      <c r="X24" s="176" t="s">
        <v>129</v>
      </c>
      <c r="Y24" s="176" t="s">
        <v>129</v>
      </c>
      <c r="Z24" s="176" t="s">
        <v>129</v>
      </c>
      <c r="AA24" s="176" t="s">
        <v>129</v>
      </c>
      <c r="AB24" s="176" t="s">
        <v>129</v>
      </c>
      <c r="AC24" s="176" t="s">
        <v>127</v>
      </c>
      <c r="AD24" s="176" t="s">
        <v>127</v>
      </c>
      <c r="AE24" s="176" t="s">
        <v>127</v>
      </c>
      <c r="AF24" s="176" t="s">
        <v>127</v>
      </c>
      <c r="AG24" s="176" t="s">
        <v>127</v>
      </c>
      <c r="AH24" s="179" t="s">
        <v>121</v>
      </c>
      <c r="AI24" s="180" t="s">
        <v>299</v>
      </c>
      <c r="AJ24" s="180" t="s">
        <v>299</v>
      </c>
      <c r="AK24" s="176" t="s">
        <v>299</v>
      </c>
      <c r="AL24" s="176" t="s">
        <v>299</v>
      </c>
      <c r="AM24" s="176" t="s">
        <v>123</v>
      </c>
      <c r="AN24" s="176" t="s">
        <v>123</v>
      </c>
      <c r="AO24" s="176" t="s">
        <v>123</v>
      </c>
      <c r="AP24" s="176" t="s">
        <v>123</v>
      </c>
      <c r="AQ24" s="176" t="s">
        <v>123</v>
      </c>
      <c r="AR24" s="176" t="s">
        <v>123</v>
      </c>
      <c r="AS24" s="76"/>
      <c r="AT24" s="76"/>
      <c r="AU24" s="76"/>
      <c r="AV24" s="76"/>
      <c r="AW24" s="78"/>
      <c r="AX24" s="76"/>
      <c r="AY24" s="76"/>
      <c r="AZ24" s="76"/>
      <c r="BA24" s="76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CA24" s="41"/>
      <c r="CB24" s="41"/>
      <c r="CC24" s="41"/>
      <c r="CD24" s="41"/>
      <c r="CE24" s="51"/>
      <c r="CF24" s="41"/>
      <c r="CG24" s="16"/>
      <c r="CI24" s="16"/>
      <c r="CK24" s="16"/>
      <c r="CM24" s="16"/>
      <c r="CN24" s="16"/>
      <c r="CO24" s="16"/>
    </row>
    <row r="25" spans="1:93" ht="16.5" customHeight="1">
      <c r="A25" s="54"/>
      <c r="B25" s="11"/>
      <c r="C25" s="11"/>
      <c r="D25" s="11"/>
      <c r="E25" s="11"/>
      <c r="F25" s="11"/>
      <c r="G25" s="11"/>
      <c r="H25" s="11"/>
      <c r="I25" s="55"/>
      <c r="J25" s="55"/>
      <c r="K25" s="56"/>
      <c r="L25" s="57"/>
      <c r="M25" s="12"/>
      <c r="N25" s="11"/>
      <c r="O25" s="11"/>
      <c r="P25" s="11"/>
      <c r="Q25" s="11"/>
      <c r="R25" s="11"/>
      <c r="S25" s="11"/>
      <c r="T25" s="11"/>
      <c r="U25" s="11"/>
      <c r="V25" s="57"/>
      <c r="W25" s="276"/>
      <c r="X25" s="276"/>
      <c r="Y25" s="276"/>
      <c r="Z25" s="276"/>
      <c r="AA25" s="276"/>
      <c r="AB25" s="276"/>
      <c r="AC25" s="57"/>
      <c r="AD25" s="57"/>
      <c r="AE25" s="57"/>
      <c r="AF25" s="58"/>
      <c r="AG25" s="55"/>
      <c r="AH25" s="55"/>
      <c r="AI25" s="55"/>
      <c r="AJ25" s="55"/>
      <c r="AK25" s="55"/>
      <c r="AL25" s="55"/>
      <c r="AM25" s="55"/>
      <c r="AN25" s="55"/>
      <c r="AO25" s="61" t="s">
        <v>124</v>
      </c>
      <c r="AP25" s="40"/>
      <c r="AQ25" s="40"/>
      <c r="AR25" s="40"/>
      <c r="AS25" s="41"/>
      <c r="AT25" s="41"/>
      <c r="AU25" s="57"/>
      <c r="AV25" s="10"/>
      <c r="AW25" s="10"/>
      <c r="AX25" s="10"/>
      <c r="AY25" s="10"/>
      <c r="AZ25" s="10"/>
      <c r="BA25" s="10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CA25" s="41"/>
      <c r="CB25" s="41"/>
      <c r="CC25" s="41"/>
      <c r="CD25" s="41"/>
      <c r="CE25" s="41"/>
      <c r="CF25" s="41"/>
      <c r="CG25" s="16"/>
      <c r="CI25" s="16"/>
      <c r="CK25" s="44"/>
      <c r="CL25" s="44"/>
      <c r="CM25" s="44"/>
      <c r="CN25" s="44"/>
      <c r="CO25" s="44"/>
    </row>
    <row r="26" spans="1:84" ht="12.75" customHeight="1">
      <c r="A26" s="62" t="s">
        <v>132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42"/>
      <c r="AD26" s="42"/>
      <c r="AE26" s="57"/>
      <c r="AG26" s="59"/>
      <c r="AI26" s="41"/>
      <c r="AJ26" s="43"/>
      <c r="AK26" s="43"/>
      <c r="AL26" s="43"/>
      <c r="AM26" s="43"/>
      <c r="AN26" s="43"/>
      <c r="AO26" s="38"/>
      <c r="AQ26" s="19" t="s">
        <v>125</v>
      </c>
      <c r="AR26" s="20"/>
      <c r="AS26" s="20"/>
      <c r="AT26" s="19"/>
      <c r="AU26" s="19"/>
      <c r="AV26" s="19"/>
      <c r="AW26" s="19"/>
      <c r="AX26" s="19"/>
      <c r="AY26" s="19"/>
      <c r="AZ26" s="209"/>
      <c r="BA26" s="209"/>
      <c r="BB26" s="209"/>
      <c r="BC26" s="20"/>
      <c r="CA26" s="41"/>
      <c r="CB26" s="41"/>
      <c r="CC26" s="41"/>
      <c r="CD26" s="41"/>
      <c r="CE26" s="41"/>
      <c r="CF26" s="41"/>
    </row>
    <row r="27" spans="1:84" ht="12.75" customHeight="1">
      <c r="A27" s="250" t="s">
        <v>41</v>
      </c>
      <c r="B27" s="251"/>
      <c r="C27" s="252"/>
      <c r="D27" s="250" t="s">
        <v>42</v>
      </c>
      <c r="E27" s="251"/>
      <c r="F27" s="251"/>
      <c r="G27" s="251"/>
      <c r="H27" s="252"/>
      <c r="I27" s="250" t="s">
        <v>43</v>
      </c>
      <c r="J27" s="251"/>
      <c r="K27" s="251"/>
      <c r="L27" s="252"/>
      <c r="M27" s="256" t="s">
        <v>11</v>
      </c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38" t="s">
        <v>12</v>
      </c>
      <c r="Y27" s="239"/>
      <c r="Z27" s="239"/>
      <c r="AA27" s="240"/>
      <c r="AB27" s="257" t="s">
        <v>14</v>
      </c>
      <c r="AC27" s="257"/>
      <c r="AD27" s="257"/>
      <c r="AE27" s="257"/>
      <c r="AF27" s="256" t="s">
        <v>44</v>
      </c>
      <c r="AG27" s="256"/>
      <c r="AH27" s="256"/>
      <c r="AI27" s="256"/>
      <c r="AJ27" s="277" t="s">
        <v>0</v>
      </c>
      <c r="AK27" s="278"/>
      <c r="AL27" s="278"/>
      <c r="AM27" s="279"/>
      <c r="AN27"/>
      <c r="AO27"/>
      <c r="AP27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"/>
      <c r="CA27" s="41"/>
      <c r="CB27" s="41"/>
      <c r="CC27" s="41"/>
      <c r="CD27" s="41"/>
      <c r="CE27" s="41"/>
      <c r="CF27" s="41"/>
    </row>
    <row r="28" spans="1:93" ht="10.5" customHeight="1">
      <c r="A28" s="253"/>
      <c r="B28" s="254"/>
      <c r="C28" s="255"/>
      <c r="D28" s="253"/>
      <c r="E28" s="254"/>
      <c r="F28" s="254"/>
      <c r="G28" s="254"/>
      <c r="H28" s="255"/>
      <c r="I28" s="253"/>
      <c r="J28" s="254"/>
      <c r="K28" s="254"/>
      <c r="L28" s="255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41"/>
      <c r="Y28" s="242"/>
      <c r="Z28" s="242"/>
      <c r="AA28" s="243"/>
      <c r="AB28" s="257"/>
      <c r="AC28" s="257"/>
      <c r="AD28" s="257"/>
      <c r="AE28" s="257"/>
      <c r="AF28" s="256"/>
      <c r="AG28" s="256"/>
      <c r="AH28" s="256"/>
      <c r="AI28" s="256"/>
      <c r="AJ28" s="280"/>
      <c r="AK28" s="281"/>
      <c r="AL28" s="281"/>
      <c r="AM28" s="282"/>
      <c r="AN28"/>
      <c r="AO28" s="181" t="s">
        <v>121</v>
      </c>
      <c r="AQ28" s="211" t="s">
        <v>12</v>
      </c>
      <c r="AR28" s="20"/>
      <c r="AS28" s="19"/>
      <c r="AT28" s="19"/>
      <c r="AU28" s="19"/>
      <c r="AV28" s="19"/>
      <c r="AW28" s="19"/>
      <c r="AX28" s="19"/>
      <c r="AY28" s="19"/>
      <c r="AZ28" s="19"/>
      <c r="BA28" s="209"/>
      <c r="BB28" s="209"/>
      <c r="BC28" s="20"/>
      <c r="CA28" s="41"/>
      <c r="CB28" s="41"/>
      <c r="CC28" s="41"/>
      <c r="CD28" s="41"/>
      <c r="CE28" s="41"/>
      <c r="CF28" s="41"/>
      <c r="CL28" s="44"/>
      <c r="CM28" s="44"/>
      <c r="CN28" s="44"/>
      <c r="CO28" s="44"/>
    </row>
    <row r="29" spans="1:84" ht="12" customHeight="1">
      <c r="A29" s="253"/>
      <c r="B29" s="254"/>
      <c r="C29" s="255"/>
      <c r="D29" s="253"/>
      <c r="E29" s="254"/>
      <c r="F29" s="254"/>
      <c r="G29" s="254"/>
      <c r="H29" s="255"/>
      <c r="I29" s="253"/>
      <c r="J29" s="254"/>
      <c r="K29" s="254"/>
      <c r="L29" s="255"/>
      <c r="M29" s="257" t="s">
        <v>309</v>
      </c>
      <c r="N29" s="257"/>
      <c r="O29" s="257"/>
      <c r="P29" s="257"/>
      <c r="Q29" s="257"/>
      <c r="R29" s="238" t="s">
        <v>310</v>
      </c>
      <c r="S29" s="239"/>
      <c r="T29" s="239"/>
      <c r="U29" s="239"/>
      <c r="V29" s="239"/>
      <c r="W29" s="240"/>
      <c r="X29" s="241"/>
      <c r="Y29" s="242"/>
      <c r="Z29" s="242"/>
      <c r="AA29" s="243"/>
      <c r="AB29" s="257"/>
      <c r="AC29" s="257"/>
      <c r="AD29" s="257"/>
      <c r="AE29" s="257"/>
      <c r="AF29" s="256"/>
      <c r="AG29" s="256"/>
      <c r="AH29" s="256"/>
      <c r="AI29" s="256"/>
      <c r="AJ29" s="280"/>
      <c r="AK29" s="281"/>
      <c r="AL29" s="281"/>
      <c r="AM29" s="282"/>
      <c r="AN29"/>
      <c r="AO29"/>
      <c r="AP2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"/>
      <c r="CA29" s="41"/>
      <c r="CB29" s="41"/>
      <c r="CC29" s="41"/>
      <c r="CD29" s="41"/>
      <c r="CE29" s="41"/>
      <c r="CF29" s="41"/>
    </row>
    <row r="30" spans="1:93" ht="10.5" customHeight="1">
      <c r="A30" s="253"/>
      <c r="B30" s="254"/>
      <c r="C30" s="255"/>
      <c r="D30" s="253"/>
      <c r="E30" s="254"/>
      <c r="F30" s="254"/>
      <c r="G30" s="254"/>
      <c r="H30" s="255"/>
      <c r="I30" s="253"/>
      <c r="J30" s="254"/>
      <c r="K30" s="254"/>
      <c r="L30" s="255"/>
      <c r="M30" s="257"/>
      <c r="N30" s="257"/>
      <c r="O30" s="257"/>
      <c r="P30" s="257"/>
      <c r="Q30" s="257"/>
      <c r="R30" s="241"/>
      <c r="S30" s="242"/>
      <c r="T30" s="242"/>
      <c r="U30" s="242"/>
      <c r="V30" s="242"/>
      <c r="W30" s="243"/>
      <c r="X30" s="241"/>
      <c r="Y30" s="242"/>
      <c r="Z30" s="242"/>
      <c r="AA30" s="243"/>
      <c r="AB30" s="257"/>
      <c r="AC30" s="257"/>
      <c r="AD30" s="257"/>
      <c r="AE30" s="257"/>
      <c r="AF30" s="256"/>
      <c r="AG30" s="256"/>
      <c r="AH30" s="256"/>
      <c r="AI30" s="256"/>
      <c r="AJ30" s="280"/>
      <c r="AK30" s="281"/>
      <c r="AL30" s="281"/>
      <c r="AM30" s="282"/>
      <c r="AN30"/>
      <c r="AO30" s="45" t="s">
        <v>120</v>
      </c>
      <c r="AQ30" s="23" t="s">
        <v>44</v>
      </c>
      <c r="AR30" s="20"/>
      <c r="AS30" s="19"/>
      <c r="AT30" s="19"/>
      <c r="AU30" s="209"/>
      <c r="AV30" s="209"/>
      <c r="AW30" s="209"/>
      <c r="AX30" s="209"/>
      <c r="AY30" s="209"/>
      <c r="AZ30" s="209"/>
      <c r="BA30" s="209"/>
      <c r="BB30" s="209"/>
      <c r="BC30" s="20"/>
      <c r="BN30" s="21"/>
      <c r="BO30" s="21"/>
      <c r="BP30" s="21"/>
      <c r="BQ30" s="21"/>
      <c r="BR30" s="21"/>
      <c r="BS30" s="21"/>
      <c r="BT30" s="21"/>
      <c r="BU30" s="21"/>
      <c r="BV30" s="21"/>
      <c r="BY30" s="41"/>
      <c r="BZ30" s="41"/>
      <c r="CA30" s="41"/>
      <c r="CB30" s="41"/>
      <c r="CC30" s="41"/>
      <c r="CD30" s="41"/>
      <c r="CE30" s="41"/>
      <c r="CF30" s="41"/>
      <c r="CL30" s="24"/>
      <c r="CM30" s="24"/>
      <c r="CN30" s="24"/>
      <c r="CO30" s="24"/>
    </row>
    <row r="31" spans="1:54" ht="9" customHeight="1">
      <c r="A31" s="253"/>
      <c r="B31" s="254"/>
      <c r="C31" s="255"/>
      <c r="D31" s="253"/>
      <c r="E31" s="254"/>
      <c r="F31" s="254"/>
      <c r="G31" s="254"/>
      <c r="H31" s="255"/>
      <c r="I31" s="253"/>
      <c r="J31" s="254"/>
      <c r="K31" s="254"/>
      <c r="L31" s="255"/>
      <c r="M31" s="257"/>
      <c r="N31" s="257"/>
      <c r="O31" s="257"/>
      <c r="P31" s="257"/>
      <c r="Q31" s="257"/>
      <c r="R31" s="241"/>
      <c r="S31" s="242"/>
      <c r="T31" s="242"/>
      <c r="U31" s="242"/>
      <c r="V31" s="242"/>
      <c r="W31" s="243"/>
      <c r="X31" s="241"/>
      <c r="Y31" s="242"/>
      <c r="Z31" s="242"/>
      <c r="AA31" s="243"/>
      <c r="AB31" s="257"/>
      <c r="AC31" s="257"/>
      <c r="AD31" s="257"/>
      <c r="AE31" s="257"/>
      <c r="AF31" s="256"/>
      <c r="AG31" s="256"/>
      <c r="AH31" s="256"/>
      <c r="AI31" s="256"/>
      <c r="AJ31" s="280"/>
      <c r="AK31" s="281"/>
      <c r="AL31" s="281"/>
      <c r="AM31" s="282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41" ht="12.75">
      <c r="A32" s="226">
        <v>1</v>
      </c>
      <c r="B32" s="226"/>
      <c r="C32" s="226"/>
      <c r="D32" s="226">
        <v>2</v>
      </c>
      <c r="E32" s="226"/>
      <c r="F32" s="226"/>
      <c r="G32" s="226"/>
      <c r="H32" s="226"/>
      <c r="I32" s="226">
        <v>3</v>
      </c>
      <c r="J32" s="226"/>
      <c r="K32" s="226"/>
      <c r="L32" s="226"/>
      <c r="M32" s="244">
        <v>4</v>
      </c>
      <c r="N32" s="244"/>
      <c r="O32" s="244"/>
      <c r="P32" s="244"/>
      <c r="Q32" s="244"/>
      <c r="R32" s="244">
        <v>5</v>
      </c>
      <c r="S32" s="244"/>
      <c r="T32" s="244"/>
      <c r="U32" s="244"/>
      <c r="V32" s="244"/>
      <c r="W32" s="244"/>
      <c r="X32" s="235">
        <v>6</v>
      </c>
      <c r="Y32" s="236"/>
      <c r="Z32" s="236"/>
      <c r="AA32" s="237"/>
      <c r="AB32" s="235">
        <v>7</v>
      </c>
      <c r="AC32" s="236"/>
      <c r="AD32" s="236"/>
      <c r="AE32" s="237"/>
      <c r="AF32" s="235">
        <v>8</v>
      </c>
      <c r="AG32" s="236"/>
      <c r="AH32" s="236"/>
      <c r="AI32" s="237"/>
      <c r="AJ32" s="235">
        <v>9</v>
      </c>
      <c r="AK32" s="236"/>
      <c r="AL32" s="236"/>
      <c r="AM32" s="237"/>
      <c r="AN32"/>
      <c r="AO32"/>
    </row>
    <row r="33" spans="1:64" ht="12.75" customHeight="1">
      <c r="A33" s="229" t="s">
        <v>45</v>
      </c>
      <c r="B33" s="229"/>
      <c r="C33" s="229"/>
      <c r="D33" s="234">
        <v>39</v>
      </c>
      <c r="E33" s="234"/>
      <c r="F33" s="234"/>
      <c r="G33" s="234"/>
      <c r="H33" s="234"/>
      <c r="I33" s="234">
        <v>0</v>
      </c>
      <c r="J33" s="234"/>
      <c r="K33" s="234"/>
      <c r="L33" s="234"/>
      <c r="M33" s="233">
        <v>0</v>
      </c>
      <c r="N33" s="233"/>
      <c r="O33" s="233"/>
      <c r="P33" s="233"/>
      <c r="Q33" s="233"/>
      <c r="R33" s="233">
        <v>0</v>
      </c>
      <c r="S33" s="233"/>
      <c r="T33" s="233"/>
      <c r="U33" s="233"/>
      <c r="V33" s="233"/>
      <c r="W33" s="233"/>
      <c r="X33" s="223">
        <v>2</v>
      </c>
      <c r="Y33" s="224"/>
      <c r="Z33" s="224"/>
      <c r="AA33" s="225"/>
      <c r="AB33" s="223">
        <v>0</v>
      </c>
      <c r="AC33" s="224"/>
      <c r="AD33" s="224"/>
      <c r="AE33" s="225"/>
      <c r="AF33" s="223">
        <v>11</v>
      </c>
      <c r="AG33" s="224"/>
      <c r="AH33" s="224"/>
      <c r="AI33" s="225"/>
      <c r="AJ33" s="220">
        <f>SUM(D33:AI33)</f>
        <v>52</v>
      </c>
      <c r="AK33" s="221"/>
      <c r="AL33" s="221"/>
      <c r="AM33" s="222"/>
      <c r="AN33"/>
      <c r="AO33" s="180" t="s">
        <v>299</v>
      </c>
      <c r="AP33"/>
      <c r="AQ33" s="208" t="s">
        <v>272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2.75" customHeight="1">
      <c r="A34" s="229" t="s">
        <v>46</v>
      </c>
      <c r="B34" s="229"/>
      <c r="C34" s="229"/>
      <c r="D34" s="234">
        <v>33</v>
      </c>
      <c r="E34" s="234"/>
      <c r="F34" s="234"/>
      <c r="G34" s="234"/>
      <c r="H34" s="234"/>
      <c r="I34" s="234">
        <v>4</v>
      </c>
      <c r="J34" s="234"/>
      <c r="K34" s="234"/>
      <c r="L34" s="234"/>
      <c r="M34" s="233">
        <v>3</v>
      </c>
      <c r="N34" s="233"/>
      <c r="O34" s="233"/>
      <c r="P34" s="233"/>
      <c r="Q34" s="233"/>
      <c r="R34" s="233">
        <v>0</v>
      </c>
      <c r="S34" s="233"/>
      <c r="T34" s="233"/>
      <c r="U34" s="233"/>
      <c r="V34" s="233"/>
      <c r="W34" s="233"/>
      <c r="X34" s="223">
        <v>1</v>
      </c>
      <c r="Y34" s="224"/>
      <c r="Z34" s="224"/>
      <c r="AA34" s="225"/>
      <c r="AB34" s="223">
        <v>0</v>
      </c>
      <c r="AC34" s="224"/>
      <c r="AD34" s="224"/>
      <c r="AE34" s="225"/>
      <c r="AF34" s="223">
        <v>11</v>
      </c>
      <c r="AG34" s="224"/>
      <c r="AH34" s="224"/>
      <c r="AI34" s="225"/>
      <c r="AJ34" s="220">
        <f>SUM(D34:AI34)</f>
        <v>52</v>
      </c>
      <c r="AK34" s="221"/>
      <c r="AL34" s="221"/>
      <c r="AM34" s="222"/>
      <c r="AN34"/>
      <c r="AO34" s="39" t="s">
        <v>128</v>
      </c>
      <c r="AQ34" s="19" t="s">
        <v>130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9"/>
      <c r="BC34" s="209"/>
      <c r="BD34" s="209"/>
      <c r="BE34" s="209"/>
      <c r="BF34" s="209"/>
      <c r="BG34" s="209"/>
      <c r="BH34" s="20"/>
      <c r="BI34" s="20"/>
      <c r="BJ34" s="20"/>
      <c r="BK34" s="20"/>
      <c r="BL34" s="20"/>
    </row>
    <row r="35" spans="1:64" ht="12.75" customHeight="1">
      <c r="A35" s="229" t="s">
        <v>47</v>
      </c>
      <c r="B35" s="229"/>
      <c r="C35" s="229"/>
      <c r="D35" s="234">
        <v>26</v>
      </c>
      <c r="E35" s="234"/>
      <c r="F35" s="234"/>
      <c r="G35" s="234"/>
      <c r="H35" s="234"/>
      <c r="I35" s="234">
        <v>8</v>
      </c>
      <c r="J35" s="234"/>
      <c r="K35" s="234"/>
      <c r="L35" s="234"/>
      <c r="M35" s="233">
        <v>7</v>
      </c>
      <c r="N35" s="233"/>
      <c r="O35" s="233"/>
      <c r="P35" s="233"/>
      <c r="Q35" s="233"/>
      <c r="R35" s="233">
        <v>0</v>
      </c>
      <c r="S35" s="233"/>
      <c r="T35" s="233"/>
      <c r="U35" s="233"/>
      <c r="V35" s="233"/>
      <c r="W35" s="233"/>
      <c r="X35" s="223">
        <v>1</v>
      </c>
      <c r="Y35" s="224"/>
      <c r="Z35" s="224"/>
      <c r="AA35" s="225"/>
      <c r="AB35" s="223">
        <v>0</v>
      </c>
      <c r="AC35" s="224"/>
      <c r="AD35" s="224"/>
      <c r="AE35" s="225"/>
      <c r="AF35" s="223">
        <v>10</v>
      </c>
      <c r="AG35" s="224"/>
      <c r="AH35" s="224"/>
      <c r="AI35" s="225"/>
      <c r="AJ35" s="220">
        <f>SUM(D35:AI35)</f>
        <v>52</v>
      </c>
      <c r="AK35" s="221"/>
      <c r="AL35" s="221"/>
      <c r="AM35" s="222"/>
      <c r="AN35"/>
      <c r="AO35" s="176" t="s">
        <v>129</v>
      </c>
      <c r="AP35"/>
      <c r="AQ35" s="19" t="s">
        <v>131</v>
      </c>
      <c r="AR35" s="20"/>
      <c r="AS35" s="209"/>
      <c r="AT35" s="20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"/>
      <c r="BI35" s="20"/>
      <c r="BJ35" s="20"/>
      <c r="BK35" s="20"/>
      <c r="BL35" s="20"/>
    </row>
    <row r="36" spans="1:64" ht="12.75" customHeight="1">
      <c r="A36" s="229" t="s">
        <v>311</v>
      </c>
      <c r="B36" s="229"/>
      <c r="C36" s="229"/>
      <c r="D36" s="230">
        <v>15</v>
      </c>
      <c r="E36" s="231"/>
      <c r="F36" s="231"/>
      <c r="G36" s="231"/>
      <c r="H36" s="232"/>
      <c r="I36" s="230">
        <v>5</v>
      </c>
      <c r="J36" s="231"/>
      <c r="K36" s="231"/>
      <c r="L36" s="232"/>
      <c r="M36" s="233">
        <v>8</v>
      </c>
      <c r="N36" s="233"/>
      <c r="O36" s="233"/>
      <c r="P36" s="233"/>
      <c r="Q36" s="233"/>
      <c r="R36" s="233">
        <v>4</v>
      </c>
      <c r="S36" s="233"/>
      <c r="T36" s="233"/>
      <c r="U36" s="233"/>
      <c r="V36" s="233"/>
      <c r="W36" s="233"/>
      <c r="X36" s="223">
        <v>3</v>
      </c>
      <c r="Y36" s="224"/>
      <c r="Z36" s="224"/>
      <c r="AA36" s="225"/>
      <c r="AB36" s="223">
        <v>6</v>
      </c>
      <c r="AC36" s="224"/>
      <c r="AD36" s="224"/>
      <c r="AE36" s="225"/>
      <c r="AF36" s="223">
        <v>2</v>
      </c>
      <c r="AG36" s="224"/>
      <c r="AH36" s="224"/>
      <c r="AI36" s="225"/>
      <c r="AJ36" s="220">
        <f>SUM(D36:AI36)</f>
        <v>43</v>
      </c>
      <c r="AK36" s="221"/>
      <c r="AL36" s="221"/>
      <c r="AM36" s="222"/>
      <c r="AN36"/>
      <c r="AO36" s="39" t="s">
        <v>127</v>
      </c>
      <c r="AQ36" s="19" t="s">
        <v>332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9"/>
      <c r="BB36" s="209"/>
      <c r="BC36" s="209"/>
      <c r="BD36" s="209"/>
      <c r="BE36" s="209"/>
      <c r="BF36" s="209"/>
      <c r="BG36" s="20"/>
      <c r="BH36" s="20"/>
      <c r="BI36" s="20"/>
      <c r="BJ36" s="20"/>
      <c r="BK36" s="20"/>
      <c r="BL36" s="20"/>
    </row>
    <row r="37" spans="1:64" ht="12.75" customHeight="1">
      <c r="A37" s="226" t="s">
        <v>0</v>
      </c>
      <c r="B37" s="226"/>
      <c r="C37" s="226"/>
      <c r="D37" s="227">
        <f>SUM(D33:H36)</f>
        <v>113</v>
      </c>
      <c r="E37" s="227"/>
      <c r="F37" s="227"/>
      <c r="G37" s="227"/>
      <c r="H37" s="227"/>
      <c r="I37" s="227">
        <f>SUM(I33:L36)</f>
        <v>17</v>
      </c>
      <c r="J37" s="227"/>
      <c r="K37" s="227"/>
      <c r="L37" s="227"/>
      <c r="M37" s="228">
        <f>SUM(M33:Q36)</f>
        <v>18</v>
      </c>
      <c r="N37" s="228"/>
      <c r="O37" s="228"/>
      <c r="P37" s="228"/>
      <c r="Q37" s="228"/>
      <c r="R37" s="228">
        <f>SUM(R33:W36)</f>
        <v>4</v>
      </c>
      <c r="S37" s="228"/>
      <c r="T37" s="228"/>
      <c r="U37" s="228"/>
      <c r="V37" s="228"/>
      <c r="W37" s="228"/>
      <c r="X37" s="220">
        <f>SUM(X33:AA36)</f>
        <v>7</v>
      </c>
      <c r="Y37" s="221"/>
      <c r="Z37" s="221"/>
      <c r="AA37" s="222"/>
      <c r="AB37" s="220">
        <f>SUM(AB33:AE36)</f>
        <v>6</v>
      </c>
      <c r="AC37" s="221"/>
      <c r="AD37" s="221"/>
      <c r="AE37" s="222"/>
      <c r="AF37" s="220">
        <f>SUM(AF33:AI36)</f>
        <v>34</v>
      </c>
      <c r="AG37" s="221"/>
      <c r="AH37" s="221"/>
      <c r="AI37" s="222"/>
      <c r="AJ37" s="220">
        <f>SUM(AJ33:AM36)</f>
        <v>199</v>
      </c>
      <c r="AK37" s="221"/>
      <c r="AL37" s="221"/>
      <c r="AM37" s="222"/>
      <c r="AN37"/>
      <c r="AO37" s="39" t="s">
        <v>123</v>
      </c>
      <c r="AP37"/>
      <c r="AQ37" s="210" t="s">
        <v>126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8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R38"/>
      <c r="AS38"/>
      <c r="AT38"/>
      <c r="AU38"/>
      <c r="AV38"/>
      <c r="AW38"/>
      <c r="AX38"/>
      <c r="AY38"/>
      <c r="AZ38"/>
      <c r="BA38"/>
      <c r="BB38"/>
      <c r="CH38" s="41"/>
    </row>
    <row r="39" spans="1:97" ht="12.75">
      <c r="A39"/>
      <c r="B39"/>
      <c r="C39"/>
      <c r="D39"/>
      <c r="E39"/>
      <c r="M39"/>
      <c r="CS39" s="44"/>
    </row>
    <row r="40" ht="7.5">
      <c r="CH40" s="43"/>
    </row>
    <row r="41" spans="63:97" ht="7.5">
      <c r="BK41" s="44"/>
      <c r="CH41" s="43"/>
      <c r="CS41" s="47"/>
    </row>
    <row r="42" spans="86:97" ht="12.75">
      <c r="CH42" s="43"/>
      <c r="CS42" s="16"/>
    </row>
    <row r="43" spans="63:97" ht="12.75">
      <c r="BK43" s="48"/>
      <c r="CH43" s="43"/>
      <c r="CS43" s="16"/>
    </row>
    <row r="44" spans="63:97" ht="12.75">
      <c r="BK44" s="49"/>
      <c r="CH44" s="43"/>
      <c r="CS44" s="16"/>
    </row>
    <row r="45" spans="63:97" ht="12.75">
      <c r="BK45" s="16"/>
      <c r="CH45" s="41"/>
      <c r="CS45" s="44"/>
    </row>
    <row r="46" spans="63:97" ht="12.75">
      <c r="BK46" s="16"/>
      <c r="CH46" s="41"/>
      <c r="CS46" s="16"/>
    </row>
    <row r="47" spans="63:97" ht="7.5">
      <c r="BK47" s="44"/>
      <c r="CH47" s="41"/>
      <c r="CS47" s="44"/>
    </row>
    <row r="48" spans="63:86" ht="12.75">
      <c r="BK48" s="16"/>
      <c r="CH48" s="41"/>
    </row>
    <row r="49" spans="63:86" ht="7.5">
      <c r="BK49" s="44"/>
      <c r="CH49" s="41"/>
    </row>
    <row r="50" spans="86:97" ht="7.5">
      <c r="CH50" s="41"/>
      <c r="CS50" s="44"/>
    </row>
    <row r="51" ht="7.5">
      <c r="CH51" s="41"/>
    </row>
    <row r="52" spans="63:108" ht="10.5">
      <c r="BK52" s="44"/>
      <c r="CH52" s="41"/>
      <c r="CS52" s="24"/>
      <c r="CT52" s="24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86:87" ht="7.5">
      <c r="CH53" s="41"/>
      <c r="CI53" s="41"/>
    </row>
    <row r="54" spans="93:108" ht="6.75"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DD54" s="50"/>
    </row>
    <row r="55" spans="100:108" ht="6.75">
      <c r="CV55" s="49"/>
      <c r="CW55" s="268" t="s">
        <v>36</v>
      </c>
      <c r="CX55" s="268"/>
      <c r="CY55" s="268"/>
      <c r="CZ55" s="268"/>
      <c r="DA55" s="268"/>
      <c r="DB55" s="268"/>
      <c r="DC55" s="268"/>
      <c r="DD55" s="268"/>
    </row>
    <row r="107" spans="1:6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</row>
    <row r="108" spans="1:6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</row>
    <row r="109" spans="1:6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</row>
    <row r="110" spans="1:6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</row>
    <row r="111" spans="1:6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</row>
    <row r="112" spans="1:6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</row>
  </sheetData>
  <sheetProtection/>
  <mergeCells count="101">
    <mergeCell ref="AJ10:AW10"/>
    <mergeCell ref="W11:BD11"/>
    <mergeCell ref="W25:AB25"/>
    <mergeCell ref="AF27:AI31"/>
    <mergeCell ref="AJ27:AM31"/>
    <mergeCell ref="AA14:AA20"/>
    <mergeCell ref="AB14:AE14"/>
    <mergeCell ref="W14:W20"/>
    <mergeCell ref="X14:Z14"/>
    <mergeCell ref="AX14:BA14"/>
    <mergeCell ref="CW55:DD55"/>
    <mergeCell ref="AF14:AF20"/>
    <mergeCell ref="AG14:AI14"/>
    <mergeCell ref="A1:BA1"/>
    <mergeCell ref="A2:BA2"/>
    <mergeCell ref="A4:BA4"/>
    <mergeCell ref="A5:BA5"/>
    <mergeCell ref="A6:BA6"/>
    <mergeCell ref="A14:A20"/>
    <mergeCell ref="B14:E14"/>
    <mergeCell ref="F14:F20"/>
    <mergeCell ref="G14:I14"/>
    <mergeCell ref="J14:J20"/>
    <mergeCell ref="AS14:AS20"/>
    <mergeCell ref="AT14:AV14"/>
    <mergeCell ref="AW14:AW20"/>
    <mergeCell ref="K14:N14"/>
    <mergeCell ref="O14:R14"/>
    <mergeCell ref="S14:S20"/>
    <mergeCell ref="T14:V14"/>
    <mergeCell ref="B21:R21"/>
    <mergeCell ref="U21:AP21"/>
    <mergeCell ref="B22:L22"/>
    <mergeCell ref="U23:AD23"/>
    <mergeCell ref="B24:D24"/>
    <mergeCell ref="U24:V24"/>
    <mergeCell ref="AJ14:AJ20"/>
    <mergeCell ref="AK14:AN14"/>
    <mergeCell ref="AO14:AR14"/>
    <mergeCell ref="A27:C31"/>
    <mergeCell ref="D27:H31"/>
    <mergeCell ref="I27:L31"/>
    <mergeCell ref="M27:W28"/>
    <mergeCell ref="X27:AA31"/>
    <mergeCell ref="AB27:AE31"/>
    <mergeCell ref="M29:Q31"/>
    <mergeCell ref="R29:W31"/>
    <mergeCell ref="A32:C32"/>
    <mergeCell ref="D32:H32"/>
    <mergeCell ref="I32:L32"/>
    <mergeCell ref="M32:Q32"/>
    <mergeCell ref="R32:W32"/>
    <mergeCell ref="X32:AA32"/>
    <mergeCell ref="AB32:AE32"/>
    <mergeCell ref="AF32:AI32"/>
    <mergeCell ref="AJ32:AM32"/>
    <mergeCell ref="A33:C33"/>
    <mergeCell ref="D33:H33"/>
    <mergeCell ref="I33:L33"/>
    <mergeCell ref="M33:Q33"/>
    <mergeCell ref="R33:W33"/>
    <mergeCell ref="X33:AA33"/>
    <mergeCell ref="AB33:AE33"/>
    <mergeCell ref="AF33:AI33"/>
    <mergeCell ref="AJ33:AM33"/>
    <mergeCell ref="A34:C34"/>
    <mergeCell ref="D34:H34"/>
    <mergeCell ref="I34:L34"/>
    <mergeCell ref="M34:Q34"/>
    <mergeCell ref="R34:W34"/>
    <mergeCell ref="X34:AA34"/>
    <mergeCell ref="AB34:AE34"/>
    <mergeCell ref="AF34:AI34"/>
    <mergeCell ref="AJ34:AM34"/>
    <mergeCell ref="A35:C35"/>
    <mergeCell ref="D35:H35"/>
    <mergeCell ref="I35:L35"/>
    <mergeCell ref="M35:Q35"/>
    <mergeCell ref="R35:W35"/>
    <mergeCell ref="X35:AA35"/>
    <mergeCell ref="AB35:AE35"/>
    <mergeCell ref="AF35:AI35"/>
    <mergeCell ref="AJ35:AM35"/>
    <mergeCell ref="X37:AA37"/>
    <mergeCell ref="AB37:AE37"/>
    <mergeCell ref="A36:C36"/>
    <mergeCell ref="D36:H36"/>
    <mergeCell ref="I36:L36"/>
    <mergeCell ref="M36:Q36"/>
    <mergeCell ref="R36:W36"/>
    <mergeCell ref="X36:AA36"/>
    <mergeCell ref="AF37:AI37"/>
    <mergeCell ref="AJ37:AM37"/>
    <mergeCell ref="AB36:AE36"/>
    <mergeCell ref="AF36:AI36"/>
    <mergeCell ref="AJ36:AM36"/>
    <mergeCell ref="A37:C37"/>
    <mergeCell ref="D37:H37"/>
    <mergeCell ref="I37:L37"/>
    <mergeCell ref="M37:Q37"/>
    <mergeCell ref="R37:W37"/>
  </mergeCells>
  <printOptions horizontalCentered="1" verticalCentered="1"/>
  <pageMargins left="0.28" right="0.3" top="0.5118110236220472" bottom="0.32" header="0.5118110236220472" footer="0.34"/>
  <pageSetup horizontalDpi="600" verticalDpi="600" orientation="landscape" paperSize="9" scale="1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43">
      <selection activeCell="K22" sqref="K22"/>
    </sheetView>
  </sheetViews>
  <sheetFormatPr defaultColWidth="9.00390625" defaultRowHeight="12.75"/>
  <cols>
    <col min="1" max="1" width="9.125" style="1" customWidth="1"/>
    <col min="2" max="2" width="38.875" style="1" customWidth="1"/>
    <col min="3" max="3" width="7.75390625" style="2" customWidth="1"/>
    <col min="4" max="4" width="5.875" style="2" customWidth="1"/>
    <col min="5" max="5" width="6.00390625" style="2" customWidth="1"/>
    <col min="6" max="6" width="5.25390625" style="2" customWidth="1"/>
    <col min="7" max="8" width="7.25390625" style="2" customWidth="1"/>
    <col min="9" max="9" width="8.125" style="2" customWidth="1"/>
    <col min="10" max="10" width="6.875" style="2" customWidth="1"/>
    <col min="11" max="11" width="7.875" style="2" customWidth="1"/>
    <col min="12" max="12" width="7.125" style="2" customWidth="1"/>
    <col min="13" max="13" width="7.00390625" style="2" customWidth="1"/>
    <col min="14" max="14" width="6.75390625" style="2" customWidth="1"/>
    <col min="15" max="15" width="7.375" style="2" customWidth="1"/>
    <col min="16" max="16" width="7.625" style="2" customWidth="1"/>
    <col min="17" max="16384" width="9.125" style="2" customWidth="1"/>
  </cols>
  <sheetData>
    <row r="1" spans="1:14" ht="12" customHeigh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6" ht="10.5" customHeight="1">
      <c r="A2" s="287" t="s">
        <v>48</v>
      </c>
      <c r="B2" s="283" t="s">
        <v>49</v>
      </c>
      <c r="C2" s="290" t="s">
        <v>73</v>
      </c>
      <c r="D2" s="293" t="s">
        <v>50</v>
      </c>
      <c r="E2" s="294"/>
      <c r="F2" s="294"/>
      <c r="G2" s="294"/>
      <c r="H2" s="295"/>
      <c r="I2" s="293" t="s">
        <v>51</v>
      </c>
      <c r="J2" s="294"/>
      <c r="K2" s="294"/>
      <c r="L2" s="294"/>
      <c r="M2" s="294"/>
      <c r="N2" s="294"/>
      <c r="O2" s="294"/>
      <c r="P2" s="295"/>
    </row>
    <row r="3" spans="1:16" ht="8.25" customHeight="1">
      <c r="A3" s="288"/>
      <c r="B3" s="284"/>
      <c r="C3" s="291"/>
      <c r="D3" s="296"/>
      <c r="E3" s="297"/>
      <c r="F3" s="297"/>
      <c r="G3" s="297"/>
      <c r="H3" s="298"/>
      <c r="I3" s="296"/>
      <c r="J3" s="297"/>
      <c r="K3" s="297"/>
      <c r="L3" s="297"/>
      <c r="M3" s="297"/>
      <c r="N3" s="297"/>
      <c r="O3" s="297"/>
      <c r="P3" s="298"/>
    </row>
    <row r="4" spans="1:16" ht="20.25" customHeight="1">
      <c r="A4" s="288"/>
      <c r="B4" s="284"/>
      <c r="C4" s="291"/>
      <c r="D4" s="287" t="s">
        <v>52</v>
      </c>
      <c r="E4" s="287" t="s">
        <v>206</v>
      </c>
      <c r="F4" s="299" t="s">
        <v>53</v>
      </c>
      <c r="G4" s="300"/>
      <c r="H4" s="301"/>
      <c r="I4" s="226" t="s">
        <v>45</v>
      </c>
      <c r="J4" s="226"/>
      <c r="K4" s="226" t="s">
        <v>46</v>
      </c>
      <c r="L4" s="226"/>
      <c r="M4" s="226" t="s">
        <v>47</v>
      </c>
      <c r="N4" s="226"/>
      <c r="O4" s="226" t="s">
        <v>285</v>
      </c>
      <c r="P4" s="226"/>
    </row>
    <row r="5" spans="1:16" ht="13.5" customHeight="1">
      <c r="A5" s="288"/>
      <c r="B5" s="284"/>
      <c r="C5" s="291"/>
      <c r="D5" s="288"/>
      <c r="E5" s="315"/>
      <c r="F5" s="287" t="s">
        <v>54</v>
      </c>
      <c r="G5" s="302" t="s">
        <v>134</v>
      </c>
      <c r="H5" s="302" t="s">
        <v>346</v>
      </c>
      <c r="I5" s="173" t="s">
        <v>55</v>
      </c>
      <c r="J5" s="173" t="s">
        <v>56</v>
      </c>
      <c r="K5" s="173" t="s">
        <v>57</v>
      </c>
      <c r="L5" s="173" t="s">
        <v>58</v>
      </c>
      <c r="M5" s="173" t="s">
        <v>59</v>
      </c>
      <c r="N5" s="173" t="s">
        <v>60</v>
      </c>
      <c r="O5" s="173" t="s">
        <v>286</v>
      </c>
      <c r="P5" s="173" t="s">
        <v>287</v>
      </c>
    </row>
    <row r="6" spans="1:16" ht="12.75" customHeight="1">
      <c r="A6" s="288"/>
      <c r="B6" s="284"/>
      <c r="C6" s="291"/>
      <c r="D6" s="288"/>
      <c r="E6" s="315"/>
      <c r="F6" s="288"/>
      <c r="G6" s="303"/>
      <c r="H6" s="303"/>
      <c r="I6" s="283" t="s">
        <v>74</v>
      </c>
      <c r="J6" s="283" t="s">
        <v>314</v>
      </c>
      <c r="K6" s="283" t="s">
        <v>316</v>
      </c>
      <c r="L6" s="283" t="s">
        <v>315</v>
      </c>
      <c r="M6" s="283" t="s">
        <v>317</v>
      </c>
      <c r="N6" s="283" t="s">
        <v>318</v>
      </c>
      <c r="O6" s="283" t="s">
        <v>319</v>
      </c>
      <c r="P6" s="283" t="s">
        <v>320</v>
      </c>
    </row>
    <row r="7" spans="1:16" ht="8.25" customHeight="1">
      <c r="A7" s="288"/>
      <c r="B7" s="284"/>
      <c r="C7" s="291"/>
      <c r="D7" s="288"/>
      <c r="E7" s="315"/>
      <c r="F7" s="288"/>
      <c r="G7" s="303"/>
      <c r="H7" s="303"/>
      <c r="I7" s="284"/>
      <c r="J7" s="284"/>
      <c r="K7" s="284"/>
      <c r="L7" s="284"/>
      <c r="M7" s="284"/>
      <c r="N7" s="284"/>
      <c r="O7" s="284"/>
      <c r="P7" s="284"/>
    </row>
    <row r="8" spans="1:16" ht="12" customHeight="1">
      <c r="A8" s="289"/>
      <c r="B8" s="285"/>
      <c r="C8" s="292"/>
      <c r="D8" s="289"/>
      <c r="E8" s="316"/>
      <c r="F8" s="289"/>
      <c r="G8" s="304"/>
      <c r="H8" s="304"/>
      <c r="I8" s="285"/>
      <c r="J8" s="285"/>
      <c r="K8" s="285"/>
      <c r="L8" s="285"/>
      <c r="M8" s="285"/>
      <c r="N8" s="285"/>
      <c r="O8" s="285"/>
      <c r="P8" s="285"/>
    </row>
    <row r="9" spans="1:16" ht="11.25" customHeight="1">
      <c r="A9" s="97">
        <v>1</v>
      </c>
      <c r="B9" s="97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/>
      <c r="I9" s="98">
        <v>8</v>
      </c>
      <c r="J9" s="98">
        <v>9</v>
      </c>
      <c r="K9" s="98">
        <v>10</v>
      </c>
      <c r="L9" s="98">
        <v>11</v>
      </c>
      <c r="M9" s="98">
        <v>12</v>
      </c>
      <c r="N9" s="98">
        <v>13</v>
      </c>
      <c r="O9" s="98">
        <v>14</v>
      </c>
      <c r="P9" s="98">
        <v>15</v>
      </c>
    </row>
    <row r="10" spans="1:16" ht="11.25" customHeight="1">
      <c r="A10" s="99" t="s">
        <v>61</v>
      </c>
      <c r="B10" s="100" t="s">
        <v>62</v>
      </c>
      <c r="C10" s="101" t="s">
        <v>336</v>
      </c>
      <c r="D10" s="99">
        <f aca="true" t="shared" si="0" ref="D10:L10">SUM(D21,D11)</f>
        <v>2106</v>
      </c>
      <c r="E10" s="99">
        <f t="shared" si="0"/>
        <v>702</v>
      </c>
      <c r="F10" s="102">
        <f t="shared" si="0"/>
        <v>1404</v>
      </c>
      <c r="G10" s="102">
        <f t="shared" si="0"/>
        <v>605</v>
      </c>
      <c r="H10" s="102"/>
      <c r="I10" s="99">
        <f t="shared" si="0"/>
        <v>612</v>
      </c>
      <c r="J10" s="99">
        <f>SUM(J21,J11)+J36</f>
        <v>792</v>
      </c>
      <c r="K10" s="99">
        <f t="shared" si="0"/>
        <v>0</v>
      </c>
      <c r="L10" s="99">
        <f t="shared" si="0"/>
        <v>0</v>
      </c>
      <c r="M10" s="99">
        <f>SUM(M11,M21)</f>
        <v>0</v>
      </c>
      <c r="N10" s="99"/>
      <c r="O10" s="99">
        <f>SUM(O11,O21)</f>
        <v>0</v>
      </c>
      <c r="P10" s="99"/>
    </row>
    <row r="11" spans="1:16" ht="11.25" customHeight="1">
      <c r="A11" s="103" t="s">
        <v>16</v>
      </c>
      <c r="B11" s="104" t="s">
        <v>17</v>
      </c>
      <c r="C11" s="105"/>
      <c r="D11" s="105">
        <f aca="true" t="shared" si="1" ref="D11:K11">SUM(D12:D20)</f>
        <v>1275</v>
      </c>
      <c r="E11" s="105">
        <f t="shared" si="1"/>
        <v>425</v>
      </c>
      <c r="F11" s="103">
        <f t="shared" si="1"/>
        <v>850</v>
      </c>
      <c r="G11" s="103">
        <f t="shared" si="1"/>
        <v>315</v>
      </c>
      <c r="H11" s="103"/>
      <c r="I11" s="103">
        <f t="shared" si="1"/>
        <v>371</v>
      </c>
      <c r="J11" s="103">
        <f t="shared" si="1"/>
        <v>479</v>
      </c>
      <c r="K11" s="103">
        <f t="shared" si="1"/>
        <v>0</v>
      </c>
      <c r="L11" s="103">
        <f>SUM(L12:L20)</f>
        <v>0</v>
      </c>
      <c r="M11" s="103">
        <f>SUM(M12:M20)</f>
        <v>0</v>
      </c>
      <c r="N11" s="103"/>
      <c r="O11" s="103">
        <f>SUM(O12:O20)</f>
        <v>0</v>
      </c>
      <c r="P11" s="103"/>
    </row>
    <row r="12" spans="1:16" ht="11.25" customHeight="1">
      <c r="A12" s="79" t="s">
        <v>18</v>
      </c>
      <c r="B12" s="106" t="s">
        <v>19</v>
      </c>
      <c r="C12" s="107" t="s">
        <v>291</v>
      </c>
      <c r="D12" s="201">
        <f>F12+E12</f>
        <v>117</v>
      </c>
      <c r="E12" s="195">
        <f>F12/2</f>
        <v>39</v>
      </c>
      <c r="F12" s="79">
        <v>78</v>
      </c>
      <c r="G12" s="79">
        <v>30</v>
      </c>
      <c r="H12" s="79"/>
      <c r="I12" s="79">
        <v>34</v>
      </c>
      <c r="J12" s="182">
        <v>44</v>
      </c>
      <c r="K12" s="108"/>
      <c r="L12" s="79"/>
      <c r="M12" s="79"/>
      <c r="N12" s="79"/>
      <c r="O12" s="79"/>
      <c r="P12" s="79"/>
    </row>
    <row r="13" spans="1:16" ht="12" customHeight="1">
      <c r="A13" s="79" t="s">
        <v>20</v>
      </c>
      <c r="B13" s="106" t="s">
        <v>21</v>
      </c>
      <c r="C13" s="107" t="s">
        <v>288</v>
      </c>
      <c r="D13" s="201">
        <f aca="true" t="shared" si="2" ref="D13:D20">F13+E13</f>
        <v>176</v>
      </c>
      <c r="E13" s="195">
        <v>59</v>
      </c>
      <c r="F13" s="79">
        <v>117</v>
      </c>
      <c r="G13" s="79">
        <v>10</v>
      </c>
      <c r="H13" s="79"/>
      <c r="I13" s="108">
        <v>50</v>
      </c>
      <c r="J13" s="183">
        <v>67</v>
      </c>
      <c r="K13" s="108"/>
      <c r="L13" s="108"/>
      <c r="M13" s="79"/>
      <c r="N13" s="79"/>
      <c r="O13" s="79"/>
      <c r="P13" s="79"/>
    </row>
    <row r="14" spans="1:16" ht="10.5" customHeight="1">
      <c r="A14" s="79" t="s">
        <v>22</v>
      </c>
      <c r="B14" s="106" t="s">
        <v>23</v>
      </c>
      <c r="C14" s="107" t="s">
        <v>288</v>
      </c>
      <c r="D14" s="201">
        <f t="shared" si="2"/>
        <v>117</v>
      </c>
      <c r="E14" s="195">
        <f aca="true" t="shared" si="3" ref="E14:E20">F14/2</f>
        <v>39</v>
      </c>
      <c r="F14" s="79">
        <v>78</v>
      </c>
      <c r="G14" s="79">
        <v>78</v>
      </c>
      <c r="H14" s="79"/>
      <c r="I14" s="108">
        <v>34</v>
      </c>
      <c r="J14" s="183">
        <v>44</v>
      </c>
      <c r="K14" s="108"/>
      <c r="L14" s="79"/>
      <c r="M14" s="79"/>
      <c r="N14" s="79"/>
      <c r="O14" s="79"/>
      <c r="P14" s="79"/>
    </row>
    <row r="15" spans="1:16" ht="11.25" customHeight="1">
      <c r="A15" s="79" t="s">
        <v>24</v>
      </c>
      <c r="B15" s="106" t="s">
        <v>25</v>
      </c>
      <c r="C15" s="107" t="s">
        <v>288</v>
      </c>
      <c r="D15" s="201">
        <f t="shared" si="2"/>
        <v>175</v>
      </c>
      <c r="E15" s="195">
        <v>58</v>
      </c>
      <c r="F15" s="79">
        <v>117</v>
      </c>
      <c r="G15" s="79">
        <v>10</v>
      </c>
      <c r="H15" s="79"/>
      <c r="I15" s="108">
        <v>50</v>
      </c>
      <c r="J15" s="183">
        <v>67</v>
      </c>
      <c r="K15" s="79"/>
      <c r="L15" s="79"/>
      <c r="M15" s="79"/>
      <c r="N15" s="79"/>
      <c r="O15" s="79"/>
      <c r="P15" s="79"/>
    </row>
    <row r="16" spans="1:16" ht="9.75" customHeight="1">
      <c r="A16" s="79" t="s">
        <v>26</v>
      </c>
      <c r="B16" s="106" t="s">
        <v>264</v>
      </c>
      <c r="C16" s="107" t="s">
        <v>288</v>
      </c>
      <c r="D16" s="201">
        <f t="shared" si="2"/>
        <v>176</v>
      </c>
      <c r="E16" s="195">
        <v>59</v>
      </c>
      <c r="F16" s="79">
        <v>117</v>
      </c>
      <c r="G16" s="79">
        <v>10</v>
      </c>
      <c r="H16" s="79"/>
      <c r="I16" s="108">
        <v>50</v>
      </c>
      <c r="J16" s="183">
        <v>67</v>
      </c>
      <c r="L16" s="149"/>
      <c r="M16" s="79"/>
      <c r="N16" s="79"/>
      <c r="O16" s="79"/>
      <c r="P16" s="79"/>
    </row>
    <row r="17" spans="1:16" ht="9" customHeight="1">
      <c r="A17" s="79" t="s">
        <v>27</v>
      </c>
      <c r="B17" s="106" t="s">
        <v>243</v>
      </c>
      <c r="C17" s="107" t="s">
        <v>288</v>
      </c>
      <c r="D17" s="201">
        <f t="shared" si="2"/>
        <v>117</v>
      </c>
      <c r="E17" s="195">
        <f t="shared" si="3"/>
        <v>39</v>
      </c>
      <c r="F17" s="79">
        <v>78</v>
      </c>
      <c r="G17" s="79">
        <v>20</v>
      </c>
      <c r="H17" s="79"/>
      <c r="I17" s="108">
        <v>34</v>
      </c>
      <c r="J17" s="183">
        <v>44</v>
      </c>
      <c r="K17" s="79"/>
      <c r="L17" s="79"/>
      <c r="M17" s="79"/>
      <c r="N17" s="79"/>
      <c r="O17" s="79"/>
      <c r="P17" s="79"/>
    </row>
    <row r="18" spans="1:16" ht="11.25" customHeight="1">
      <c r="A18" s="79" t="s">
        <v>28</v>
      </c>
      <c r="B18" s="106" t="s">
        <v>265</v>
      </c>
      <c r="C18" s="107" t="s">
        <v>291</v>
      </c>
      <c r="D18" s="201">
        <f t="shared" si="2"/>
        <v>117</v>
      </c>
      <c r="E18" s="195">
        <f t="shared" si="3"/>
        <v>39</v>
      </c>
      <c r="F18" s="79">
        <v>78</v>
      </c>
      <c r="G18" s="79">
        <v>10</v>
      </c>
      <c r="H18" s="79"/>
      <c r="I18" s="108">
        <v>34</v>
      </c>
      <c r="J18" s="182">
        <v>44</v>
      </c>
      <c r="K18" s="79"/>
      <c r="L18" s="79"/>
      <c r="M18" s="79"/>
      <c r="N18" s="79"/>
      <c r="O18" s="79"/>
      <c r="P18" s="79"/>
    </row>
    <row r="19" spans="1:16" ht="12" customHeight="1">
      <c r="A19" s="79" t="s">
        <v>33</v>
      </c>
      <c r="B19" s="106" t="s">
        <v>9</v>
      </c>
      <c r="C19" s="107" t="s">
        <v>290</v>
      </c>
      <c r="D19" s="201">
        <f t="shared" si="2"/>
        <v>175</v>
      </c>
      <c r="E19" s="195">
        <v>58</v>
      </c>
      <c r="F19" s="82">
        <v>117</v>
      </c>
      <c r="G19" s="79">
        <v>117</v>
      </c>
      <c r="H19" s="79"/>
      <c r="I19" s="185">
        <v>51</v>
      </c>
      <c r="J19" s="183">
        <v>66</v>
      </c>
      <c r="K19" s="108"/>
      <c r="L19" s="108"/>
      <c r="M19" s="79"/>
      <c r="N19" s="79"/>
      <c r="O19" s="79"/>
      <c r="P19" s="79"/>
    </row>
    <row r="20" spans="1:16" ht="9.75" customHeight="1">
      <c r="A20" s="79" t="s">
        <v>34</v>
      </c>
      <c r="B20" s="109" t="s">
        <v>35</v>
      </c>
      <c r="C20" s="89" t="s">
        <v>288</v>
      </c>
      <c r="D20" s="201">
        <f t="shared" si="2"/>
        <v>105</v>
      </c>
      <c r="E20" s="195">
        <f t="shared" si="3"/>
        <v>35</v>
      </c>
      <c r="F20" s="82">
        <v>70</v>
      </c>
      <c r="G20" s="79">
        <v>30</v>
      </c>
      <c r="H20" s="79"/>
      <c r="I20" s="108">
        <v>34</v>
      </c>
      <c r="J20" s="183">
        <v>36</v>
      </c>
      <c r="K20" s="79"/>
      <c r="L20" s="110"/>
      <c r="M20" s="79"/>
      <c r="N20" s="79"/>
      <c r="O20" s="79"/>
      <c r="P20" s="79"/>
    </row>
    <row r="21" spans="1:16" ht="12.75" customHeight="1">
      <c r="A21" s="103" t="s">
        <v>29</v>
      </c>
      <c r="B21" s="104" t="s">
        <v>30</v>
      </c>
      <c r="C21" s="105" t="s">
        <v>337</v>
      </c>
      <c r="D21" s="202">
        <f aca="true" t="shared" si="4" ref="D21:M21">SUM(D22:D24)</f>
        <v>831</v>
      </c>
      <c r="E21" s="105">
        <f>SUM(E22:E24)</f>
        <v>277</v>
      </c>
      <c r="F21" s="103">
        <f t="shared" si="4"/>
        <v>554</v>
      </c>
      <c r="G21" s="103">
        <f t="shared" si="4"/>
        <v>290</v>
      </c>
      <c r="H21" s="103"/>
      <c r="I21" s="103">
        <f t="shared" si="4"/>
        <v>241</v>
      </c>
      <c r="J21" s="103">
        <f t="shared" si="4"/>
        <v>313</v>
      </c>
      <c r="K21" s="103">
        <f t="shared" si="4"/>
        <v>0</v>
      </c>
      <c r="L21" s="103">
        <f t="shared" si="4"/>
        <v>0</v>
      </c>
      <c r="M21" s="103">
        <f t="shared" si="4"/>
        <v>0</v>
      </c>
      <c r="N21" s="103"/>
      <c r="O21" s="103">
        <f>SUM(O22:O24)</f>
        <v>0</v>
      </c>
      <c r="P21" s="103"/>
    </row>
    <row r="22" spans="1:16" ht="15">
      <c r="A22" s="83" t="s">
        <v>267</v>
      </c>
      <c r="B22" s="112" t="s">
        <v>31</v>
      </c>
      <c r="C22" s="107" t="s">
        <v>291</v>
      </c>
      <c r="D22" s="195">
        <f>F22+E22</f>
        <v>435</v>
      </c>
      <c r="E22" s="195">
        <f>F22/2</f>
        <v>145</v>
      </c>
      <c r="F22" s="79">
        <v>290</v>
      </c>
      <c r="G22" s="79">
        <v>200</v>
      </c>
      <c r="H22" s="79"/>
      <c r="I22" s="108">
        <v>125</v>
      </c>
      <c r="J22" s="182">
        <v>165</v>
      </c>
      <c r="K22" s="108"/>
      <c r="L22" s="79"/>
      <c r="M22" s="79"/>
      <c r="N22" s="79"/>
      <c r="O22" s="79"/>
      <c r="P22" s="79"/>
    </row>
    <row r="23" spans="1:16" ht="12" customHeight="1">
      <c r="A23" s="83" t="s">
        <v>268</v>
      </c>
      <c r="B23" s="106" t="s">
        <v>266</v>
      </c>
      <c r="C23" s="107" t="s">
        <v>291</v>
      </c>
      <c r="D23" s="195">
        <f>F23+E23</f>
        <v>253</v>
      </c>
      <c r="E23" s="195">
        <v>84</v>
      </c>
      <c r="F23" s="79">
        <v>169</v>
      </c>
      <c r="G23" s="79">
        <v>40</v>
      </c>
      <c r="H23" s="79"/>
      <c r="I23" s="108">
        <v>84</v>
      </c>
      <c r="J23" s="182">
        <v>85</v>
      </c>
      <c r="K23" s="108"/>
      <c r="L23" s="79"/>
      <c r="M23" s="79"/>
      <c r="N23" s="79"/>
      <c r="O23" s="79"/>
      <c r="P23" s="79"/>
    </row>
    <row r="24" spans="1:16" ht="11.25" customHeight="1">
      <c r="A24" s="82" t="s">
        <v>269</v>
      </c>
      <c r="B24" s="106" t="s">
        <v>32</v>
      </c>
      <c r="C24" s="79" t="s">
        <v>288</v>
      </c>
      <c r="D24" s="195">
        <f>F24+E24</f>
        <v>143</v>
      </c>
      <c r="E24" s="195">
        <v>48</v>
      </c>
      <c r="F24" s="79">
        <v>95</v>
      </c>
      <c r="G24" s="79">
        <v>50</v>
      </c>
      <c r="H24" s="79"/>
      <c r="I24" s="108">
        <v>32</v>
      </c>
      <c r="J24" s="183">
        <v>63</v>
      </c>
      <c r="K24" s="108"/>
      <c r="L24" s="108"/>
      <c r="M24" s="79"/>
      <c r="N24" s="79"/>
      <c r="O24" s="79"/>
      <c r="P24" s="79"/>
    </row>
    <row r="25" spans="1:16" ht="27" customHeight="1">
      <c r="A25" s="113" t="s">
        <v>231</v>
      </c>
      <c r="B25" s="168" t="s">
        <v>232</v>
      </c>
      <c r="C25" s="115" t="s">
        <v>338</v>
      </c>
      <c r="D25" s="203">
        <f aca="true" t="shared" si="5" ref="D25:J25">SUM(D26:D29)</f>
        <v>630</v>
      </c>
      <c r="E25" s="116">
        <f>SUM(E26:E29)</f>
        <v>210</v>
      </c>
      <c r="F25" s="113">
        <f>SUM(F26:F29)</f>
        <v>420</v>
      </c>
      <c r="G25" s="113">
        <f t="shared" si="5"/>
        <v>384</v>
      </c>
      <c r="H25" s="113"/>
      <c r="I25" s="113">
        <f t="shared" si="5"/>
        <v>0</v>
      </c>
      <c r="J25" s="113">
        <f t="shared" si="5"/>
        <v>0</v>
      </c>
      <c r="K25" s="113">
        <f aca="true" t="shared" si="6" ref="K25:P25">SUM(K26:K29)</f>
        <v>108</v>
      </c>
      <c r="L25" s="113">
        <f t="shared" si="6"/>
        <v>130</v>
      </c>
      <c r="M25" s="113">
        <f t="shared" si="6"/>
        <v>46</v>
      </c>
      <c r="N25" s="113">
        <f t="shared" si="6"/>
        <v>64</v>
      </c>
      <c r="O25" s="113">
        <f t="shared" si="6"/>
        <v>58</v>
      </c>
      <c r="P25" s="113">
        <f t="shared" si="6"/>
        <v>14</v>
      </c>
    </row>
    <row r="26" spans="1:16" ht="12.75" customHeight="1">
      <c r="A26" s="166" t="s">
        <v>233</v>
      </c>
      <c r="B26" s="170" t="s">
        <v>237</v>
      </c>
      <c r="C26" s="107" t="s">
        <v>288</v>
      </c>
      <c r="D26" s="204">
        <f>F26+E26</f>
        <v>60</v>
      </c>
      <c r="E26" s="195">
        <v>12</v>
      </c>
      <c r="F26" s="92">
        <f>SUM(I26:P26)</f>
        <v>48</v>
      </c>
      <c r="G26" s="79">
        <v>24</v>
      </c>
      <c r="H26" s="79"/>
      <c r="I26" s="146"/>
      <c r="J26" s="79"/>
      <c r="K26" s="79"/>
      <c r="L26" s="183">
        <v>48</v>
      </c>
      <c r="M26" s="79"/>
      <c r="N26" s="79"/>
      <c r="O26" s="79"/>
      <c r="P26" s="79"/>
    </row>
    <row r="27" spans="1:16" ht="10.5" customHeight="1">
      <c r="A27" s="166" t="s">
        <v>234</v>
      </c>
      <c r="B27" s="170" t="s">
        <v>25</v>
      </c>
      <c r="C27" s="107" t="s">
        <v>288</v>
      </c>
      <c r="D27" s="204">
        <f>F27+E27</f>
        <v>60</v>
      </c>
      <c r="E27" s="195">
        <v>12</v>
      </c>
      <c r="F27" s="92">
        <f>SUM(I27:P27)</f>
        <v>48</v>
      </c>
      <c r="G27" s="79">
        <v>38</v>
      </c>
      <c r="H27" s="79"/>
      <c r="I27" s="146"/>
      <c r="J27" s="79"/>
      <c r="K27" s="183">
        <v>48</v>
      </c>
      <c r="M27" s="79"/>
      <c r="N27" s="79"/>
      <c r="O27" s="79"/>
      <c r="P27" s="79"/>
    </row>
    <row r="28" spans="1:16" ht="11.25" customHeight="1">
      <c r="A28" s="166" t="s">
        <v>235</v>
      </c>
      <c r="B28" s="170" t="s">
        <v>23</v>
      </c>
      <c r="C28" s="171" t="s">
        <v>291</v>
      </c>
      <c r="D28" s="204">
        <f>F28+E28</f>
        <v>186</v>
      </c>
      <c r="E28" s="195">
        <v>24</v>
      </c>
      <c r="F28" s="92">
        <f>SUM(I28:P28)</f>
        <v>162</v>
      </c>
      <c r="G28" s="93">
        <v>160</v>
      </c>
      <c r="H28" s="93"/>
      <c r="I28" s="90"/>
      <c r="J28" s="79"/>
      <c r="K28" s="79">
        <v>34</v>
      </c>
      <c r="L28" s="79">
        <v>44</v>
      </c>
      <c r="M28" s="79">
        <v>16</v>
      </c>
      <c r="N28" s="79">
        <v>32</v>
      </c>
      <c r="O28" s="182">
        <v>36</v>
      </c>
      <c r="P28" s="79"/>
    </row>
    <row r="29" spans="1:16" ht="10.5" customHeight="1">
      <c r="A29" s="166" t="s">
        <v>236</v>
      </c>
      <c r="B29" s="170" t="s">
        <v>9</v>
      </c>
      <c r="C29" s="167" t="s">
        <v>289</v>
      </c>
      <c r="D29" s="204">
        <f>F29+E29</f>
        <v>324</v>
      </c>
      <c r="E29" s="195">
        <v>162</v>
      </c>
      <c r="F29" s="92">
        <f>SUM(I29:P29)</f>
        <v>162</v>
      </c>
      <c r="G29" s="93">
        <v>162</v>
      </c>
      <c r="H29" s="93"/>
      <c r="I29" s="79"/>
      <c r="J29" s="79"/>
      <c r="K29" s="185">
        <v>26</v>
      </c>
      <c r="L29" s="185">
        <v>38</v>
      </c>
      <c r="M29" s="185">
        <v>30</v>
      </c>
      <c r="N29" s="185">
        <v>32</v>
      </c>
      <c r="O29" s="185">
        <v>22</v>
      </c>
      <c r="P29" s="183">
        <v>14</v>
      </c>
    </row>
    <row r="30" spans="1:16" ht="11.25" customHeight="1">
      <c r="A30" s="119" t="s">
        <v>238</v>
      </c>
      <c r="B30" s="169" t="s">
        <v>239</v>
      </c>
      <c r="C30" s="121" t="s">
        <v>339</v>
      </c>
      <c r="D30" s="199">
        <f>SUM(D31:D33)</f>
        <v>312</v>
      </c>
      <c r="E30" s="199">
        <f>SUM(E31:E33)</f>
        <v>104</v>
      </c>
      <c r="F30" s="119">
        <f>SUM(F31:F33)</f>
        <v>208</v>
      </c>
      <c r="G30" s="119">
        <f>SUM(G31:G33)</f>
        <v>146</v>
      </c>
      <c r="H30" s="119"/>
      <c r="I30" s="119"/>
      <c r="J30" s="119"/>
      <c r="K30" s="119">
        <f aca="true" t="shared" si="7" ref="K30:P30">SUM(K31:K33)</f>
        <v>98</v>
      </c>
      <c r="L30" s="119">
        <f t="shared" si="7"/>
        <v>40</v>
      </c>
      <c r="M30" s="119">
        <f t="shared" si="7"/>
        <v>30</v>
      </c>
      <c r="N30" s="119">
        <f t="shared" si="7"/>
        <v>40</v>
      </c>
      <c r="O30" s="119">
        <f t="shared" si="7"/>
        <v>0</v>
      </c>
      <c r="P30" s="119">
        <f t="shared" si="7"/>
        <v>0</v>
      </c>
    </row>
    <row r="31" spans="1:16" ht="11.25" customHeight="1">
      <c r="A31" s="79" t="s">
        <v>240</v>
      </c>
      <c r="B31" s="106" t="s">
        <v>31</v>
      </c>
      <c r="C31" s="122" t="s">
        <v>288</v>
      </c>
      <c r="D31" s="123">
        <f>E31+F31</f>
        <v>72</v>
      </c>
      <c r="E31" s="123">
        <f>F31/2</f>
        <v>24</v>
      </c>
      <c r="F31" s="79">
        <f>SUM(K31:P31)</f>
        <v>48</v>
      </c>
      <c r="G31" s="79">
        <v>34</v>
      </c>
      <c r="H31" s="80"/>
      <c r="I31" s="80"/>
      <c r="J31" s="80"/>
      <c r="K31" s="186">
        <v>48</v>
      </c>
      <c r="L31" s="80"/>
      <c r="M31" s="80"/>
      <c r="N31" s="80"/>
      <c r="O31" s="80"/>
      <c r="P31" s="80"/>
    </row>
    <row r="32" spans="1:16" ht="11.25" customHeight="1">
      <c r="A32" s="79" t="s">
        <v>242</v>
      </c>
      <c r="B32" s="106" t="s">
        <v>241</v>
      </c>
      <c r="C32" s="122" t="s">
        <v>288</v>
      </c>
      <c r="D32" s="123">
        <f>E32+F32</f>
        <v>60</v>
      </c>
      <c r="E32" s="123">
        <f>F32/2</f>
        <v>20</v>
      </c>
      <c r="F32" s="79">
        <f>SUM(K32:P32)</f>
        <v>40</v>
      </c>
      <c r="G32" s="79">
        <v>28</v>
      </c>
      <c r="H32" s="80"/>
      <c r="I32" s="80"/>
      <c r="J32" s="80"/>
      <c r="K32" s="80"/>
      <c r="L32" s="80"/>
      <c r="M32" s="80"/>
      <c r="N32" s="186">
        <v>40</v>
      </c>
      <c r="O32" s="80"/>
      <c r="P32" s="80"/>
    </row>
    <row r="33" spans="1:16" ht="11.25" customHeight="1">
      <c r="A33" s="79" t="s">
        <v>244</v>
      </c>
      <c r="B33" s="106" t="s">
        <v>243</v>
      </c>
      <c r="C33" s="122" t="s">
        <v>288</v>
      </c>
      <c r="D33" s="123">
        <f>E33+F33</f>
        <v>180</v>
      </c>
      <c r="E33" s="123">
        <f>F33/2</f>
        <v>60</v>
      </c>
      <c r="F33" s="79">
        <f>SUM(K33:P33)</f>
        <v>120</v>
      </c>
      <c r="G33" s="79">
        <v>84</v>
      </c>
      <c r="H33" s="80"/>
      <c r="I33" s="80"/>
      <c r="J33" s="80"/>
      <c r="K33" s="80">
        <v>50</v>
      </c>
      <c r="L33" s="191">
        <v>40</v>
      </c>
      <c r="M33" s="186">
        <v>30</v>
      </c>
      <c r="N33" s="80"/>
      <c r="O33" s="80"/>
      <c r="P33" s="80"/>
    </row>
    <row r="34" spans="1:16" s="147" customFormat="1" ht="10.5" customHeight="1">
      <c r="A34" s="124" t="s">
        <v>6</v>
      </c>
      <c r="B34" s="128" t="s">
        <v>245</v>
      </c>
      <c r="C34" s="125"/>
      <c r="D34" s="205">
        <f>D35</f>
        <v>876</v>
      </c>
      <c r="E34" s="124">
        <f>E35</f>
        <v>292</v>
      </c>
      <c r="F34" s="124">
        <f>F35</f>
        <v>584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s="147" customFormat="1" ht="10.5" customHeight="1">
      <c r="A35" s="163" t="s">
        <v>1</v>
      </c>
      <c r="B35" s="128" t="s">
        <v>246</v>
      </c>
      <c r="C35" s="125" t="s">
        <v>340</v>
      </c>
      <c r="D35" s="205">
        <f>SUM(D36:D48)</f>
        <v>876</v>
      </c>
      <c r="E35" s="124">
        <f>SUM(E36:E48)</f>
        <v>292</v>
      </c>
      <c r="F35" s="124">
        <f>SUM(F36:F48)</f>
        <v>584</v>
      </c>
      <c r="G35" s="124">
        <f>SUM(G36:G48)</f>
        <v>409</v>
      </c>
      <c r="H35" s="124"/>
      <c r="I35" s="124"/>
      <c r="J35" s="124"/>
      <c r="K35" s="124">
        <f aca="true" t="shared" si="8" ref="K35:P35">SUM(K36:K48)</f>
        <v>202</v>
      </c>
      <c r="L35" s="124">
        <f t="shared" si="8"/>
        <v>72</v>
      </c>
      <c r="M35" s="124">
        <f t="shared" si="8"/>
        <v>34</v>
      </c>
      <c r="N35" s="124">
        <f t="shared" si="8"/>
        <v>162</v>
      </c>
      <c r="O35" s="124">
        <f t="shared" si="8"/>
        <v>80</v>
      </c>
      <c r="P35" s="124">
        <f t="shared" si="8"/>
        <v>34</v>
      </c>
    </row>
    <row r="36" spans="1:16" ht="23.25" customHeight="1">
      <c r="A36" s="126" t="s">
        <v>247</v>
      </c>
      <c r="B36" s="85" t="s">
        <v>280</v>
      </c>
      <c r="C36" s="89" t="s">
        <v>291</v>
      </c>
      <c r="D36" s="94">
        <f>E36+F36</f>
        <v>75</v>
      </c>
      <c r="E36" s="94">
        <f>F36/2</f>
        <v>25</v>
      </c>
      <c r="F36" s="82">
        <f>SUM(K36:P36)</f>
        <v>50</v>
      </c>
      <c r="G36" s="145">
        <v>36</v>
      </c>
      <c r="H36" s="79"/>
      <c r="I36" s="79"/>
      <c r="J36" s="79"/>
      <c r="K36" s="108">
        <v>30</v>
      </c>
      <c r="L36" s="182">
        <v>20</v>
      </c>
      <c r="M36" s="79"/>
      <c r="N36" s="79"/>
      <c r="O36" s="79"/>
      <c r="P36" s="79"/>
    </row>
    <row r="37" spans="1:16" ht="15" customHeight="1">
      <c r="A37" s="79" t="s">
        <v>248</v>
      </c>
      <c r="B37" s="106" t="s">
        <v>273</v>
      </c>
      <c r="C37" s="89" t="s">
        <v>288</v>
      </c>
      <c r="D37" s="94">
        <f aca="true" t="shared" si="9" ref="D37:D48">E37+F37</f>
        <v>54</v>
      </c>
      <c r="E37" s="94">
        <f aca="true" t="shared" si="10" ref="E37:E48">F37/2</f>
        <v>18</v>
      </c>
      <c r="F37" s="82">
        <f aca="true" t="shared" si="11" ref="F37:F43">SUM(K37:P37)</f>
        <v>36</v>
      </c>
      <c r="G37" s="145">
        <v>25</v>
      </c>
      <c r="H37" s="79"/>
      <c r="I37" s="79"/>
      <c r="J37" s="79"/>
      <c r="K37" s="183">
        <v>36</v>
      </c>
      <c r="L37" s="108"/>
      <c r="M37" s="79"/>
      <c r="N37" s="79"/>
      <c r="O37" s="79"/>
      <c r="P37" s="79"/>
    </row>
    <row r="38" spans="1:16" ht="12" customHeight="1">
      <c r="A38" s="79" t="s">
        <v>250</v>
      </c>
      <c r="B38" s="106" t="s">
        <v>249</v>
      </c>
      <c r="C38" s="89" t="s">
        <v>288</v>
      </c>
      <c r="D38" s="94">
        <f t="shared" si="9"/>
        <v>72</v>
      </c>
      <c r="E38" s="94">
        <f t="shared" si="10"/>
        <v>24</v>
      </c>
      <c r="F38" s="82">
        <f t="shared" si="11"/>
        <v>48</v>
      </c>
      <c r="G38" s="145">
        <v>34</v>
      </c>
      <c r="H38" s="79"/>
      <c r="I38" s="79"/>
      <c r="J38" s="79"/>
      <c r="K38" s="183">
        <v>48</v>
      </c>
      <c r="L38" s="108"/>
      <c r="M38" s="79"/>
      <c r="N38" s="79"/>
      <c r="O38" s="79"/>
      <c r="P38" s="79"/>
    </row>
    <row r="39" spans="1:16" ht="21.75" customHeight="1">
      <c r="A39" s="79" t="s">
        <v>251</v>
      </c>
      <c r="B39" s="106" t="s">
        <v>274</v>
      </c>
      <c r="C39" s="89" t="s">
        <v>288</v>
      </c>
      <c r="D39" s="94">
        <f t="shared" si="9"/>
        <v>60</v>
      </c>
      <c r="E39" s="94">
        <f t="shared" si="10"/>
        <v>20</v>
      </c>
      <c r="F39" s="82">
        <f t="shared" si="11"/>
        <v>40</v>
      </c>
      <c r="G39" s="145">
        <v>28</v>
      </c>
      <c r="H39" s="79"/>
      <c r="I39" s="79"/>
      <c r="J39" s="79"/>
      <c r="K39" s="79"/>
      <c r="L39" s="108"/>
      <c r="M39" s="79"/>
      <c r="N39" s="79"/>
      <c r="O39" s="183">
        <v>40</v>
      </c>
      <c r="P39" s="79"/>
    </row>
    <row r="40" spans="1:16" ht="12" customHeight="1">
      <c r="A40" s="79" t="s">
        <v>75</v>
      </c>
      <c r="B40" s="106" t="s">
        <v>277</v>
      </c>
      <c r="C40" s="89" t="s">
        <v>288</v>
      </c>
      <c r="D40" s="94">
        <f t="shared" si="9"/>
        <v>51</v>
      </c>
      <c r="E40" s="94">
        <f t="shared" si="10"/>
        <v>17</v>
      </c>
      <c r="F40" s="82">
        <v>34</v>
      </c>
      <c r="G40" s="145">
        <v>24</v>
      </c>
      <c r="H40" s="79"/>
      <c r="I40" s="79"/>
      <c r="J40" s="79"/>
      <c r="K40" s="79"/>
      <c r="L40" s="108"/>
      <c r="M40" s="79"/>
      <c r="N40" s="183">
        <v>34</v>
      </c>
      <c r="O40" s="79"/>
      <c r="P40" s="79"/>
    </row>
    <row r="41" spans="1:16" ht="12" customHeight="1">
      <c r="A41" s="79" t="s">
        <v>198</v>
      </c>
      <c r="B41" s="106" t="s">
        <v>276</v>
      </c>
      <c r="C41" s="89" t="s">
        <v>288</v>
      </c>
      <c r="D41" s="94">
        <f t="shared" si="9"/>
        <v>69</v>
      </c>
      <c r="E41" s="94">
        <f t="shared" si="10"/>
        <v>23</v>
      </c>
      <c r="F41" s="82">
        <f t="shared" si="11"/>
        <v>46</v>
      </c>
      <c r="G41" s="145">
        <v>32</v>
      </c>
      <c r="H41" s="79"/>
      <c r="I41" s="79"/>
      <c r="J41" s="79"/>
      <c r="K41" s="79"/>
      <c r="L41" s="108"/>
      <c r="M41" s="79"/>
      <c r="N41" s="183">
        <v>46</v>
      </c>
      <c r="O41" s="79"/>
      <c r="P41" s="79"/>
    </row>
    <row r="42" spans="1:16" ht="12" customHeight="1">
      <c r="A42" s="79" t="s">
        <v>229</v>
      </c>
      <c r="B42" s="106" t="s">
        <v>275</v>
      </c>
      <c r="C42" s="89" t="s">
        <v>288</v>
      </c>
      <c r="D42" s="94">
        <f t="shared" si="9"/>
        <v>81</v>
      </c>
      <c r="E42" s="94">
        <f t="shared" si="10"/>
        <v>27</v>
      </c>
      <c r="F42" s="82">
        <f t="shared" si="11"/>
        <v>54</v>
      </c>
      <c r="G42" s="145">
        <v>38</v>
      </c>
      <c r="H42" s="79"/>
      <c r="I42" s="79"/>
      <c r="J42" s="79"/>
      <c r="K42" s="79"/>
      <c r="L42" s="108"/>
      <c r="M42" s="79"/>
      <c r="N42" s="184">
        <v>34</v>
      </c>
      <c r="O42" s="183">
        <v>20</v>
      </c>
      <c r="P42" s="79"/>
    </row>
    <row r="43" spans="1:16" ht="12" customHeight="1">
      <c r="A43" s="79" t="s">
        <v>252</v>
      </c>
      <c r="B43" s="106" t="s">
        <v>228</v>
      </c>
      <c r="C43" s="89" t="s">
        <v>288</v>
      </c>
      <c r="D43" s="94">
        <f t="shared" si="9"/>
        <v>60</v>
      </c>
      <c r="E43" s="94">
        <f t="shared" si="10"/>
        <v>20</v>
      </c>
      <c r="F43" s="82">
        <f t="shared" si="11"/>
        <v>40</v>
      </c>
      <c r="G43" s="145">
        <v>28</v>
      </c>
      <c r="H43" s="79"/>
      <c r="I43" s="79"/>
      <c r="J43" s="79"/>
      <c r="K43" s="79">
        <v>20</v>
      </c>
      <c r="L43" s="183">
        <v>20</v>
      </c>
      <c r="M43" s="79"/>
      <c r="N43" s="79"/>
      <c r="O43" s="79"/>
      <c r="P43" s="79"/>
    </row>
    <row r="44" spans="1:16" ht="12" customHeight="1">
      <c r="A44" s="79" t="s">
        <v>230</v>
      </c>
      <c r="B44" s="106" t="s">
        <v>5</v>
      </c>
      <c r="C44" s="89" t="s">
        <v>288</v>
      </c>
      <c r="D44" s="94">
        <f t="shared" si="9"/>
        <v>102</v>
      </c>
      <c r="E44" s="94">
        <f t="shared" si="10"/>
        <v>34</v>
      </c>
      <c r="F44" s="82">
        <v>68</v>
      </c>
      <c r="G44" s="145">
        <v>48</v>
      </c>
      <c r="H44" s="79"/>
      <c r="I44" s="79"/>
      <c r="J44" s="79"/>
      <c r="K44" s="79"/>
      <c r="L44" s="108"/>
      <c r="M44" s="79"/>
      <c r="N44" s="79">
        <v>48</v>
      </c>
      <c r="O44" s="183">
        <v>20</v>
      </c>
      <c r="P44" s="79"/>
    </row>
    <row r="45" spans="1:16" s="165" customFormat="1" ht="12" customHeight="1">
      <c r="A45" s="171" t="s">
        <v>278</v>
      </c>
      <c r="B45" s="85" t="s">
        <v>279</v>
      </c>
      <c r="C45" s="89" t="s">
        <v>291</v>
      </c>
      <c r="D45" s="94">
        <f t="shared" si="9"/>
        <v>99</v>
      </c>
      <c r="E45" s="94">
        <f t="shared" si="10"/>
        <v>33</v>
      </c>
      <c r="F45" s="82">
        <v>66</v>
      </c>
      <c r="G45" s="145">
        <v>44</v>
      </c>
      <c r="H45" s="164"/>
      <c r="I45" s="164"/>
      <c r="J45" s="164"/>
      <c r="K45" s="82">
        <v>34</v>
      </c>
      <c r="L45" s="190">
        <v>32</v>
      </c>
      <c r="M45" s="82"/>
      <c r="N45" s="164"/>
      <c r="O45" s="164"/>
      <c r="P45" s="164"/>
    </row>
    <row r="46" spans="1:16" s="165" customFormat="1" ht="12" customHeight="1">
      <c r="A46" s="171" t="s">
        <v>292</v>
      </c>
      <c r="B46" s="172" t="s">
        <v>293</v>
      </c>
      <c r="C46" s="89" t="s">
        <v>288</v>
      </c>
      <c r="D46" s="94">
        <f t="shared" si="9"/>
        <v>51</v>
      </c>
      <c r="E46" s="94">
        <f t="shared" si="10"/>
        <v>17</v>
      </c>
      <c r="F46" s="82">
        <v>34</v>
      </c>
      <c r="G46" s="145">
        <v>24</v>
      </c>
      <c r="H46" s="164"/>
      <c r="I46" s="164"/>
      <c r="J46" s="164"/>
      <c r="K46" s="187">
        <v>34</v>
      </c>
      <c r="L46" s="92"/>
      <c r="M46" s="82"/>
      <c r="N46" s="82"/>
      <c r="O46" s="82"/>
      <c r="P46" s="82"/>
    </row>
    <row r="47" spans="1:16" s="165" customFormat="1" ht="12" customHeight="1">
      <c r="A47" s="171" t="s">
        <v>294</v>
      </c>
      <c r="B47" s="172" t="s">
        <v>295</v>
      </c>
      <c r="C47" s="89" t="s">
        <v>288</v>
      </c>
      <c r="D47" s="94">
        <f t="shared" si="9"/>
        <v>51</v>
      </c>
      <c r="E47" s="94">
        <f t="shared" si="10"/>
        <v>17</v>
      </c>
      <c r="F47" s="82">
        <v>34</v>
      </c>
      <c r="G47" s="145">
        <v>24</v>
      </c>
      <c r="H47" s="164"/>
      <c r="I47" s="164"/>
      <c r="J47" s="164"/>
      <c r="K47" s="82"/>
      <c r="L47" s="92"/>
      <c r="M47" s="187">
        <v>34</v>
      </c>
      <c r="N47" s="82"/>
      <c r="O47" s="82"/>
      <c r="P47" s="82"/>
    </row>
    <row r="48" spans="1:16" s="165" customFormat="1" ht="12" customHeight="1">
      <c r="A48" s="171" t="s">
        <v>296</v>
      </c>
      <c r="B48" s="172" t="s">
        <v>297</v>
      </c>
      <c r="C48" s="89" t="s">
        <v>288</v>
      </c>
      <c r="D48" s="94">
        <f t="shared" si="9"/>
        <v>51</v>
      </c>
      <c r="E48" s="94">
        <f t="shared" si="10"/>
        <v>17</v>
      </c>
      <c r="F48" s="82">
        <v>34</v>
      </c>
      <c r="G48" s="145">
        <v>24</v>
      </c>
      <c r="H48" s="164"/>
      <c r="I48" s="164"/>
      <c r="J48" s="164"/>
      <c r="K48" s="82"/>
      <c r="L48" s="92"/>
      <c r="M48" s="82"/>
      <c r="N48" s="82"/>
      <c r="O48" s="82"/>
      <c r="P48" s="187">
        <v>34</v>
      </c>
    </row>
    <row r="49" spans="1:16" ht="14.25" customHeight="1">
      <c r="A49" s="84" t="s">
        <v>66</v>
      </c>
      <c r="B49" s="128" t="s">
        <v>67</v>
      </c>
      <c r="C49" s="125"/>
      <c r="D49" s="205">
        <f>D50+D54+D58+D62+D66+D70+D74</f>
        <v>3438</v>
      </c>
      <c r="E49" s="124">
        <f>E50+E54+E58+E62+E66+E70+E74</f>
        <v>726</v>
      </c>
      <c r="F49" s="124">
        <f>F50+F54+F58+F62+F66+F70+F74</f>
        <v>2712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 ht="36.75" customHeight="1">
      <c r="A50" s="84" t="s">
        <v>7</v>
      </c>
      <c r="B50" s="128" t="s">
        <v>255</v>
      </c>
      <c r="C50" s="125" t="s">
        <v>369</v>
      </c>
      <c r="D50" s="205">
        <f>SUM(D51:D53)</f>
        <v>414</v>
      </c>
      <c r="E50" s="124">
        <f>E51</f>
        <v>90</v>
      </c>
      <c r="F50" s="124">
        <f>SUM(F51:F53)</f>
        <v>324</v>
      </c>
      <c r="G50" s="124">
        <f>SUM(G51:G53)</f>
        <v>110</v>
      </c>
      <c r="H50" s="124"/>
      <c r="I50" s="124"/>
      <c r="J50" s="124"/>
      <c r="K50" s="124">
        <f aca="true" t="shared" si="12" ref="K50:P50">SUM(K51:K53)</f>
        <v>126</v>
      </c>
      <c r="L50" s="188">
        <f t="shared" si="12"/>
        <v>198</v>
      </c>
      <c r="M50" s="124">
        <f t="shared" si="12"/>
        <v>0</v>
      </c>
      <c r="N50" s="124">
        <f t="shared" si="12"/>
        <v>0</v>
      </c>
      <c r="O50" s="124">
        <f t="shared" si="12"/>
        <v>0</v>
      </c>
      <c r="P50" s="124">
        <f t="shared" si="12"/>
        <v>0</v>
      </c>
    </row>
    <row r="51" spans="1:16" ht="31.5" customHeight="1">
      <c r="A51" s="82" t="s">
        <v>76</v>
      </c>
      <c r="B51" s="85" t="s">
        <v>254</v>
      </c>
      <c r="C51" s="107" t="s">
        <v>288</v>
      </c>
      <c r="D51" s="195">
        <f>E51+F51</f>
        <v>270</v>
      </c>
      <c r="E51" s="195">
        <f>F51/2</f>
        <v>90</v>
      </c>
      <c r="F51" s="79">
        <f>SUM(K51:P51)</f>
        <v>180</v>
      </c>
      <c r="G51" s="79">
        <v>110</v>
      </c>
      <c r="H51" s="79"/>
      <c r="I51" s="79"/>
      <c r="J51" s="79"/>
      <c r="K51" s="79">
        <v>90</v>
      </c>
      <c r="L51" s="183">
        <v>90</v>
      </c>
      <c r="M51" s="79"/>
      <c r="N51" s="79"/>
      <c r="O51" s="79">
        <v>0</v>
      </c>
      <c r="P51" s="79"/>
    </row>
    <row r="52" spans="1:16" ht="10.5" customHeight="1">
      <c r="A52" s="79" t="s">
        <v>68</v>
      </c>
      <c r="B52" s="106" t="s">
        <v>43</v>
      </c>
      <c r="C52" s="107" t="s">
        <v>288</v>
      </c>
      <c r="D52" s="195">
        <f>F52</f>
        <v>72</v>
      </c>
      <c r="E52" s="195"/>
      <c r="F52" s="79">
        <f>SUM(K52:P52)</f>
        <v>72</v>
      </c>
      <c r="G52" s="79"/>
      <c r="H52" s="79"/>
      <c r="I52" s="79"/>
      <c r="J52" s="79"/>
      <c r="K52" s="79">
        <v>36</v>
      </c>
      <c r="L52" s="183">
        <v>36</v>
      </c>
      <c r="M52" s="79"/>
      <c r="N52" s="79"/>
      <c r="O52" s="79"/>
      <c r="P52" s="79"/>
    </row>
    <row r="53" spans="1:16" ht="22.5" customHeight="1">
      <c r="A53" s="79" t="s">
        <v>69</v>
      </c>
      <c r="B53" s="106" t="s">
        <v>368</v>
      </c>
      <c r="C53" s="107" t="s">
        <v>288</v>
      </c>
      <c r="D53" s="195">
        <f>F53</f>
        <v>72</v>
      </c>
      <c r="E53" s="195"/>
      <c r="F53" s="79">
        <f>SUM(K53:P53)</f>
        <v>72</v>
      </c>
      <c r="G53" s="79"/>
      <c r="H53" s="79"/>
      <c r="I53" s="79"/>
      <c r="J53" s="79"/>
      <c r="K53" s="79"/>
      <c r="L53" s="183">
        <v>72</v>
      </c>
      <c r="M53" s="79"/>
      <c r="N53" s="79"/>
      <c r="O53" s="79"/>
      <c r="P53" s="79"/>
    </row>
    <row r="54" spans="1:16" s="65" customFormat="1" ht="36.75" customHeight="1">
      <c r="A54" s="84" t="s">
        <v>78</v>
      </c>
      <c r="B54" s="128" t="s">
        <v>256</v>
      </c>
      <c r="C54" s="129" t="s">
        <v>342</v>
      </c>
      <c r="D54" s="130">
        <f>SUM(D55:D57)</f>
        <v>420</v>
      </c>
      <c r="E54" s="130">
        <f>E55</f>
        <v>92</v>
      </c>
      <c r="F54" s="84">
        <f>SUM(F55:F57)</f>
        <v>328</v>
      </c>
      <c r="G54" s="84">
        <f>SUM(G55:G57)</f>
        <v>90</v>
      </c>
      <c r="H54" s="84"/>
      <c r="I54" s="84"/>
      <c r="J54" s="84"/>
      <c r="K54" s="84">
        <f aca="true" t="shared" si="13" ref="K54:P54">SUM(K55:K57)</f>
        <v>0</v>
      </c>
      <c r="L54" s="84">
        <f t="shared" si="13"/>
        <v>110</v>
      </c>
      <c r="M54" s="189">
        <f t="shared" si="13"/>
        <v>218</v>
      </c>
      <c r="N54" s="84">
        <f t="shared" si="13"/>
        <v>0</v>
      </c>
      <c r="O54" s="84">
        <f t="shared" si="13"/>
        <v>0</v>
      </c>
      <c r="P54" s="84">
        <f t="shared" si="13"/>
        <v>0</v>
      </c>
    </row>
    <row r="55" spans="1:16" s="65" customFormat="1" ht="23.25" customHeight="1">
      <c r="A55" s="82" t="s">
        <v>80</v>
      </c>
      <c r="B55" s="85" t="s">
        <v>253</v>
      </c>
      <c r="C55" s="89" t="s">
        <v>344</v>
      </c>
      <c r="D55" s="94">
        <f>E55+F55</f>
        <v>276</v>
      </c>
      <c r="E55" s="94">
        <f>F55/2</f>
        <v>92</v>
      </c>
      <c r="F55" s="82">
        <v>184</v>
      </c>
      <c r="G55" s="82">
        <v>90</v>
      </c>
      <c r="H55" s="82"/>
      <c r="I55" s="82"/>
      <c r="J55" s="82"/>
      <c r="K55" s="82"/>
      <c r="L55" s="82">
        <v>110</v>
      </c>
      <c r="M55" s="190">
        <v>74</v>
      </c>
      <c r="N55" s="82"/>
      <c r="O55" s="82">
        <v>0</v>
      </c>
      <c r="P55" s="82"/>
    </row>
    <row r="56" spans="1:16" s="65" customFormat="1" ht="12" customHeight="1">
      <c r="A56" s="79" t="s">
        <v>70</v>
      </c>
      <c r="B56" s="106" t="s">
        <v>43</v>
      </c>
      <c r="C56" s="89" t="s">
        <v>288</v>
      </c>
      <c r="D56" s="94">
        <f>F56</f>
        <v>72</v>
      </c>
      <c r="E56" s="94"/>
      <c r="F56" s="82">
        <v>72</v>
      </c>
      <c r="G56" s="82"/>
      <c r="H56" s="82"/>
      <c r="I56" s="82" t="s">
        <v>36</v>
      </c>
      <c r="J56" s="82"/>
      <c r="K56" s="82"/>
      <c r="L56" s="82"/>
      <c r="M56" s="187">
        <v>72</v>
      </c>
      <c r="N56" s="82"/>
      <c r="O56" s="82"/>
      <c r="P56" s="82"/>
    </row>
    <row r="57" spans="1:16" s="65" customFormat="1" ht="25.5" customHeight="1">
      <c r="A57" s="79" t="s">
        <v>71</v>
      </c>
      <c r="B57" s="106" t="s">
        <v>368</v>
      </c>
      <c r="C57" s="89" t="s">
        <v>288</v>
      </c>
      <c r="D57" s="94">
        <f>F57</f>
        <v>72</v>
      </c>
      <c r="E57" s="196"/>
      <c r="F57" s="82">
        <v>72</v>
      </c>
      <c r="G57" s="82"/>
      <c r="H57" s="82"/>
      <c r="I57" s="82"/>
      <c r="J57" s="82"/>
      <c r="K57" s="82"/>
      <c r="L57" s="82"/>
      <c r="M57" s="187">
        <v>72</v>
      </c>
      <c r="N57" s="82"/>
      <c r="O57" s="82"/>
      <c r="P57" s="82"/>
    </row>
    <row r="58" spans="1:16" s="65" customFormat="1" ht="39.75" customHeight="1">
      <c r="A58" s="124" t="s">
        <v>79</v>
      </c>
      <c r="B58" s="133" t="s">
        <v>257</v>
      </c>
      <c r="C58" s="129" t="s">
        <v>337</v>
      </c>
      <c r="D58" s="130">
        <f>SUM(D59:D61)</f>
        <v>597</v>
      </c>
      <c r="E58" s="130">
        <f>E59</f>
        <v>115</v>
      </c>
      <c r="F58" s="84">
        <f>SUM(F59:F61)</f>
        <v>482</v>
      </c>
      <c r="G58" s="84">
        <f>SUM(G59:G61)</f>
        <v>100</v>
      </c>
      <c r="H58" s="84">
        <f>SUM(H59)</f>
        <v>30</v>
      </c>
      <c r="I58" s="84"/>
      <c r="J58" s="84"/>
      <c r="K58" s="84">
        <f aca="true" t="shared" si="14" ref="K58:P58">SUM(K59:K61)</f>
        <v>0</v>
      </c>
      <c r="L58" s="84">
        <f t="shared" si="14"/>
        <v>0</v>
      </c>
      <c r="M58" s="84">
        <f t="shared" si="14"/>
        <v>0</v>
      </c>
      <c r="N58" s="84">
        <f t="shared" si="14"/>
        <v>308</v>
      </c>
      <c r="O58" s="189">
        <f t="shared" si="14"/>
        <v>174</v>
      </c>
      <c r="P58" s="84">
        <f t="shared" si="14"/>
        <v>0</v>
      </c>
    </row>
    <row r="59" spans="1:16" s="65" customFormat="1" ht="22.5" customHeight="1">
      <c r="A59" s="79" t="s">
        <v>81</v>
      </c>
      <c r="B59" s="106" t="s">
        <v>259</v>
      </c>
      <c r="C59" s="89" t="s">
        <v>291</v>
      </c>
      <c r="D59" s="94">
        <f>E59+F59</f>
        <v>345</v>
      </c>
      <c r="E59" s="94">
        <f>F59/2</f>
        <v>115</v>
      </c>
      <c r="F59" s="82">
        <v>230</v>
      </c>
      <c r="G59" s="82">
        <v>100</v>
      </c>
      <c r="H59" s="82">
        <v>30</v>
      </c>
      <c r="I59" s="136"/>
      <c r="J59" s="136"/>
      <c r="K59" s="136"/>
      <c r="L59" s="82"/>
      <c r="M59" s="82"/>
      <c r="N59" s="82">
        <v>164</v>
      </c>
      <c r="O59" s="190">
        <v>66</v>
      </c>
      <c r="P59" s="136"/>
    </row>
    <row r="60" spans="1:16" s="65" customFormat="1" ht="9.75" customHeight="1">
      <c r="A60" s="79" t="s">
        <v>94</v>
      </c>
      <c r="B60" s="106" t="s">
        <v>367</v>
      </c>
      <c r="C60" s="89" t="s">
        <v>190</v>
      </c>
      <c r="D60" s="197">
        <f>F60</f>
        <v>108</v>
      </c>
      <c r="E60" s="197"/>
      <c r="F60" s="82">
        <v>108</v>
      </c>
      <c r="G60" s="82"/>
      <c r="H60" s="82"/>
      <c r="I60" s="136"/>
      <c r="J60" s="136"/>
      <c r="K60" s="136"/>
      <c r="L60" s="136"/>
      <c r="M60" s="82"/>
      <c r="N60" s="82">
        <v>72</v>
      </c>
      <c r="O60" s="82">
        <v>36</v>
      </c>
      <c r="P60" s="136"/>
    </row>
    <row r="61" spans="1:16" s="65" customFormat="1" ht="24" customHeight="1">
      <c r="A61" s="79" t="s">
        <v>95</v>
      </c>
      <c r="B61" s="106" t="s">
        <v>368</v>
      </c>
      <c r="C61" s="89" t="s">
        <v>288</v>
      </c>
      <c r="D61" s="197">
        <f>F61</f>
        <v>144</v>
      </c>
      <c r="E61" s="197"/>
      <c r="F61" s="82">
        <v>144</v>
      </c>
      <c r="G61" s="82"/>
      <c r="H61" s="82"/>
      <c r="I61" s="136"/>
      <c r="J61" s="136"/>
      <c r="K61" s="136"/>
      <c r="L61" s="136"/>
      <c r="M61" s="82"/>
      <c r="N61" s="82">
        <v>72</v>
      </c>
      <c r="O61" s="187">
        <v>72</v>
      </c>
      <c r="P61" s="136"/>
    </row>
    <row r="62" spans="1:16" s="65" customFormat="1" ht="33.75" customHeight="1">
      <c r="A62" s="124" t="s">
        <v>160</v>
      </c>
      <c r="B62" s="133" t="s">
        <v>258</v>
      </c>
      <c r="C62" s="129" t="s">
        <v>342</v>
      </c>
      <c r="D62" s="130">
        <f>SUM(D63:D65)</f>
        <v>555</v>
      </c>
      <c r="E62" s="130">
        <f>E63</f>
        <v>125</v>
      </c>
      <c r="F62" s="84">
        <f>SUM(F63:F65)</f>
        <v>430</v>
      </c>
      <c r="G62" s="84">
        <f>SUM(G63:G65)</f>
        <v>150</v>
      </c>
      <c r="H62" s="84"/>
      <c r="I62" s="84"/>
      <c r="J62" s="84"/>
      <c r="K62" s="84">
        <f aca="true" t="shared" si="15" ref="K62:P62">SUM(K63:K65)</f>
        <v>0</v>
      </c>
      <c r="L62" s="84">
        <f t="shared" si="15"/>
        <v>0</v>
      </c>
      <c r="M62" s="84">
        <f t="shared" si="15"/>
        <v>0</v>
      </c>
      <c r="N62" s="84">
        <f t="shared" si="15"/>
        <v>82</v>
      </c>
      <c r="O62" s="84">
        <f t="shared" si="15"/>
        <v>96</v>
      </c>
      <c r="P62" s="189">
        <f t="shared" si="15"/>
        <v>252</v>
      </c>
    </row>
    <row r="63" spans="1:16" s="65" customFormat="1" ht="24" customHeight="1">
      <c r="A63" s="79" t="s">
        <v>162</v>
      </c>
      <c r="B63" s="106" t="s">
        <v>260</v>
      </c>
      <c r="C63" s="89" t="s">
        <v>291</v>
      </c>
      <c r="D63" s="94">
        <f>E63+F63</f>
        <v>375</v>
      </c>
      <c r="E63" s="94">
        <f>F63/2</f>
        <v>125</v>
      </c>
      <c r="F63" s="82">
        <v>250</v>
      </c>
      <c r="G63" s="82">
        <v>150</v>
      </c>
      <c r="H63" s="82"/>
      <c r="I63" s="136"/>
      <c r="J63" s="136"/>
      <c r="K63" s="136"/>
      <c r="L63" s="148"/>
      <c r="M63" s="82"/>
      <c r="N63" s="82">
        <v>82</v>
      </c>
      <c r="O63" s="82">
        <v>60</v>
      </c>
      <c r="P63" s="190">
        <v>108</v>
      </c>
    </row>
    <row r="64" spans="1:16" s="65" customFormat="1" ht="12" customHeight="1">
      <c r="A64" s="79" t="s">
        <v>170</v>
      </c>
      <c r="B64" s="106" t="s">
        <v>43</v>
      </c>
      <c r="C64" s="89" t="s">
        <v>288</v>
      </c>
      <c r="D64" s="94">
        <f>F64</f>
        <v>72</v>
      </c>
      <c r="E64" s="94"/>
      <c r="F64" s="82">
        <v>72</v>
      </c>
      <c r="G64" s="82"/>
      <c r="H64" s="82"/>
      <c r="I64" s="136"/>
      <c r="J64" s="136"/>
      <c r="K64" s="136"/>
      <c r="L64" s="148"/>
      <c r="M64" s="82"/>
      <c r="N64" s="136"/>
      <c r="O64" s="82">
        <v>36</v>
      </c>
      <c r="P64" s="187">
        <v>36</v>
      </c>
    </row>
    <row r="65" spans="1:16" s="65" customFormat="1" ht="28.5" customHeight="1">
      <c r="A65" s="79" t="s">
        <v>164</v>
      </c>
      <c r="B65" s="106" t="s">
        <v>368</v>
      </c>
      <c r="C65" s="89" t="s">
        <v>288</v>
      </c>
      <c r="D65" s="94">
        <f>F65</f>
        <v>108</v>
      </c>
      <c r="E65" s="94"/>
      <c r="F65" s="82">
        <v>108</v>
      </c>
      <c r="G65" s="82"/>
      <c r="H65" s="82"/>
      <c r="I65" s="136"/>
      <c r="J65" s="136"/>
      <c r="K65" s="136"/>
      <c r="L65" s="148"/>
      <c r="M65" s="82"/>
      <c r="N65" s="136"/>
      <c r="O65" s="82"/>
      <c r="P65" s="187">
        <v>108</v>
      </c>
    </row>
    <row r="66" spans="1:16" s="65" customFormat="1" ht="32.25" customHeight="1">
      <c r="A66" s="124" t="s">
        <v>165</v>
      </c>
      <c r="B66" s="133" t="s">
        <v>281</v>
      </c>
      <c r="C66" s="129" t="s">
        <v>341</v>
      </c>
      <c r="D66" s="130">
        <f>SUM(D67:D69)</f>
        <v>348</v>
      </c>
      <c r="E66" s="130">
        <f>E67</f>
        <v>68</v>
      </c>
      <c r="F66" s="84">
        <f>SUM(F67:F69)</f>
        <v>280</v>
      </c>
      <c r="G66" s="84">
        <f>SUM(G67:G69)</f>
        <v>70</v>
      </c>
      <c r="H66" s="84"/>
      <c r="I66" s="84"/>
      <c r="J66" s="84"/>
      <c r="K66" s="84">
        <f aca="true" t="shared" si="16" ref="K66:P66">SUM(K67:K69)</f>
        <v>0</v>
      </c>
      <c r="L66" s="84">
        <f t="shared" si="16"/>
        <v>0</v>
      </c>
      <c r="M66" s="84">
        <f t="shared" si="16"/>
        <v>0</v>
      </c>
      <c r="N66" s="84">
        <f t="shared" si="16"/>
        <v>244</v>
      </c>
      <c r="O66" s="189">
        <f t="shared" si="16"/>
        <v>36</v>
      </c>
      <c r="P66" s="84">
        <f t="shared" si="16"/>
        <v>0</v>
      </c>
    </row>
    <row r="67" spans="1:16" s="65" customFormat="1" ht="23.25" customHeight="1">
      <c r="A67" s="79" t="s">
        <v>166</v>
      </c>
      <c r="B67" s="106" t="s">
        <v>261</v>
      </c>
      <c r="C67" s="89" t="s">
        <v>288</v>
      </c>
      <c r="D67" s="94">
        <f>E67+F67</f>
        <v>204</v>
      </c>
      <c r="E67" s="94">
        <f>F67/2</f>
        <v>68</v>
      </c>
      <c r="F67" s="82">
        <v>136</v>
      </c>
      <c r="G67" s="82">
        <v>70</v>
      </c>
      <c r="H67" s="82"/>
      <c r="I67" s="82"/>
      <c r="J67" s="82"/>
      <c r="K67" s="82"/>
      <c r="L67" s="82"/>
      <c r="M67" s="82"/>
      <c r="N67" s="187">
        <v>136</v>
      </c>
      <c r="O67" s="82">
        <v>0</v>
      </c>
      <c r="P67" s="82"/>
    </row>
    <row r="68" spans="1:16" s="65" customFormat="1" ht="10.5" customHeight="1">
      <c r="A68" s="79" t="s">
        <v>168</v>
      </c>
      <c r="B68" s="106" t="s">
        <v>367</v>
      </c>
      <c r="C68" s="89" t="s">
        <v>288</v>
      </c>
      <c r="D68" s="94">
        <f>F68</f>
        <v>72</v>
      </c>
      <c r="E68" s="94"/>
      <c r="F68" s="82">
        <v>72</v>
      </c>
      <c r="G68" s="82"/>
      <c r="H68" s="82"/>
      <c r="I68" s="82"/>
      <c r="J68" s="82"/>
      <c r="K68" s="82"/>
      <c r="L68" s="82"/>
      <c r="M68" s="82"/>
      <c r="N68" s="187">
        <v>72</v>
      </c>
      <c r="O68" s="82"/>
      <c r="P68" s="82"/>
    </row>
    <row r="69" spans="1:16" s="65" customFormat="1" ht="23.25" customHeight="1">
      <c r="A69" s="79" t="s">
        <v>169</v>
      </c>
      <c r="B69" s="106" t="s">
        <v>368</v>
      </c>
      <c r="C69" s="89" t="s">
        <v>288</v>
      </c>
      <c r="D69" s="94">
        <f>F69</f>
        <v>72</v>
      </c>
      <c r="E69" s="94"/>
      <c r="F69" s="82">
        <v>72</v>
      </c>
      <c r="G69" s="82"/>
      <c r="H69" s="82"/>
      <c r="I69" s="82"/>
      <c r="J69" s="82"/>
      <c r="K69" s="82"/>
      <c r="L69" s="82"/>
      <c r="M69" s="82"/>
      <c r="N69" s="82">
        <v>36</v>
      </c>
      <c r="O69" s="187">
        <v>36</v>
      </c>
      <c r="P69" s="82"/>
    </row>
    <row r="70" spans="1:16" s="65" customFormat="1" ht="21" customHeight="1">
      <c r="A70" s="124" t="s">
        <v>171</v>
      </c>
      <c r="B70" s="133" t="s">
        <v>262</v>
      </c>
      <c r="C70" s="129" t="s">
        <v>343</v>
      </c>
      <c r="D70" s="130">
        <f>SUM(D71:D73)</f>
        <v>324</v>
      </c>
      <c r="E70" s="130">
        <f>E71</f>
        <v>60</v>
      </c>
      <c r="F70" s="84">
        <f>SUM(F71:F73)</f>
        <v>264</v>
      </c>
      <c r="G70" s="84">
        <f>SUM(G71:G73)</f>
        <v>80</v>
      </c>
      <c r="H70" s="84">
        <f>SUM(H71)</f>
        <v>30</v>
      </c>
      <c r="I70" s="84"/>
      <c r="J70" s="84"/>
      <c r="K70" s="84">
        <f aca="true" t="shared" si="17" ref="K70:P70">SUM(K71:K73)</f>
        <v>0</v>
      </c>
      <c r="L70" s="84">
        <f t="shared" si="17"/>
        <v>0</v>
      </c>
      <c r="M70" s="84">
        <f t="shared" si="17"/>
        <v>0</v>
      </c>
      <c r="N70" s="84">
        <f t="shared" si="17"/>
        <v>0</v>
      </c>
      <c r="O70" s="84">
        <f t="shared" si="17"/>
        <v>96</v>
      </c>
      <c r="P70" s="189">
        <f t="shared" si="17"/>
        <v>168</v>
      </c>
    </row>
    <row r="71" spans="1:16" s="65" customFormat="1" ht="21" customHeight="1">
      <c r="A71" s="79" t="s">
        <v>173</v>
      </c>
      <c r="B71" s="106" t="s">
        <v>263</v>
      </c>
      <c r="C71" s="89" t="s">
        <v>288</v>
      </c>
      <c r="D71" s="94">
        <f>E71+F71</f>
        <v>180</v>
      </c>
      <c r="E71" s="94">
        <f>F71/2</f>
        <v>60</v>
      </c>
      <c r="F71" s="82">
        <v>120</v>
      </c>
      <c r="G71" s="82">
        <v>80</v>
      </c>
      <c r="H71" s="82">
        <v>30</v>
      </c>
      <c r="I71" s="82"/>
      <c r="J71" s="82"/>
      <c r="K71" s="82"/>
      <c r="L71" s="82"/>
      <c r="M71" s="82"/>
      <c r="N71" s="82"/>
      <c r="O71" s="82">
        <v>60</v>
      </c>
      <c r="P71" s="187">
        <v>60</v>
      </c>
    </row>
    <row r="72" spans="1:16" s="65" customFormat="1" ht="11.25" customHeight="1">
      <c r="A72" s="79" t="s">
        <v>174</v>
      </c>
      <c r="B72" s="106" t="s">
        <v>367</v>
      </c>
      <c r="C72" s="89" t="s">
        <v>190</v>
      </c>
      <c r="D72" s="94">
        <f>F72</f>
        <v>72</v>
      </c>
      <c r="E72" s="94"/>
      <c r="F72" s="82">
        <v>72</v>
      </c>
      <c r="G72" s="82"/>
      <c r="H72" s="82"/>
      <c r="I72" s="82"/>
      <c r="J72" s="82"/>
      <c r="K72" s="82"/>
      <c r="L72" s="82"/>
      <c r="M72" s="82"/>
      <c r="N72" s="82"/>
      <c r="O72" s="82">
        <v>36</v>
      </c>
      <c r="P72" s="82">
        <v>36</v>
      </c>
    </row>
    <row r="73" spans="1:16" s="65" customFormat="1" ht="24" customHeight="1">
      <c r="A73" s="79" t="s">
        <v>175</v>
      </c>
      <c r="B73" s="106" t="s">
        <v>368</v>
      </c>
      <c r="C73" s="89" t="s">
        <v>288</v>
      </c>
      <c r="D73" s="94">
        <f>F73</f>
        <v>72</v>
      </c>
      <c r="E73" s="94"/>
      <c r="F73" s="82">
        <v>72</v>
      </c>
      <c r="G73" s="82"/>
      <c r="H73" s="82"/>
      <c r="I73" s="82"/>
      <c r="J73" s="82"/>
      <c r="K73" s="82"/>
      <c r="L73" s="82"/>
      <c r="M73" s="82"/>
      <c r="N73" s="82"/>
      <c r="O73" s="82"/>
      <c r="P73" s="187">
        <v>72</v>
      </c>
    </row>
    <row r="74" spans="1:16" s="65" customFormat="1" ht="24" customHeight="1">
      <c r="A74" s="124" t="s">
        <v>176</v>
      </c>
      <c r="B74" s="133" t="s">
        <v>270</v>
      </c>
      <c r="C74" s="129" t="s">
        <v>221</v>
      </c>
      <c r="D74" s="198">
        <f>SUM(D75:D77)</f>
        <v>780</v>
      </c>
      <c r="E74" s="198">
        <f>E75</f>
        <v>176</v>
      </c>
      <c r="F74" s="87">
        <f>F75+F76+F77</f>
        <v>604</v>
      </c>
      <c r="G74" s="87">
        <f>SUM(G75:G77)</f>
        <v>250</v>
      </c>
      <c r="H74" s="87"/>
      <c r="I74" s="87"/>
      <c r="J74" s="87"/>
      <c r="K74" s="87">
        <f aca="true" t="shared" si="18" ref="K74:P74">SUM(K75:K77)</f>
        <v>78</v>
      </c>
      <c r="L74" s="87">
        <f t="shared" si="18"/>
        <v>278</v>
      </c>
      <c r="M74" s="190">
        <f t="shared" si="18"/>
        <v>248</v>
      </c>
      <c r="N74" s="87">
        <f t="shared" si="18"/>
        <v>0</v>
      </c>
      <c r="O74" s="87">
        <f t="shared" si="18"/>
        <v>0</v>
      </c>
      <c r="P74" s="87">
        <f t="shared" si="18"/>
        <v>0</v>
      </c>
    </row>
    <row r="75" spans="1:16" s="65" customFormat="1" ht="27.75" customHeight="1">
      <c r="A75" s="79" t="s">
        <v>283</v>
      </c>
      <c r="B75" s="106" t="s">
        <v>282</v>
      </c>
      <c r="C75" s="89" t="s">
        <v>190</v>
      </c>
      <c r="D75" s="94">
        <f>E75+F75</f>
        <v>528</v>
      </c>
      <c r="E75" s="94">
        <f>F75/2</f>
        <v>176</v>
      </c>
      <c r="F75" s="82">
        <v>352</v>
      </c>
      <c r="G75" s="82">
        <v>250</v>
      </c>
      <c r="H75" s="82"/>
      <c r="I75" s="82"/>
      <c r="J75" s="82"/>
      <c r="K75" s="82">
        <v>78</v>
      </c>
      <c r="L75" s="82">
        <v>170</v>
      </c>
      <c r="M75" s="212">
        <v>104</v>
      </c>
      <c r="N75" s="82"/>
      <c r="O75" s="82">
        <v>0</v>
      </c>
      <c r="P75" s="82"/>
    </row>
    <row r="76" spans="1:16" s="65" customFormat="1" ht="10.5" customHeight="1">
      <c r="A76" s="79" t="s">
        <v>180</v>
      </c>
      <c r="B76" s="106" t="s">
        <v>367</v>
      </c>
      <c r="C76" s="89" t="s">
        <v>190</v>
      </c>
      <c r="D76" s="94">
        <f>F76</f>
        <v>144</v>
      </c>
      <c r="E76" s="94"/>
      <c r="F76" s="82">
        <v>144</v>
      </c>
      <c r="G76" s="82"/>
      <c r="H76" s="82"/>
      <c r="I76" s="82"/>
      <c r="J76" s="82"/>
      <c r="K76" s="82"/>
      <c r="L76" s="82">
        <v>72</v>
      </c>
      <c r="M76" s="82">
        <v>72</v>
      </c>
      <c r="N76" s="82"/>
      <c r="O76" s="82"/>
      <c r="P76" s="82"/>
    </row>
    <row r="77" spans="1:16" s="65" customFormat="1" ht="22.5" customHeight="1">
      <c r="A77" s="79" t="s">
        <v>181</v>
      </c>
      <c r="B77" s="106" t="s">
        <v>368</v>
      </c>
      <c r="C77" s="89" t="s">
        <v>288</v>
      </c>
      <c r="D77" s="94">
        <f>F77</f>
        <v>108</v>
      </c>
      <c r="E77" s="94"/>
      <c r="F77" s="82">
        <v>108</v>
      </c>
      <c r="G77" s="82"/>
      <c r="H77" s="82"/>
      <c r="I77" s="82"/>
      <c r="J77" s="82"/>
      <c r="K77" s="82"/>
      <c r="L77" s="82">
        <v>36</v>
      </c>
      <c r="M77" s="187">
        <v>72</v>
      </c>
      <c r="N77" s="82"/>
      <c r="O77" s="82"/>
      <c r="P77" s="82"/>
    </row>
    <row r="78" spans="1:16" s="65" customFormat="1" ht="15.75" customHeight="1">
      <c r="A78" s="80" t="s">
        <v>271</v>
      </c>
      <c r="B78" s="95" t="s">
        <v>272</v>
      </c>
      <c r="C78" s="89"/>
      <c r="D78" s="94"/>
      <c r="E78" s="94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193" t="s">
        <v>312</v>
      </c>
    </row>
    <row r="79" spans="1:16" s="65" customFormat="1" ht="14.25" customHeight="1">
      <c r="A79" s="80" t="s">
        <v>13</v>
      </c>
      <c r="B79" s="95" t="s">
        <v>14</v>
      </c>
      <c r="C79" s="89"/>
      <c r="D79" s="94"/>
      <c r="E79" s="94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193" t="s">
        <v>313</v>
      </c>
    </row>
    <row r="80" spans="1:17" ht="12" customHeight="1">
      <c r="A80" s="305" t="s">
        <v>0</v>
      </c>
      <c r="B80" s="305"/>
      <c r="C80" s="138" t="s">
        <v>345</v>
      </c>
      <c r="D80" s="206">
        <f>D49+D34+D30+D25+D21+D11</f>
        <v>7362</v>
      </c>
      <c r="E80" s="200">
        <f>E10+E25+E30+E34+E49</f>
        <v>2034</v>
      </c>
      <c r="F80" s="141">
        <f>F10+F25+F30+F35+F49</f>
        <v>5328</v>
      </c>
      <c r="G80" s="142">
        <f>SUM(G10+G25+G30+G35+G50+G54+G58+G62+G66+G70+G74)</f>
        <v>2394</v>
      </c>
      <c r="H80" s="142">
        <f>SUM(H58+H70)</f>
        <v>60</v>
      </c>
      <c r="I80" s="80">
        <f aca="true" t="shared" si="19" ref="I80:P80">I11+I21+I25+I30+I35+I58+I70+I74+I66+I62+I54+I50</f>
        <v>612</v>
      </c>
      <c r="J80" s="80">
        <f t="shared" si="19"/>
        <v>792</v>
      </c>
      <c r="K80" s="80">
        <f t="shared" si="19"/>
        <v>612</v>
      </c>
      <c r="L80" s="80">
        <f t="shared" si="19"/>
        <v>828</v>
      </c>
      <c r="M80" s="80">
        <f t="shared" si="19"/>
        <v>576</v>
      </c>
      <c r="N80" s="80">
        <f t="shared" si="19"/>
        <v>900</v>
      </c>
      <c r="O80" s="80">
        <f t="shared" si="19"/>
        <v>540</v>
      </c>
      <c r="P80" s="80">
        <f t="shared" si="19"/>
        <v>468</v>
      </c>
      <c r="Q80" s="2">
        <f>SUM(I80:P80)</f>
        <v>5328</v>
      </c>
    </row>
    <row r="81" spans="1:16" ht="24.75" customHeight="1">
      <c r="A81" s="306" t="s">
        <v>370</v>
      </c>
      <c r="B81" s="307"/>
      <c r="C81" s="307"/>
      <c r="D81" s="307"/>
      <c r="E81" s="308"/>
      <c r="F81" s="287" t="s">
        <v>0</v>
      </c>
      <c r="G81" s="82" t="s">
        <v>135</v>
      </c>
      <c r="H81" s="126"/>
      <c r="I81" s="96">
        <f>I11+I21+I25+I30+I35+I51+I55+I59+I63+I67+I71+I75</f>
        <v>612</v>
      </c>
      <c r="J81" s="96">
        <f aca="true" t="shared" si="20" ref="J81:P81">J11+J21+J25+J30+J35+J51+J55+J59+J63+J67+J71+J75</f>
        <v>792</v>
      </c>
      <c r="K81" s="96">
        <f t="shared" si="20"/>
        <v>576</v>
      </c>
      <c r="L81" s="96">
        <f t="shared" si="20"/>
        <v>612</v>
      </c>
      <c r="M81" s="96">
        <f t="shared" si="20"/>
        <v>288</v>
      </c>
      <c r="N81" s="96">
        <f t="shared" si="20"/>
        <v>648</v>
      </c>
      <c r="O81" s="96">
        <f t="shared" si="20"/>
        <v>324</v>
      </c>
      <c r="P81" s="96">
        <f t="shared" si="20"/>
        <v>216</v>
      </c>
    </row>
    <row r="82" spans="1:17" ht="22.5" customHeight="1">
      <c r="A82" s="309"/>
      <c r="B82" s="310"/>
      <c r="C82" s="310"/>
      <c r="D82" s="310"/>
      <c r="E82" s="311"/>
      <c r="F82" s="288"/>
      <c r="G82" s="82" t="s">
        <v>136</v>
      </c>
      <c r="H82" s="82"/>
      <c r="I82" s="80">
        <v>0</v>
      </c>
      <c r="J82" s="80">
        <f aca="true" t="shared" si="21" ref="J82:P82">J52+J56+J60+J64+J68+J76+J72</f>
        <v>0</v>
      </c>
      <c r="K82" s="80">
        <f t="shared" si="21"/>
        <v>36</v>
      </c>
      <c r="L82" s="80">
        <f t="shared" si="21"/>
        <v>108</v>
      </c>
      <c r="M82" s="80">
        <f t="shared" si="21"/>
        <v>144</v>
      </c>
      <c r="N82" s="80">
        <f t="shared" si="21"/>
        <v>144</v>
      </c>
      <c r="O82" s="80">
        <f t="shared" si="21"/>
        <v>108</v>
      </c>
      <c r="P82" s="80">
        <f t="shared" si="21"/>
        <v>72</v>
      </c>
      <c r="Q82" s="2">
        <f>SUM(K82:P82)</f>
        <v>612</v>
      </c>
    </row>
    <row r="83" spans="1:17" ht="31.5" customHeight="1">
      <c r="A83" s="309"/>
      <c r="B83" s="310"/>
      <c r="C83" s="310"/>
      <c r="D83" s="310"/>
      <c r="E83" s="311"/>
      <c r="F83" s="288"/>
      <c r="G83" s="82" t="s">
        <v>140</v>
      </c>
      <c r="H83" s="82"/>
      <c r="I83" s="80">
        <f aca="true" t="shared" si="22" ref="I83:N83">I77+I73+I69+I65+I61+I53+I57</f>
        <v>0</v>
      </c>
      <c r="J83" s="80">
        <f t="shared" si="22"/>
        <v>0</v>
      </c>
      <c r="K83" s="80">
        <f t="shared" si="22"/>
        <v>0</v>
      </c>
      <c r="L83" s="80">
        <f t="shared" si="22"/>
        <v>108</v>
      </c>
      <c r="M83" s="80">
        <f t="shared" si="22"/>
        <v>144</v>
      </c>
      <c r="N83" s="80">
        <f t="shared" si="22"/>
        <v>108</v>
      </c>
      <c r="O83" s="80">
        <f>O77+O73+O69+O65+O61+O53+O57</f>
        <v>108</v>
      </c>
      <c r="P83" s="80">
        <f>P77+P73+P69+P65+P61+P53+P57</f>
        <v>180</v>
      </c>
      <c r="Q83" s="2">
        <f>SUM(L83:P83)</f>
        <v>648</v>
      </c>
    </row>
    <row r="84" spans="1:16" ht="20.25" customHeight="1">
      <c r="A84" s="309"/>
      <c r="B84" s="310"/>
      <c r="C84" s="310"/>
      <c r="D84" s="310"/>
      <c r="E84" s="311"/>
      <c r="F84" s="288"/>
      <c r="G84" s="82" t="s">
        <v>137</v>
      </c>
      <c r="H84" s="82"/>
      <c r="I84" s="80">
        <v>0</v>
      </c>
      <c r="J84" s="80">
        <v>4</v>
      </c>
      <c r="K84" s="80">
        <v>0</v>
      </c>
      <c r="L84" s="192">
        <v>3</v>
      </c>
      <c r="M84" s="80">
        <v>3</v>
      </c>
      <c r="N84" s="80">
        <v>0</v>
      </c>
      <c r="O84" s="192">
        <v>4</v>
      </c>
      <c r="P84" s="80">
        <v>2</v>
      </c>
    </row>
    <row r="85" spans="1:16" ht="19.5" customHeight="1">
      <c r="A85" s="309"/>
      <c r="B85" s="310"/>
      <c r="C85" s="310"/>
      <c r="D85" s="310"/>
      <c r="E85" s="311"/>
      <c r="F85" s="288"/>
      <c r="G85" s="82" t="s">
        <v>138</v>
      </c>
      <c r="H85" s="82"/>
      <c r="I85" s="80">
        <v>0</v>
      </c>
      <c r="J85" s="80">
        <v>8</v>
      </c>
      <c r="K85" s="80">
        <v>5</v>
      </c>
      <c r="L85" s="80">
        <v>5</v>
      </c>
      <c r="M85" s="80">
        <v>5</v>
      </c>
      <c r="N85" s="192">
        <v>5</v>
      </c>
      <c r="O85" s="80">
        <v>5</v>
      </c>
      <c r="P85" s="80">
        <v>6</v>
      </c>
    </row>
    <row r="86" spans="1:16" ht="15.75" customHeight="1">
      <c r="A86" s="312"/>
      <c r="B86" s="313"/>
      <c r="C86" s="313"/>
      <c r="D86" s="313"/>
      <c r="E86" s="314"/>
      <c r="F86" s="289"/>
      <c r="G86" s="82" t="s">
        <v>139</v>
      </c>
      <c r="H86" s="82"/>
      <c r="I86" s="80">
        <v>1</v>
      </c>
      <c r="J86" s="80">
        <v>0</v>
      </c>
      <c r="K86" s="80">
        <v>1</v>
      </c>
      <c r="L86" s="80">
        <v>1</v>
      </c>
      <c r="M86" s="80">
        <v>1</v>
      </c>
      <c r="N86" s="80">
        <v>1</v>
      </c>
      <c r="O86" s="80">
        <v>1</v>
      </c>
      <c r="P86" s="80">
        <v>0</v>
      </c>
    </row>
    <row r="87" ht="15">
      <c r="A87"/>
    </row>
    <row r="88" ht="15">
      <c r="A88"/>
    </row>
  </sheetData>
  <sheetProtection/>
  <mergeCells count="27">
    <mergeCell ref="A81:E86"/>
    <mergeCell ref="F81:F86"/>
    <mergeCell ref="G5:G8"/>
    <mergeCell ref="E4:E8"/>
    <mergeCell ref="P6:P8"/>
    <mergeCell ref="L6:L8"/>
    <mergeCell ref="D2:H3"/>
    <mergeCell ref="F4:H4"/>
    <mergeCell ref="H5:H8"/>
    <mergeCell ref="A80:B80"/>
    <mergeCell ref="O6:O8"/>
    <mergeCell ref="K4:L4"/>
    <mergeCell ref="M4:N4"/>
    <mergeCell ref="F5:F8"/>
    <mergeCell ref="I6:I8"/>
    <mergeCell ref="J6:J8"/>
    <mergeCell ref="K6:K8"/>
    <mergeCell ref="M6:M8"/>
    <mergeCell ref="N6:N8"/>
    <mergeCell ref="A1:N1"/>
    <mergeCell ref="A2:A8"/>
    <mergeCell ref="B2:B8"/>
    <mergeCell ref="C2:C8"/>
    <mergeCell ref="D4:D8"/>
    <mergeCell ref="I2:P3"/>
    <mergeCell ref="I4:J4"/>
    <mergeCell ref="O4:P4"/>
  </mergeCells>
  <printOptions/>
  <pageMargins left="0.2755905511811024" right="0.3937007874015748" top="1.1811023622047245" bottom="0.07874015748031496" header="0.4330708661417323" footer="0.275590551181102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875" style="3" customWidth="1"/>
    <col min="2" max="13" width="9.125" style="3" customWidth="1"/>
    <col min="14" max="14" width="13.125" style="3" customWidth="1"/>
    <col min="15" max="16384" width="9.125" style="3" customWidth="1"/>
  </cols>
  <sheetData>
    <row r="1" spans="1:14" ht="30" customHeight="1">
      <c r="A1" s="320" t="s">
        <v>347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19.5" customHeight="1">
      <c r="A2" s="7" t="s">
        <v>82</v>
      </c>
      <c r="B2" s="321" t="s">
        <v>83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ht="16.5" customHeight="1">
      <c r="A3" s="322" t="s">
        <v>84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4"/>
    </row>
    <row r="4" spans="1:14" ht="16.5" customHeight="1">
      <c r="A4" s="144">
        <v>1</v>
      </c>
      <c r="B4" s="317" t="s">
        <v>321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16.5" customHeight="1">
      <c r="A5" s="144">
        <v>3</v>
      </c>
      <c r="B5" s="317" t="s">
        <v>322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</row>
    <row r="6" spans="1:14" ht="16.5" customHeight="1">
      <c r="A6" s="144">
        <v>4</v>
      </c>
      <c r="B6" s="325" t="s">
        <v>348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6.5" customHeight="1">
      <c r="A7" s="144">
        <v>5</v>
      </c>
      <c r="B7" s="317" t="s">
        <v>323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9"/>
    </row>
    <row r="8" spans="1:14" ht="16.5" customHeight="1">
      <c r="A8" s="144">
        <v>6</v>
      </c>
      <c r="B8" s="317" t="s">
        <v>324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9"/>
    </row>
    <row r="9" spans="1:14" ht="16.5" customHeight="1">
      <c r="A9" s="144">
        <v>7</v>
      </c>
      <c r="B9" s="317" t="s">
        <v>325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</row>
    <row r="10" spans="1:14" ht="17.25" customHeight="1">
      <c r="A10" s="322" t="s">
        <v>85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4"/>
    </row>
    <row r="11" spans="1:14" ht="15" customHeight="1">
      <c r="A11" s="144">
        <v>1</v>
      </c>
      <c r="B11" s="317" t="s">
        <v>326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9"/>
    </row>
    <row r="12" spans="1:14" ht="15" customHeight="1">
      <c r="A12" s="144">
        <v>2</v>
      </c>
      <c r="B12" s="317" t="s">
        <v>327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9"/>
    </row>
    <row r="13" spans="1:14" ht="15" customHeight="1">
      <c r="A13" s="144">
        <v>3</v>
      </c>
      <c r="B13" s="317" t="s">
        <v>328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9"/>
    </row>
    <row r="14" spans="1:14" ht="15.75" customHeight="1">
      <c r="A14" s="322" t="s">
        <v>193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4"/>
    </row>
    <row r="15" spans="1:14" ht="15.75" customHeight="1">
      <c r="A15" s="322" t="s">
        <v>194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4"/>
    </row>
    <row r="16" spans="1:14" ht="18.75" customHeight="1">
      <c r="A16" s="322" t="s">
        <v>86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4"/>
    </row>
    <row r="17" spans="1:14" ht="15" customHeight="1">
      <c r="A17" s="144">
        <v>1</v>
      </c>
      <c r="B17" s="317" t="s">
        <v>329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9"/>
    </row>
    <row r="18" spans="1:14" ht="15" customHeight="1">
      <c r="A18" s="144">
        <v>2</v>
      </c>
      <c r="B18" s="317" t="s">
        <v>330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9"/>
    </row>
    <row r="19" spans="1:14" ht="15" customHeight="1">
      <c r="A19" s="144">
        <v>3</v>
      </c>
      <c r="B19" s="317" t="s">
        <v>331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9"/>
    </row>
    <row r="20" spans="1:14" ht="15.75" customHeight="1">
      <c r="A20" s="322" t="s">
        <v>87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4"/>
    </row>
    <row r="21" spans="1:14" ht="15" customHeight="1">
      <c r="A21" s="144">
        <v>1</v>
      </c>
      <c r="B21" s="317" t="s">
        <v>88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9"/>
    </row>
    <row r="22" spans="1:14" ht="15" customHeight="1">
      <c r="A22" s="144">
        <v>2</v>
      </c>
      <c r="B22" s="317" t="s">
        <v>89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9"/>
    </row>
    <row r="23" spans="1:14" ht="15" customHeight="1">
      <c r="A23" s="144">
        <v>3</v>
      </c>
      <c r="B23" s="317" t="s">
        <v>90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9"/>
    </row>
  </sheetData>
  <sheetProtection/>
  <mergeCells count="23">
    <mergeCell ref="B21:N21"/>
    <mergeCell ref="B22:N22"/>
    <mergeCell ref="A15:N15"/>
    <mergeCell ref="B5:N5"/>
    <mergeCell ref="B23:N23"/>
    <mergeCell ref="A10:N10"/>
    <mergeCell ref="A14:N14"/>
    <mergeCell ref="A16:N16"/>
    <mergeCell ref="A20:N20"/>
    <mergeCell ref="B6:N6"/>
    <mergeCell ref="B19:N19"/>
    <mergeCell ref="B17:N17"/>
    <mergeCell ref="B18:N18"/>
    <mergeCell ref="B13:N13"/>
    <mergeCell ref="B7:N7"/>
    <mergeCell ref="A1:N1"/>
    <mergeCell ref="B2:N2"/>
    <mergeCell ref="B12:N12"/>
    <mergeCell ref="B11:N11"/>
    <mergeCell ref="B9:N9"/>
    <mergeCell ref="B8:N8"/>
    <mergeCell ref="A3:N3"/>
    <mergeCell ref="B4:N4"/>
  </mergeCells>
  <printOptions/>
  <pageMargins left="0.2755905511811024" right="0.35433070866141736" top="1.1811023622047245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6" width="9.125" style="4" customWidth="1"/>
    <col min="7" max="7" width="13.375" style="4" customWidth="1"/>
    <col min="8" max="9" width="9.125" style="4" customWidth="1"/>
    <col min="10" max="10" width="15.125" style="4" customWidth="1"/>
    <col min="11" max="13" width="9.125" style="4" customWidth="1"/>
    <col min="14" max="14" width="12.125" style="4" customWidth="1"/>
    <col min="15" max="16384" width="9.125" style="4" customWidth="1"/>
  </cols>
  <sheetData>
    <row r="1" spans="1:14" ht="15.75">
      <c r="A1" s="351" t="s">
        <v>133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9" ht="81" customHeight="1">
      <c r="A2" s="213" t="s">
        <v>349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Q2" s="64" t="s">
        <v>36</v>
      </c>
      <c r="R2" s="64"/>
      <c r="S2" s="64"/>
    </row>
    <row r="3" spans="1:19" ht="36.75" customHeight="1">
      <c r="A3" s="213" t="s">
        <v>352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Q3" s="64"/>
      <c r="R3" s="64"/>
      <c r="S3" s="64"/>
    </row>
    <row r="4" spans="1:19" ht="12.75" customHeight="1">
      <c r="A4" s="213" t="s">
        <v>350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Q4" s="64"/>
      <c r="R4" s="64"/>
      <c r="S4" s="64"/>
    </row>
    <row r="5" spans="1:19" ht="78.75" customHeight="1">
      <c r="A5" s="213" t="s">
        <v>351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Q5" s="64"/>
      <c r="R5" s="64"/>
      <c r="S5" s="64"/>
    </row>
    <row r="6" spans="1:19" ht="301.5" customHeight="1">
      <c r="A6" s="213" t="s">
        <v>353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Q6" s="64"/>
      <c r="R6" s="64"/>
      <c r="S6" s="64"/>
    </row>
    <row r="7" spans="1:14" s="8" customFormat="1" ht="39.75" customHeight="1">
      <c r="A7" s="348" t="s">
        <v>373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</row>
    <row r="8" spans="1:14" ht="64.5" customHeight="1">
      <c r="A8" s="213" t="s">
        <v>371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14" ht="31.5" customHeight="1">
      <c r="A9" s="332" t="s">
        <v>372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</row>
    <row r="10" spans="1:13" ht="17.25" customHeight="1">
      <c r="A10" s="333" t="s">
        <v>91</v>
      </c>
      <c r="B10" s="334"/>
      <c r="C10" s="334"/>
      <c r="D10" s="334"/>
      <c r="E10" s="334"/>
      <c r="F10" s="334"/>
      <c r="G10" s="335"/>
      <c r="H10" s="343" t="s">
        <v>363</v>
      </c>
      <c r="I10" s="343"/>
      <c r="J10" s="343"/>
      <c r="K10" s="75"/>
      <c r="L10" s="75"/>
      <c r="M10" s="75"/>
    </row>
    <row r="11" spans="1:13" ht="18" customHeight="1">
      <c r="A11" s="336"/>
      <c r="B11" s="337"/>
      <c r="C11" s="337"/>
      <c r="D11" s="337"/>
      <c r="E11" s="337"/>
      <c r="F11" s="337"/>
      <c r="G11" s="338"/>
      <c r="H11" s="343"/>
      <c r="I11" s="343"/>
      <c r="J11" s="343"/>
      <c r="K11" s="75"/>
      <c r="L11" s="75"/>
      <c r="M11" s="75"/>
    </row>
    <row r="12" spans="1:13" ht="12.75" customHeight="1">
      <c r="A12" s="350" t="s">
        <v>354</v>
      </c>
      <c r="B12" s="350"/>
      <c r="C12" s="350"/>
      <c r="D12" s="350"/>
      <c r="E12" s="350"/>
      <c r="F12" s="350"/>
      <c r="G12" s="350"/>
      <c r="H12" s="352">
        <v>66</v>
      </c>
      <c r="I12" s="353"/>
      <c r="J12" s="354"/>
      <c r="K12" s="143"/>
      <c r="L12" s="143"/>
      <c r="M12" s="143"/>
    </row>
    <row r="13" spans="1:13" ht="13.5" customHeight="1">
      <c r="A13" s="349" t="s">
        <v>355</v>
      </c>
      <c r="B13" s="349"/>
      <c r="C13" s="349"/>
      <c r="D13" s="349"/>
      <c r="E13" s="349"/>
      <c r="F13" s="349"/>
      <c r="G13" s="349"/>
      <c r="H13" s="339">
        <v>34</v>
      </c>
      <c r="I13" s="339"/>
      <c r="J13" s="339"/>
      <c r="K13" s="75"/>
      <c r="L13" s="75"/>
      <c r="M13" s="75"/>
    </row>
    <row r="14" spans="1:13" ht="15" customHeight="1">
      <c r="A14" s="349" t="s">
        <v>356</v>
      </c>
      <c r="B14" s="349"/>
      <c r="C14" s="349"/>
      <c r="D14" s="349"/>
      <c r="E14" s="349"/>
      <c r="F14" s="349"/>
      <c r="G14" s="349"/>
      <c r="H14" s="339">
        <v>34</v>
      </c>
      <c r="I14" s="339"/>
      <c r="J14" s="339"/>
      <c r="K14" s="75"/>
      <c r="L14" s="75"/>
      <c r="M14" s="75"/>
    </row>
    <row r="15" spans="1:13" ht="15.75" customHeight="1">
      <c r="A15" s="329" t="s">
        <v>357</v>
      </c>
      <c r="B15" s="330"/>
      <c r="C15" s="330"/>
      <c r="D15" s="330"/>
      <c r="E15" s="330"/>
      <c r="F15" s="330"/>
      <c r="G15" s="331"/>
      <c r="H15" s="339">
        <v>34</v>
      </c>
      <c r="I15" s="339"/>
      <c r="J15" s="339"/>
      <c r="K15" s="75"/>
      <c r="L15" s="75"/>
      <c r="M15" s="75"/>
    </row>
    <row r="16" spans="1:13" ht="15" customHeight="1">
      <c r="A16" s="329" t="s">
        <v>358</v>
      </c>
      <c r="B16" s="330"/>
      <c r="C16" s="330"/>
      <c r="D16" s="330"/>
      <c r="E16" s="330"/>
      <c r="F16" s="330"/>
      <c r="G16" s="331"/>
      <c r="H16" s="339">
        <v>92</v>
      </c>
      <c r="I16" s="339"/>
      <c r="J16" s="339"/>
      <c r="K16" s="75"/>
      <c r="L16" s="75"/>
      <c r="M16" s="75"/>
    </row>
    <row r="17" spans="1:13" ht="27.75" customHeight="1">
      <c r="A17" s="340" t="s">
        <v>359</v>
      </c>
      <c r="B17" s="341"/>
      <c r="C17" s="341"/>
      <c r="D17" s="341"/>
      <c r="E17" s="341"/>
      <c r="F17" s="341"/>
      <c r="G17" s="342"/>
      <c r="H17" s="339">
        <v>604</v>
      </c>
      <c r="I17" s="339"/>
      <c r="J17" s="339"/>
      <c r="K17" s="75"/>
      <c r="L17" s="75"/>
      <c r="M17" s="75"/>
    </row>
    <row r="18" spans="1:13" ht="17.25" customHeight="1">
      <c r="A18" s="329" t="s">
        <v>360</v>
      </c>
      <c r="B18" s="330"/>
      <c r="C18" s="330"/>
      <c r="D18" s="330"/>
      <c r="E18" s="330"/>
      <c r="F18" s="330"/>
      <c r="G18" s="331"/>
      <c r="H18" s="339">
        <v>352</v>
      </c>
      <c r="I18" s="339"/>
      <c r="J18" s="339"/>
      <c r="K18" s="75"/>
      <c r="L18" s="75"/>
      <c r="M18" s="75"/>
    </row>
    <row r="19" spans="1:13" ht="17.25" customHeight="1">
      <c r="A19" s="329" t="s">
        <v>361</v>
      </c>
      <c r="B19" s="330"/>
      <c r="C19" s="330"/>
      <c r="D19" s="330"/>
      <c r="E19" s="330"/>
      <c r="F19" s="330"/>
      <c r="G19" s="331"/>
      <c r="H19" s="339">
        <v>144</v>
      </c>
      <c r="I19" s="339"/>
      <c r="J19" s="339"/>
      <c r="K19" s="75"/>
      <c r="L19" s="75"/>
      <c r="M19" s="75"/>
    </row>
    <row r="20" spans="1:13" ht="15" customHeight="1">
      <c r="A20" s="329" t="s">
        <v>362</v>
      </c>
      <c r="B20" s="330"/>
      <c r="C20" s="330"/>
      <c r="D20" s="330"/>
      <c r="E20" s="330"/>
      <c r="F20" s="330"/>
      <c r="G20" s="331"/>
      <c r="H20" s="339">
        <v>108</v>
      </c>
      <c r="I20" s="339"/>
      <c r="J20" s="339"/>
      <c r="K20" s="75"/>
      <c r="L20" s="75"/>
      <c r="M20" s="75"/>
    </row>
    <row r="21" spans="1:14" ht="27.75" customHeight="1">
      <c r="A21" s="345" t="s">
        <v>364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6"/>
      <c r="L21" s="346"/>
      <c r="M21" s="346"/>
      <c r="N21" s="346"/>
    </row>
    <row r="22" spans="1:14" ht="25.5" customHeight="1">
      <c r="A22" s="328" t="s">
        <v>365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 s="8" customFormat="1" ht="51" customHeight="1">
      <c r="A23" s="347" t="s">
        <v>366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</row>
    <row r="24" spans="1:14" ht="93" customHeight="1">
      <c r="A24" s="332" t="s">
        <v>374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</row>
    <row r="25" spans="1:14" ht="39" customHeight="1">
      <c r="A25" s="332" t="s">
        <v>375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</row>
    <row r="26" spans="1:14" ht="26.25" customHeight="1">
      <c r="A26" s="332" t="s">
        <v>92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</row>
    <row r="27" spans="1:14" ht="26.25" customHeight="1">
      <c r="A27" s="332" t="s">
        <v>93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</row>
    <row r="28" spans="1:14" ht="52.5" customHeight="1">
      <c r="A28" s="348" t="s">
        <v>376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1:14" ht="6" customHeight="1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</row>
    <row r="30" spans="1:14" ht="90" customHeight="1">
      <c r="A30" s="332" t="s">
        <v>377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</row>
    <row r="31" spans="1:14" ht="15.75">
      <c r="A31" s="344" t="s">
        <v>36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</sheetData>
  <sheetProtection/>
  <mergeCells count="40">
    <mergeCell ref="A6:N6"/>
    <mergeCell ref="A14:G14"/>
    <mergeCell ref="H15:J15"/>
    <mergeCell ref="A1:N1"/>
    <mergeCell ref="H12:J12"/>
    <mergeCell ref="H13:J13"/>
    <mergeCell ref="A5:N5"/>
    <mergeCell ref="A8:N8"/>
    <mergeCell ref="A2:N2"/>
    <mergeCell ref="A3:N3"/>
    <mergeCell ref="A4:N4"/>
    <mergeCell ref="A29:N29"/>
    <mergeCell ref="A28:N28"/>
    <mergeCell ref="H16:J16"/>
    <mergeCell ref="H18:J18"/>
    <mergeCell ref="A13:G13"/>
    <mergeCell ref="A7:N7"/>
    <mergeCell ref="H14:J14"/>
    <mergeCell ref="A12:G12"/>
    <mergeCell ref="A9:N9"/>
    <mergeCell ref="H10:J11"/>
    <mergeCell ref="H19:J19"/>
    <mergeCell ref="A16:G16"/>
    <mergeCell ref="A31:N31"/>
    <mergeCell ref="A30:N30"/>
    <mergeCell ref="A21:N21"/>
    <mergeCell ref="A23:N23"/>
    <mergeCell ref="A24:N24"/>
    <mergeCell ref="A26:N26"/>
    <mergeCell ref="A25:N25"/>
    <mergeCell ref="A22:N22"/>
    <mergeCell ref="A18:G18"/>
    <mergeCell ref="A27:N27"/>
    <mergeCell ref="A15:G15"/>
    <mergeCell ref="A19:G19"/>
    <mergeCell ref="A10:G11"/>
    <mergeCell ref="H20:J20"/>
    <mergeCell ref="H17:J17"/>
    <mergeCell ref="A20:G20"/>
    <mergeCell ref="A17:G17"/>
  </mergeCells>
  <printOptions/>
  <pageMargins left="0.3937007874015748" right="0.3937007874015748" top="0.45" bottom="0.1968503937007874" header="0.3149606299212598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zoomScale="130" zoomScaleNormal="130" zoomScalePageLayoutView="0" workbookViewId="0" topLeftCell="A55">
      <selection activeCell="N75" sqref="N75"/>
    </sheetView>
  </sheetViews>
  <sheetFormatPr defaultColWidth="9.00390625" defaultRowHeight="12.75"/>
  <cols>
    <col min="1" max="1" width="6.375" style="0" customWidth="1"/>
    <col min="2" max="2" width="21.125" style="0" customWidth="1"/>
    <col min="3" max="4" width="8.375" style="0" customWidth="1"/>
    <col min="5" max="5" width="8.125" style="0" customWidth="1"/>
    <col min="6" max="6" width="7.625" style="0" customWidth="1"/>
    <col min="7" max="7" width="8.125" style="0" customWidth="1"/>
    <col min="8" max="8" width="7.625" style="0" customWidth="1"/>
    <col min="9" max="9" width="7.875" style="0" customWidth="1"/>
    <col min="10" max="10" width="7.125" style="0" customWidth="1"/>
    <col min="11" max="11" width="7.625" style="0" customWidth="1"/>
    <col min="12" max="13" width="7.125" style="0" customWidth="1"/>
  </cols>
  <sheetData>
    <row r="1" spans="1:13" ht="12.75">
      <c r="A1" s="286" t="s">
        <v>225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2.75">
      <c r="A2" s="287" t="s">
        <v>48</v>
      </c>
      <c r="B2" s="283" t="s">
        <v>49</v>
      </c>
      <c r="C2" s="290" t="s">
        <v>73</v>
      </c>
      <c r="D2" s="226" t="s">
        <v>50</v>
      </c>
      <c r="E2" s="226"/>
      <c r="F2" s="226"/>
      <c r="G2" s="226"/>
      <c r="H2" s="226" t="s">
        <v>51</v>
      </c>
      <c r="I2" s="226"/>
      <c r="J2" s="226"/>
      <c r="K2" s="226"/>
      <c r="L2" s="226"/>
      <c r="M2" s="226"/>
    </row>
    <row r="3" spans="1:13" ht="12.75">
      <c r="A3" s="288"/>
      <c r="B3" s="284"/>
      <c r="C3" s="291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23.25" customHeight="1">
      <c r="A4" s="288"/>
      <c r="B4" s="284"/>
      <c r="C4" s="291"/>
      <c r="D4" s="287" t="s">
        <v>52</v>
      </c>
      <c r="E4" s="287" t="s">
        <v>206</v>
      </c>
      <c r="F4" s="226" t="s">
        <v>53</v>
      </c>
      <c r="G4" s="226"/>
      <c r="H4" s="226" t="s">
        <v>45</v>
      </c>
      <c r="I4" s="226"/>
      <c r="J4" s="226" t="s">
        <v>46</v>
      </c>
      <c r="K4" s="226"/>
      <c r="L4" s="226" t="s">
        <v>47</v>
      </c>
      <c r="M4" s="226"/>
    </row>
    <row r="5" spans="1:13" ht="21">
      <c r="A5" s="288"/>
      <c r="B5" s="284"/>
      <c r="C5" s="291"/>
      <c r="D5" s="288"/>
      <c r="E5" s="315"/>
      <c r="F5" s="287" t="s">
        <v>54</v>
      </c>
      <c r="G5" s="302" t="s">
        <v>134</v>
      </c>
      <c r="H5" s="80" t="s">
        <v>55</v>
      </c>
      <c r="I5" s="80" t="s">
        <v>56</v>
      </c>
      <c r="J5" s="80" t="s">
        <v>57</v>
      </c>
      <c r="K5" s="80" t="s">
        <v>58</v>
      </c>
      <c r="L5" s="80" t="s">
        <v>59</v>
      </c>
      <c r="M5" s="80" t="s">
        <v>60</v>
      </c>
    </row>
    <row r="6" spans="1:13" ht="11.25" customHeight="1">
      <c r="A6" s="288"/>
      <c r="B6" s="284"/>
      <c r="C6" s="291"/>
      <c r="D6" s="288"/>
      <c r="E6" s="315"/>
      <c r="F6" s="288"/>
      <c r="G6" s="303"/>
      <c r="H6" s="283" t="s">
        <v>74</v>
      </c>
      <c r="I6" s="283" t="s">
        <v>202</v>
      </c>
      <c r="J6" s="283" t="s">
        <v>77</v>
      </c>
      <c r="K6" s="283" t="s">
        <v>226</v>
      </c>
      <c r="L6" s="283" t="s">
        <v>213</v>
      </c>
      <c r="M6" s="226" t="s">
        <v>211</v>
      </c>
    </row>
    <row r="7" spans="1:13" ht="12.75">
      <c r="A7" s="288"/>
      <c r="B7" s="284"/>
      <c r="C7" s="291"/>
      <c r="D7" s="288"/>
      <c r="E7" s="315"/>
      <c r="F7" s="288"/>
      <c r="G7" s="303"/>
      <c r="H7" s="284"/>
      <c r="I7" s="284"/>
      <c r="J7" s="284"/>
      <c r="K7" s="284"/>
      <c r="L7" s="284"/>
      <c r="M7" s="226"/>
    </row>
    <row r="8" spans="1:13" ht="12.75">
      <c r="A8" s="289"/>
      <c r="B8" s="285"/>
      <c r="C8" s="292"/>
      <c r="D8" s="289"/>
      <c r="E8" s="316"/>
      <c r="F8" s="289"/>
      <c r="G8" s="304"/>
      <c r="H8" s="285"/>
      <c r="I8" s="285"/>
      <c r="J8" s="285"/>
      <c r="K8" s="285"/>
      <c r="L8" s="285"/>
      <c r="M8" s="226"/>
    </row>
    <row r="9" spans="1:13" ht="12.75">
      <c r="A9" s="97">
        <v>1</v>
      </c>
      <c r="B9" s="97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>
        <v>8</v>
      </c>
      <c r="I9" s="98">
        <v>9</v>
      </c>
      <c r="J9" s="98">
        <v>10</v>
      </c>
      <c r="K9" s="98">
        <v>11</v>
      </c>
      <c r="L9" s="98">
        <v>12</v>
      </c>
      <c r="M9" s="98">
        <v>13</v>
      </c>
    </row>
    <row r="10" spans="1:13" ht="13.5" customHeight="1">
      <c r="A10" s="99" t="s">
        <v>61</v>
      </c>
      <c r="B10" s="100" t="s">
        <v>62</v>
      </c>
      <c r="C10" s="101" t="s">
        <v>220</v>
      </c>
      <c r="D10" s="99">
        <f aca="true" t="shared" si="0" ref="D10:K10">SUM(D21,D11)</f>
        <v>3078</v>
      </c>
      <c r="E10" s="99">
        <f t="shared" si="0"/>
        <v>1026</v>
      </c>
      <c r="F10" s="102">
        <f t="shared" si="0"/>
        <v>2052</v>
      </c>
      <c r="G10" s="102">
        <f t="shared" si="0"/>
        <v>836</v>
      </c>
      <c r="H10" s="99">
        <f t="shared" si="0"/>
        <v>521</v>
      </c>
      <c r="I10" s="99">
        <f t="shared" si="0"/>
        <v>667</v>
      </c>
      <c r="J10" s="99">
        <f t="shared" si="0"/>
        <v>460</v>
      </c>
      <c r="K10" s="99">
        <f t="shared" si="0"/>
        <v>254</v>
      </c>
      <c r="L10" s="99">
        <f>SUM(L11,L21)</f>
        <v>150</v>
      </c>
      <c r="M10" s="99">
        <f>SUM(M11+M21)</f>
        <v>0</v>
      </c>
    </row>
    <row r="11" spans="1:13" ht="21">
      <c r="A11" s="103" t="s">
        <v>16</v>
      </c>
      <c r="B11" s="104" t="s">
        <v>17</v>
      </c>
      <c r="C11" s="105" t="s">
        <v>209</v>
      </c>
      <c r="D11" s="105">
        <f aca="true" t="shared" si="1" ref="D11:J11">SUM(D12:D20)</f>
        <v>1941</v>
      </c>
      <c r="E11" s="105">
        <f t="shared" si="1"/>
        <v>647</v>
      </c>
      <c r="F11" s="103">
        <f t="shared" si="1"/>
        <v>1294</v>
      </c>
      <c r="G11" s="103">
        <f t="shared" si="1"/>
        <v>419</v>
      </c>
      <c r="H11" s="103">
        <f t="shared" si="1"/>
        <v>355</v>
      </c>
      <c r="I11" s="103">
        <f t="shared" si="1"/>
        <v>429</v>
      </c>
      <c r="J11" s="103">
        <f t="shared" si="1"/>
        <v>264</v>
      </c>
      <c r="K11" s="103">
        <f>SUM(K12:K20)</f>
        <v>152</v>
      </c>
      <c r="L11" s="103">
        <f>SUM(L12:L20)</f>
        <v>94</v>
      </c>
      <c r="M11" s="103"/>
    </row>
    <row r="12" spans="1:13" ht="12.75">
      <c r="A12" s="79" t="s">
        <v>18</v>
      </c>
      <c r="B12" s="106" t="s">
        <v>19</v>
      </c>
      <c r="C12" s="107" t="s">
        <v>142</v>
      </c>
      <c r="D12" s="88">
        <f>F12*1.5</f>
        <v>171</v>
      </c>
      <c r="E12" s="107">
        <f>D12-F12</f>
        <v>57</v>
      </c>
      <c r="F12" s="79">
        <f>SUM(H12:M12)</f>
        <v>114</v>
      </c>
      <c r="G12" s="79">
        <v>20</v>
      </c>
      <c r="H12" s="79">
        <v>34</v>
      </c>
      <c r="I12" s="79">
        <v>40</v>
      </c>
      <c r="J12" s="108">
        <v>40</v>
      </c>
      <c r="K12" s="79"/>
      <c r="L12" s="79"/>
      <c r="M12" s="79"/>
    </row>
    <row r="13" spans="1:13" ht="12.75">
      <c r="A13" s="79" t="s">
        <v>20</v>
      </c>
      <c r="B13" s="106" t="s">
        <v>21</v>
      </c>
      <c r="C13" s="107" t="s">
        <v>214</v>
      </c>
      <c r="D13" s="88">
        <f aca="true" t="shared" si="2" ref="D13:D20">F13*1.5</f>
        <v>321</v>
      </c>
      <c r="E13" s="107">
        <f aca="true" t="shared" si="3" ref="E13:E31">D13-F13</f>
        <v>107</v>
      </c>
      <c r="F13" s="79">
        <f>SUM(H13:M13)</f>
        <v>214</v>
      </c>
      <c r="G13" s="79">
        <v>32</v>
      </c>
      <c r="H13" s="108">
        <v>52</v>
      </c>
      <c r="I13" s="108">
        <v>48</v>
      </c>
      <c r="J13" s="108">
        <v>32</v>
      </c>
      <c r="K13" s="108">
        <v>46</v>
      </c>
      <c r="L13" s="79">
        <v>36</v>
      </c>
      <c r="M13" s="79"/>
    </row>
    <row r="14" spans="1:13" ht="12.75">
      <c r="A14" s="79" t="s">
        <v>22</v>
      </c>
      <c r="B14" s="106" t="s">
        <v>23</v>
      </c>
      <c r="C14" s="107" t="s">
        <v>215</v>
      </c>
      <c r="D14" s="88">
        <f t="shared" si="2"/>
        <v>234</v>
      </c>
      <c r="E14" s="107">
        <f t="shared" si="3"/>
        <v>78</v>
      </c>
      <c r="F14" s="79">
        <f aca="true" t="shared" si="4" ref="F14:F20">SUM(H14:M14)</f>
        <v>156</v>
      </c>
      <c r="G14" s="79">
        <v>109</v>
      </c>
      <c r="H14" s="108">
        <v>32</v>
      </c>
      <c r="I14" s="108">
        <v>32</v>
      </c>
      <c r="J14" s="108">
        <v>32</v>
      </c>
      <c r="K14" s="79">
        <v>32</v>
      </c>
      <c r="L14" s="79">
        <v>28</v>
      </c>
      <c r="M14" s="79"/>
    </row>
    <row r="15" spans="1:13" ht="12.75">
      <c r="A15" s="79" t="s">
        <v>24</v>
      </c>
      <c r="B15" s="106" t="s">
        <v>25</v>
      </c>
      <c r="C15" s="107" t="s">
        <v>143</v>
      </c>
      <c r="D15" s="88">
        <f t="shared" si="2"/>
        <v>204</v>
      </c>
      <c r="E15" s="107">
        <f t="shared" si="3"/>
        <v>68</v>
      </c>
      <c r="F15" s="79">
        <f t="shared" si="4"/>
        <v>136</v>
      </c>
      <c r="G15" s="79">
        <v>10</v>
      </c>
      <c r="H15" s="108">
        <v>60</v>
      </c>
      <c r="I15" s="108">
        <v>76</v>
      </c>
      <c r="J15" s="79" t="s">
        <v>36</v>
      </c>
      <c r="K15" s="79" t="s">
        <v>36</v>
      </c>
      <c r="L15" s="79"/>
      <c r="M15" s="79"/>
    </row>
    <row r="16" spans="1:13" ht="12.75">
      <c r="A16" s="79" t="s">
        <v>26</v>
      </c>
      <c r="B16" s="106" t="s">
        <v>145</v>
      </c>
      <c r="C16" s="107" t="s">
        <v>188</v>
      </c>
      <c r="D16" s="88">
        <f t="shared" si="2"/>
        <v>150</v>
      </c>
      <c r="E16" s="107">
        <f t="shared" si="3"/>
        <v>50</v>
      </c>
      <c r="F16" s="79">
        <f t="shared" si="4"/>
        <v>100</v>
      </c>
      <c r="G16" s="79">
        <v>0</v>
      </c>
      <c r="H16" s="108"/>
      <c r="I16" s="108"/>
      <c r="J16" s="108">
        <v>46</v>
      </c>
      <c r="K16" s="108">
        <v>54</v>
      </c>
      <c r="L16" s="79"/>
      <c r="M16" s="79"/>
    </row>
    <row r="17" spans="1:13" ht="12.75">
      <c r="A17" s="79" t="s">
        <v>27</v>
      </c>
      <c r="B17" s="106" t="s">
        <v>146</v>
      </c>
      <c r="C17" s="107" t="s">
        <v>208</v>
      </c>
      <c r="D17" s="88">
        <f t="shared" si="2"/>
        <v>423</v>
      </c>
      <c r="E17" s="107">
        <f t="shared" si="3"/>
        <v>141</v>
      </c>
      <c r="F17" s="79">
        <f t="shared" si="4"/>
        <v>282</v>
      </c>
      <c r="G17" s="79">
        <v>46</v>
      </c>
      <c r="H17" s="108">
        <v>126</v>
      </c>
      <c r="I17" s="108">
        <v>122</v>
      </c>
      <c r="J17" s="79">
        <v>34</v>
      </c>
      <c r="K17" s="79"/>
      <c r="L17" s="79"/>
      <c r="M17" s="79"/>
    </row>
    <row r="18" spans="1:13" ht="12.75">
      <c r="A18" s="79" t="s">
        <v>28</v>
      </c>
      <c r="B18" s="106" t="s">
        <v>147</v>
      </c>
      <c r="C18" s="107" t="s">
        <v>216</v>
      </c>
      <c r="D18" s="88">
        <f t="shared" si="2"/>
        <v>75</v>
      </c>
      <c r="E18" s="107">
        <f t="shared" si="3"/>
        <v>25</v>
      </c>
      <c r="F18" s="79">
        <f t="shared" si="4"/>
        <v>50</v>
      </c>
      <c r="G18" s="79">
        <v>10</v>
      </c>
      <c r="H18" s="108"/>
      <c r="I18" s="108"/>
      <c r="J18" s="79"/>
      <c r="K18" s="79">
        <v>20</v>
      </c>
      <c r="L18" s="79">
        <v>30</v>
      </c>
      <c r="M18" s="79"/>
    </row>
    <row r="19" spans="1:13" ht="12.75">
      <c r="A19" s="79" t="s">
        <v>33</v>
      </c>
      <c r="B19" s="106" t="s">
        <v>9</v>
      </c>
      <c r="C19" s="107" t="s">
        <v>141</v>
      </c>
      <c r="D19" s="88">
        <f t="shared" si="2"/>
        <v>258</v>
      </c>
      <c r="E19" s="107">
        <f t="shared" si="3"/>
        <v>86</v>
      </c>
      <c r="F19" s="79">
        <f t="shared" si="4"/>
        <v>172</v>
      </c>
      <c r="G19" s="79">
        <v>172</v>
      </c>
      <c r="H19" s="108">
        <v>51</v>
      </c>
      <c r="I19" s="108">
        <v>69</v>
      </c>
      <c r="J19" s="108">
        <v>52</v>
      </c>
      <c r="K19" s="108"/>
      <c r="L19" s="79"/>
      <c r="M19" s="79"/>
    </row>
    <row r="20" spans="1:13" ht="12.75">
      <c r="A20" s="79" t="s">
        <v>34</v>
      </c>
      <c r="B20" s="109" t="s">
        <v>35</v>
      </c>
      <c r="C20" s="89" t="s">
        <v>192</v>
      </c>
      <c r="D20" s="88">
        <f t="shared" si="2"/>
        <v>105</v>
      </c>
      <c r="E20" s="107">
        <f t="shared" si="3"/>
        <v>35</v>
      </c>
      <c r="F20" s="79">
        <f t="shared" si="4"/>
        <v>70</v>
      </c>
      <c r="G20" s="79">
        <v>20</v>
      </c>
      <c r="H20" s="108"/>
      <c r="I20" s="108">
        <v>42</v>
      </c>
      <c r="J20" s="79">
        <v>28</v>
      </c>
      <c r="K20" s="110"/>
      <c r="L20" s="79"/>
      <c r="M20" s="79"/>
    </row>
    <row r="21" spans="1:13" ht="21">
      <c r="A21" s="103" t="s">
        <v>29</v>
      </c>
      <c r="B21" s="104" t="s">
        <v>30</v>
      </c>
      <c r="C21" s="105" t="s">
        <v>219</v>
      </c>
      <c r="D21" s="103">
        <f aca="true" t="shared" si="5" ref="D21:L21">SUM(D22:D26)</f>
        <v>1137</v>
      </c>
      <c r="E21" s="103">
        <f t="shared" si="5"/>
        <v>379</v>
      </c>
      <c r="F21" s="103">
        <f t="shared" si="5"/>
        <v>758</v>
      </c>
      <c r="G21" s="103">
        <f t="shared" si="5"/>
        <v>417</v>
      </c>
      <c r="H21" s="103">
        <f t="shared" si="5"/>
        <v>166</v>
      </c>
      <c r="I21" s="103">
        <f t="shared" si="5"/>
        <v>238</v>
      </c>
      <c r="J21" s="103">
        <f t="shared" si="5"/>
        <v>196</v>
      </c>
      <c r="K21" s="103">
        <f t="shared" si="5"/>
        <v>102</v>
      </c>
      <c r="L21" s="103">
        <f t="shared" si="5"/>
        <v>56</v>
      </c>
      <c r="M21" s="103"/>
    </row>
    <row r="22" spans="1:13" ht="22.5">
      <c r="A22" s="83" t="s">
        <v>63</v>
      </c>
      <c r="B22" s="112" t="s">
        <v>31</v>
      </c>
      <c r="C22" s="107" t="s">
        <v>217</v>
      </c>
      <c r="D22" s="111">
        <f>F22*1.5</f>
        <v>447</v>
      </c>
      <c r="E22" s="107">
        <f>D22-F22</f>
        <v>149</v>
      </c>
      <c r="F22" s="79">
        <f>SUM(H22:M22)</f>
        <v>298</v>
      </c>
      <c r="G22" s="79">
        <v>200</v>
      </c>
      <c r="H22" s="108">
        <v>68</v>
      </c>
      <c r="I22" s="108">
        <v>112</v>
      </c>
      <c r="J22" s="108">
        <v>118</v>
      </c>
      <c r="K22" s="79"/>
      <c r="L22" s="79"/>
      <c r="M22" s="79"/>
    </row>
    <row r="23" spans="1:13" ht="22.5">
      <c r="A23" s="83" t="s">
        <v>37</v>
      </c>
      <c r="B23" s="106" t="s">
        <v>32</v>
      </c>
      <c r="C23" s="107" t="s">
        <v>218</v>
      </c>
      <c r="D23" s="111">
        <f>F23*1.5</f>
        <v>312</v>
      </c>
      <c r="E23" s="107">
        <f>D23-F23</f>
        <v>104</v>
      </c>
      <c r="F23" s="79">
        <f>SUM(H23:M23)</f>
        <v>208</v>
      </c>
      <c r="G23" s="79">
        <v>160</v>
      </c>
      <c r="H23" s="108">
        <v>32</v>
      </c>
      <c r="I23" s="108">
        <v>34</v>
      </c>
      <c r="J23" s="108">
        <v>40</v>
      </c>
      <c r="K23" s="79">
        <v>46</v>
      </c>
      <c r="L23" s="79">
        <v>56</v>
      </c>
      <c r="M23" s="79"/>
    </row>
    <row r="24" spans="1:13" ht="22.5">
      <c r="A24" s="82" t="s">
        <v>38</v>
      </c>
      <c r="B24" s="106" t="s">
        <v>149</v>
      </c>
      <c r="C24" s="79" t="s">
        <v>203</v>
      </c>
      <c r="D24" s="111">
        <f>F24*1.5</f>
        <v>150</v>
      </c>
      <c r="E24" s="107">
        <f>D24-F24</f>
        <v>50</v>
      </c>
      <c r="F24" s="79">
        <f>SUM(H24:M24)</f>
        <v>100</v>
      </c>
      <c r="G24" s="79">
        <v>15</v>
      </c>
      <c r="H24" s="108">
        <v>32</v>
      </c>
      <c r="I24" s="108">
        <v>68</v>
      </c>
      <c r="J24" s="108"/>
      <c r="K24" s="108"/>
      <c r="L24" s="79"/>
      <c r="M24" s="79"/>
    </row>
    <row r="25" spans="1:13" ht="22.5">
      <c r="A25" s="79" t="s">
        <v>39</v>
      </c>
      <c r="B25" s="106" t="s">
        <v>148</v>
      </c>
      <c r="C25" s="107" t="s">
        <v>223</v>
      </c>
      <c r="D25" s="111">
        <f>F25*1.5</f>
        <v>177</v>
      </c>
      <c r="E25" s="107">
        <f>D25-F25</f>
        <v>59</v>
      </c>
      <c r="F25" s="79">
        <f>SUM(H25:M25)</f>
        <v>118</v>
      </c>
      <c r="G25" s="79">
        <v>18</v>
      </c>
      <c r="H25" s="79"/>
      <c r="I25" s="79">
        <v>24</v>
      </c>
      <c r="J25" s="108">
        <v>38</v>
      </c>
      <c r="K25" s="79">
        <v>56</v>
      </c>
      <c r="L25" s="79"/>
      <c r="M25" s="79"/>
    </row>
    <row r="26" spans="1:13" ht="22.5">
      <c r="A26" s="79" t="s">
        <v>150</v>
      </c>
      <c r="B26" s="106" t="s">
        <v>40</v>
      </c>
      <c r="C26" s="79" t="s">
        <v>191</v>
      </c>
      <c r="D26" s="111">
        <f>F26*1.5</f>
        <v>51</v>
      </c>
      <c r="E26" s="107">
        <f t="shared" si="3"/>
        <v>17</v>
      </c>
      <c r="F26" s="79">
        <f>SUM(H26:M26)</f>
        <v>34</v>
      </c>
      <c r="G26" s="79">
        <v>24</v>
      </c>
      <c r="H26" s="79">
        <v>34</v>
      </c>
      <c r="I26" s="79"/>
      <c r="J26" s="79"/>
      <c r="K26" s="79"/>
      <c r="L26" s="79"/>
      <c r="M26" s="79"/>
    </row>
    <row r="27" spans="1:13" ht="21">
      <c r="A27" s="113" t="s">
        <v>1</v>
      </c>
      <c r="B27" s="114" t="s">
        <v>64</v>
      </c>
      <c r="C27" s="115" t="s">
        <v>205</v>
      </c>
      <c r="D27" s="116">
        <f aca="true" t="shared" si="6" ref="D27:M27">SUM(D28:D33)</f>
        <v>340</v>
      </c>
      <c r="E27" s="116">
        <f t="shared" si="6"/>
        <v>108</v>
      </c>
      <c r="F27" s="113">
        <f t="shared" si="6"/>
        <v>232</v>
      </c>
      <c r="G27" s="113">
        <v>38</v>
      </c>
      <c r="H27" s="113">
        <f t="shared" si="6"/>
        <v>74</v>
      </c>
      <c r="I27" s="113">
        <f t="shared" si="6"/>
        <v>42</v>
      </c>
      <c r="J27" s="113">
        <f t="shared" si="6"/>
        <v>20</v>
      </c>
      <c r="K27" s="113">
        <f t="shared" si="6"/>
        <v>50</v>
      </c>
      <c r="L27" s="113">
        <f t="shared" si="6"/>
        <v>46</v>
      </c>
      <c r="M27" s="113">
        <f t="shared" si="6"/>
        <v>0</v>
      </c>
    </row>
    <row r="28" spans="1:13" ht="30" customHeight="1">
      <c r="A28" s="82" t="s">
        <v>2</v>
      </c>
      <c r="B28" s="86" t="s">
        <v>151</v>
      </c>
      <c r="C28" s="107" t="s">
        <v>191</v>
      </c>
      <c r="D28" s="91">
        <v>48</v>
      </c>
      <c r="E28" s="107">
        <f t="shared" si="3"/>
        <v>16</v>
      </c>
      <c r="F28" s="92">
        <f>SUM(H28:M28)</f>
        <v>32</v>
      </c>
      <c r="G28" s="79">
        <v>22</v>
      </c>
      <c r="H28" s="82">
        <v>32</v>
      </c>
      <c r="I28" s="79" t="s">
        <v>36</v>
      </c>
      <c r="J28" s="79"/>
      <c r="K28" s="108"/>
      <c r="L28" s="79"/>
      <c r="M28" s="79"/>
    </row>
    <row r="29" spans="1:13" ht="32.25" customHeight="1">
      <c r="A29" s="82" t="s">
        <v>3</v>
      </c>
      <c r="B29" s="86" t="s">
        <v>152</v>
      </c>
      <c r="C29" s="107" t="s">
        <v>191</v>
      </c>
      <c r="D29" s="91">
        <v>60</v>
      </c>
      <c r="E29" s="107">
        <f t="shared" si="3"/>
        <v>18</v>
      </c>
      <c r="F29" s="92">
        <f>SUM(H29:M29)</f>
        <v>42</v>
      </c>
      <c r="G29" s="79">
        <v>26</v>
      </c>
      <c r="H29" s="82">
        <v>42</v>
      </c>
      <c r="I29" s="79"/>
      <c r="J29" s="108"/>
      <c r="K29" s="79"/>
      <c r="L29" s="79"/>
      <c r="M29" s="79"/>
    </row>
    <row r="30" spans="1:13" ht="21.75" customHeight="1">
      <c r="A30" s="82" t="s">
        <v>4</v>
      </c>
      <c r="B30" s="86" t="s">
        <v>153</v>
      </c>
      <c r="C30" s="117" t="s">
        <v>200</v>
      </c>
      <c r="D30" s="91">
        <v>90</v>
      </c>
      <c r="E30" s="107">
        <f t="shared" si="3"/>
        <v>28</v>
      </c>
      <c r="F30" s="92">
        <f>SUM(H30:M30)</f>
        <v>62</v>
      </c>
      <c r="G30" s="93">
        <v>36</v>
      </c>
      <c r="H30" s="90" t="s">
        <v>36</v>
      </c>
      <c r="I30" s="79">
        <v>42</v>
      </c>
      <c r="J30" s="79">
        <v>20</v>
      </c>
      <c r="K30" s="79"/>
      <c r="L30" s="79"/>
      <c r="M30" s="79"/>
    </row>
    <row r="31" spans="1:13" ht="31.5" customHeight="1">
      <c r="A31" s="82" t="s">
        <v>15</v>
      </c>
      <c r="B31" s="118" t="s">
        <v>154</v>
      </c>
      <c r="C31" s="107" t="s">
        <v>191</v>
      </c>
      <c r="D31" s="91">
        <v>48</v>
      </c>
      <c r="E31" s="107">
        <f t="shared" si="3"/>
        <v>16</v>
      </c>
      <c r="F31" s="92">
        <f>SUM(H31:M31)</f>
        <v>32</v>
      </c>
      <c r="G31" s="93">
        <v>22</v>
      </c>
      <c r="H31" s="79" t="s">
        <v>36</v>
      </c>
      <c r="I31" s="79"/>
      <c r="J31" s="79"/>
      <c r="K31" s="108">
        <v>32</v>
      </c>
      <c r="L31" s="79"/>
      <c r="M31" s="79" t="s">
        <v>36</v>
      </c>
    </row>
    <row r="32" spans="1:13" ht="20.25" customHeight="1">
      <c r="A32" s="82" t="s">
        <v>75</v>
      </c>
      <c r="B32" s="85" t="s">
        <v>5</v>
      </c>
      <c r="C32" s="89" t="s">
        <v>143</v>
      </c>
      <c r="D32" s="82">
        <v>48</v>
      </c>
      <c r="E32" s="82">
        <f>D32-F32</f>
        <v>16</v>
      </c>
      <c r="F32" s="82">
        <v>32</v>
      </c>
      <c r="G32" s="82">
        <v>20</v>
      </c>
      <c r="H32" s="85"/>
      <c r="I32" s="85"/>
      <c r="J32" s="82"/>
      <c r="K32" s="82">
        <v>18</v>
      </c>
      <c r="L32" s="82">
        <v>14</v>
      </c>
      <c r="M32" s="85"/>
    </row>
    <row r="33" spans="1:13" ht="19.5" customHeight="1">
      <c r="A33" s="82" t="s">
        <v>198</v>
      </c>
      <c r="B33" s="85" t="s">
        <v>199</v>
      </c>
      <c r="C33" s="89" t="s">
        <v>201</v>
      </c>
      <c r="D33" s="82">
        <v>46</v>
      </c>
      <c r="E33" s="82">
        <f>D33-F33</f>
        <v>14</v>
      </c>
      <c r="F33" s="82">
        <v>32</v>
      </c>
      <c r="G33" s="82">
        <v>10</v>
      </c>
      <c r="H33" s="85"/>
      <c r="I33" s="85"/>
      <c r="J33" s="85"/>
      <c r="K33" s="82"/>
      <c r="L33" s="82">
        <v>32</v>
      </c>
      <c r="M33" s="85"/>
    </row>
    <row r="34" spans="1:13" ht="12.75">
      <c r="A34" s="119" t="s">
        <v>6</v>
      </c>
      <c r="B34" s="120" t="s">
        <v>65</v>
      </c>
      <c r="C34" s="121" t="s">
        <v>222</v>
      </c>
      <c r="D34" s="119">
        <f>D35</f>
        <v>0</v>
      </c>
      <c r="E34" s="119">
        <f>E35</f>
        <v>0</v>
      </c>
      <c r="F34" s="119">
        <f>SUM(H34:M34)</f>
        <v>1856</v>
      </c>
      <c r="G34" s="119">
        <f>G35</f>
        <v>0</v>
      </c>
      <c r="H34" s="119">
        <f aca="true" t="shared" si="7" ref="H34:M34">SUM(H36+H40+H44+H48+H52+H56+H60+H64)</f>
        <v>0</v>
      </c>
      <c r="I34" s="119">
        <f t="shared" si="7"/>
        <v>136</v>
      </c>
      <c r="J34" s="119">
        <f t="shared" si="7"/>
        <v>96</v>
      </c>
      <c r="K34" s="119">
        <f t="shared" si="7"/>
        <v>500</v>
      </c>
      <c r="L34" s="119">
        <f t="shared" si="7"/>
        <v>368</v>
      </c>
      <c r="M34" s="119">
        <f t="shared" si="7"/>
        <v>756</v>
      </c>
    </row>
    <row r="35" spans="1:13" ht="23.25" customHeight="1">
      <c r="A35" s="80" t="s">
        <v>66</v>
      </c>
      <c r="B35" s="95" t="s">
        <v>67</v>
      </c>
      <c r="C35" s="122"/>
      <c r="D35" s="123"/>
      <c r="E35" s="123"/>
      <c r="F35" s="80">
        <f>SUM(H35:M35)</f>
        <v>416</v>
      </c>
      <c r="G35" s="80"/>
      <c r="H35" s="80"/>
      <c r="I35" s="80">
        <f>SUM(I37+I41+I45+I49+I53+I57+I61+I65)</f>
        <v>64</v>
      </c>
      <c r="J35" s="80">
        <f>SUM(J36,J40,J44,J48,J52,J56,J60,J64,J68,)</f>
        <v>96</v>
      </c>
      <c r="K35" s="80">
        <f>SUM(K37+K41+K45+K49+K53+K57+K61+K65)</f>
        <v>176</v>
      </c>
      <c r="L35" s="80">
        <f>SUM(L37+L41+L45+L49+L53+L57+L61+L65)</f>
        <v>80</v>
      </c>
      <c r="M35" s="80">
        <f>SUM(M37+M41+M45+M49+M53+M57+M61+M65)</f>
        <v>0</v>
      </c>
    </row>
    <row r="36" spans="1:13" ht="21">
      <c r="A36" s="124" t="s">
        <v>7</v>
      </c>
      <c r="B36" s="128" t="s">
        <v>155</v>
      </c>
      <c r="C36" s="129" t="s">
        <v>221</v>
      </c>
      <c r="D36" s="124">
        <f aca="true" t="shared" si="8" ref="D36:M36">SUM(D37:D39)</f>
        <v>48</v>
      </c>
      <c r="E36" s="124">
        <f t="shared" si="8"/>
        <v>16</v>
      </c>
      <c r="F36" s="124">
        <f t="shared" si="8"/>
        <v>122</v>
      </c>
      <c r="G36" s="124">
        <f t="shared" si="8"/>
        <v>6</v>
      </c>
      <c r="H36" s="124">
        <f t="shared" si="8"/>
        <v>0</v>
      </c>
      <c r="I36" s="124">
        <f t="shared" si="8"/>
        <v>50</v>
      </c>
      <c r="J36" s="124">
        <f t="shared" si="8"/>
        <v>0</v>
      </c>
      <c r="K36" s="124">
        <f t="shared" si="8"/>
        <v>72</v>
      </c>
      <c r="L36" s="124">
        <f t="shared" si="8"/>
        <v>0</v>
      </c>
      <c r="M36" s="124">
        <f t="shared" si="8"/>
        <v>0</v>
      </c>
    </row>
    <row r="37" spans="1:13" ht="33.75">
      <c r="A37" s="126" t="s">
        <v>76</v>
      </c>
      <c r="B37" s="85" t="s">
        <v>156</v>
      </c>
      <c r="C37" s="107" t="s">
        <v>191</v>
      </c>
      <c r="D37" s="79">
        <f>F37*1.5</f>
        <v>48</v>
      </c>
      <c r="E37" s="107">
        <f>D37-F37</f>
        <v>16</v>
      </c>
      <c r="F37" s="79">
        <f>SUM(H37:M37)</f>
        <v>32</v>
      </c>
      <c r="G37" s="79">
        <v>6</v>
      </c>
      <c r="H37" s="79" t="s">
        <v>36</v>
      </c>
      <c r="I37" s="79">
        <v>32</v>
      </c>
      <c r="J37" s="108"/>
      <c r="K37" s="108"/>
      <c r="L37" s="79"/>
      <c r="M37" s="79"/>
    </row>
    <row r="38" spans="1:13" ht="19.5" customHeight="1">
      <c r="A38" s="79" t="s">
        <v>68</v>
      </c>
      <c r="B38" s="106" t="s">
        <v>10</v>
      </c>
      <c r="C38" s="107" t="s">
        <v>191</v>
      </c>
      <c r="D38" s="79"/>
      <c r="E38" s="79"/>
      <c r="F38" s="79">
        <f>SUM(H38:M38)</f>
        <v>18</v>
      </c>
      <c r="G38" s="79"/>
      <c r="H38" s="79"/>
      <c r="I38" s="79">
        <v>18</v>
      </c>
      <c r="J38" s="79"/>
      <c r="K38" s="108"/>
      <c r="L38" s="79"/>
      <c r="M38" s="79"/>
    </row>
    <row r="39" spans="1:13" ht="12.75" customHeight="1">
      <c r="A39" s="79" t="s">
        <v>69</v>
      </c>
      <c r="B39" s="106" t="s">
        <v>11</v>
      </c>
      <c r="C39" s="107" t="s">
        <v>191</v>
      </c>
      <c r="D39" s="79"/>
      <c r="E39" s="79"/>
      <c r="F39" s="79">
        <f>SUM(H39:M39)</f>
        <v>72</v>
      </c>
      <c r="G39" s="79"/>
      <c r="H39" s="79"/>
      <c r="I39" s="79"/>
      <c r="J39" s="79"/>
      <c r="K39" s="108">
        <v>72</v>
      </c>
      <c r="L39" s="79"/>
      <c r="M39" s="79"/>
    </row>
    <row r="40" spans="1:13" ht="42">
      <c r="A40" s="84" t="s">
        <v>78</v>
      </c>
      <c r="B40" s="127" t="s">
        <v>157</v>
      </c>
      <c r="C40" s="129" t="s">
        <v>221</v>
      </c>
      <c r="D40" s="84">
        <f>SUM(D41:D43)</f>
        <v>90</v>
      </c>
      <c r="E40" s="84">
        <f>SUM(E41:E43)</f>
        <v>30</v>
      </c>
      <c r="F40" s="84">
        <f>SUM(F41:F43)</f>
        <v>186</v>
      </c>
      <c r="G40" s="84">
        <f>SUM(G41:G43)</f>
        <v>18</v>
      </c>
      <c r="H40" s="84"/>
      <c r="I40" s="84">
        <f>SUM(I41:I43)</f>
        <v>0</v>
      </c>
      <c r="J40" s="84">
        <f>SUM(J41:J43)</f>
        <v>46</v>
      </c>
      <c r="K40" s="84">
        <f>SUM(K41:K43)</f>
        <v>68</v>
      </c>
      <c r="L40" s="84">
        <f>SUM(L41:L43)</f>
        <v>72</v>
      </c>
      <c r="M40" s="84">
        <f>SUM(M41:M43)</f>
        <v>0</v>
      </c>
    </row>
    <row r="41" spans="1:13" ht="52.5" customHeight="1">
      <c r="A41" s="82" t="s">
        <v>80</v>
      </c>
      <c r="B41" s="81" t="s">
        <v>195</v>
      </c>
      <c r="C41" s="107"/>
      <c r="D41" s="82">
        <f>F41*1.5</f>
        <v>90</v>
      </c>
      <c r="E41" s="89">
        <f>D41-F41</f>
        <v>30</v>
      </c>
      <c r="F41" s="82">
        <f>SUM(I41:M41)</f>
        <v>60</v>
      </c>
      <c r="G41" s="82">
        <v>18</v>
      </c>
      <c r="H41" s="82"/>
      <c r="I41" s="82"/>
      <c r="J41" s="82">
        <v>28</v>
      </c>
      <c r="K41" s="82">
        <v>32</v>
      </c>
      <c r="L41" s="92"/>
      <c r="M41" s="82"/>
    </row>
    <row r="42" spans="1:13" ht="23.25" customHeight="1">
      <c r="A42" s="79" t="s">
        <v>70</v>
      </c>
      <c r="B42" s="106" t="s">
        <v>10</v>
      </c>
      <c r="C42" s="107"/>
      <c r="D42" s="79"/>
      <c r="E42" s="79"/>
      <c r="F42" s="79">
        <f>SUM(H42:M42)</f>
        <v>54</v>
      </c>
      <c r="G42" s="79"/>
      <c r="H42" s="79"/>
      <c r="I42" s="79"/>
      <c r="J42" s="79">
        <v>18</v>
      </c>
      <c r="K42" s="79">
        <v>36</v>
      </c>
      <c r="L42" s="108"/>
      <c r="M42" s="79"/>
    </row>
    <row r="43" spans="1:13" ht="13.5" customHeight="1">
      <c r="A43" s="79" t="s">
        <v>71</v>
      </c>
      <c r="B43" s="106" t="s">
        <v>11</v>
      </c>
      <c r="C43" s="107" t="s">
        <v>191</v>
      </c>
      <c r="D43" s="79"/>
      <c r="E43" s="79"/>
      <c r="F43" s="79">
        <f>SUM(H43:M43)</f>
        <v>72</v>
      </c>
      <c r="G43" s="79"/>
      <c r="H43" s="79"/>
      <c r="I43" s="79"/>
      <c r="J43" s="79"/>
      <c r="K43" s="79"/>
      <c r="L43" s="108">
        <v>72</v>
      </c>
      <c r="M43" s="79"/>
    </row>
    <row r="44" spans="1:13" ht="21">
      <c r="A44" s="84" t="s">
        <v>79</v>
      </c>
      <c r="B44" s="128" t="s">
        <v>158</v>
      </c>
      <c r="C44" s="129" t="s">
        <v>221</v>
      </c>
      <c r="D44" s="124">
        <f>SUM(D45:D47)</f>
        <v>48</v>
      </c>
      <c r="E44" s="124">
        <f>SUM(E45:E47)</f>
        <v>16</v>
      </c>
      <c r="F44" s="124">
        <f>SUM(F45:F47)</f>
        <v>158</v>
      </c>
      <c r="G44" s="124">
        <f>SUM(G45:G47)</f>
        <v>22</v>
      </c>
      <c r="H44" s="124"/>
      <c r="I44" s="124">
        <f>SUM(I45:I47)</f>
        <v>86</v>
      </c>
      <c r="J44" s="124">
        <f>SUM(J45:J47)</f>
        <v>0</v>
      </c>
      <c r="K44" s="124">
        <f>SUM(K45:K47)</f>
        <v>72</v>
      </c>
      <c r="L44" s="124">
        <f>SUM(L45:L47)</f>
        <v>0</v>
      </c>
      <c r="M44" s="124">
        <f>SUM(M45:M47)</f>
        <v>0</v>
      </c>
    </row>
    <row r="45" spans="1:13" ht="22.5">
      <c r="A45" s="82" t="s">
        <v>81</v>
      </c>
      <c r="B45" s="85" t="s">
        <v>159</v>
      </c>
      <c r="C45" s="107" t="s">
        <v>191</v>
      </c>
      <c r="D45" s="79">
        <f>F45*1.5</f>
        <v>48</v>
      </c>
      <c r="E45" s="107">
        <f>D45-F45</f>
        <v>16</v>
      </c>
      <c r="F45" s="79">
        <f>SUM(I45:M45)</f>
        <v>32</v>
      </c>
      <c r="G45" s="79">
        <v>22</v>
      </c>
      <c r="H45" s="79"/>
      <c r="I45" s="79">
        <v>32</v>
      </c>
      <c r="J45" s="79"/>
      <c r="K45" s="108"/>
      <c r="L45" s="79"/>
      <c r="M45" s="79"/>
    </row>
    <row r="46" spans="1:13" ht="21" customHeight="1">
      <c r="A46" s="79" t="s">
        <v>94</v>
      </c>
      <c r="B46" s="106" t="s">
        <v>10</v>
      </c>
      <c r="C46" s="107" t="s">
        <v>191</v>
      </c>
      <c r="D46" s="79"/>
      <c r="E46" s="79"/>
      <c r="F46" s="79">
        <f>SUM(H46:M46)</f>
        <v>54</v>
      </c>
      <c r="G46" s="79"/>
      <c r="H46" s="79"/>
      <c r="I46" s="79">
        <v>54</v>
      </c>
      <c r="J46" s="79"/>
      <c r="K46" s="108"/>
      <c r="L46" s="79"/>
      <c r="M46" s="79"/>
    </row>
    <row r="47" spans="1:13" ht="13.5" customHeight="1">
      <c r="A47" s="79" t="s">
        <v>95</v>
      </c>
      <c r="B47" s="106" t="s">
        <v>11</v>
      </c>
      <c r="C47" s="107" t="s">
        <v>191</v>
      </c>
      <c r="D47" s="79"/>
      <c r="E47" s="79"/>
      <c r="F47" s="79">
        <f>SUM(H47:M47)</f>
        <v>72</v>
      </c>
      <c r="G47" s="79"/>
      <c r="H47" s="79"/>
      <c r="I47" s="79"/>
      <c r="J47" s="79"/>
      <c r="K47" s="79">
        <v>72</v>
      </c>
      <c r="L47" s="79"/>
      <c r="M47" s="79"/>
    </row>
    <row r="48" spans="1:13" ht="24" customHeight="1">
      <c r="A48" s="84" t="s">
        <v>160</v>
      </c>
      <c r="B48" s="128" t="s">
        <v>161</v>
      </c>
      <c r="C48" s="129" t="s">
        <v>221</v>
      </c>
      <c r="D48" s="84">
        <f>SUM(D49:D51)</f>
        <v>54</v>
      </c>
      <c r="E48" s="130">
        <f>SUM(E49:E51)</f>
        <v>18</v>
      </c>
      <c r="F48" s="84">
        <f>SUM(F49:F51)</f>
        <v>144</v>
      </c>
      <c r="G48" s="84">
        <f>SUM(G49:G51)</f>
        <v>8</v>
      </c>
      <c r="H48" s="84"/>
      <c r="I48" s="84">
        <f>SUM(I49:I51)</f>
        <v>0</v>
      </c>
      <c r="J48" s="84">
        <f>SUM(J49:J51)</f>
        <v>0</v>
      </c>
      <c r="K48" s="84">
        <f>SUM(K49:K51)</f>
        <v>72</v>
      </c>
      <c r="L48" s="84">
        <f>SUM(L49:L51)</f>
        <v>72</v>
      </c>
      <c r="M48" s="84">
        <f>SUM(M49:M51)</f>
        <v>0</v>
      </c>
    </row>
    <row r="49" spans="1:13" ht="33.75">
      <c r="A49" s="82" t="s">
        <v>162</v>
      </c>
      <c r="B49" s="85" t="s">
        <v>163</v>
      </c>
      <c r="C49" s="89" t="s">
        <v>190</v>
      </c>
      <c r="D49" s="82">
        <f>F49*1.5</f>
        <v>54</v>
      </c>
      <c r="E49" s="94">
        <f>D49-F49</f>
        <v>18</v>
      </c>
      <c r="F49" s="82">
        <f>SUM(H49:M49)</f>
        <v>36</v>
      </c>
      <c r="G49" s="82">
        <v>8</v>
      </c>
      <c r="H49" s="82"/>
      <c r="I49" s="82"/>
      <c r="J49" s="82"/>
      <c r="K49" s="82">
        <v>36</v>
      </c>
      <c r="L49" s="82"/>
      <c r="M49" s="82"/>
    </row>
    <row r="50" spans="1:13" ht="21.75" customHeight="1">
      <c r="A50" s="79" t="s">
        <v>170</v>
      </c>
      <c r="B50" s="106" t="s">
        <v>10</v>
      </c>
      <c r="C50" s="89" t="s">
        <v>190</v>
      </c>
      <c r="D50" s="82"/>
      <c r="E50" s="131"/>
      <c r="F50" s="82">
        <f>SUM(H50:M50)</f>
        <v>36</v>
      </c>
      <c r="G50" s="82"/>
      <c r="H50" s="82"/>
      <c r="I50" s="82"/>
      <c r="J50" s="82"/>
      <c r="K50" s="82">
        <v>36</v>
      </c>
      <c r="L50" s="82"/>
      <c r="M50" s="82"/>
    </row>
    <row r="51" spans="1:13" ht="12.75">
      <c r="A51" s="79" t="s">
        <v>164</v>
      </c>
      <c r="B51" s="106" t="s">
        <v>11</v>
      </c>
      <c r="C51" s="89" t="s">
        <v>191</v>
      </c>
      <c r="D51" s="82"/>
      <c r="E51" s="132"/>
      <c r="F51" s="82">
        <f>SUM(H51:M51)</f>
        <v>72</v>
      </c>
      <c r="G51" s="82"/>
      <c r="H51" s="82"/>
      <c r="I51" s="82"/>
      <c r="J51" s="82"/>
      <c r="K51" s="82"/>
      <c r="L51" s="82">
        <v>72</v>
      </c>
      <c r="M51" s="82"/>
    </row>
    <row r="52" spans="1:17" ht="24" customHeight="1">
      <c r="A52" s="124" t="s">
        <v>165</v>
      </c>
      <c r="B52" s="133" t="s">
        <v>212</v>
      </c>
      <c r="C52" s="129" t="s">
        <v>189</v>
      </c>
      <c r="D52" s="134">
        <f>SUM(D53:D55)</f>
        <v>72</v>
      </c>
      <c r="E52" s="134">
        <f>SUM(E53:E55)</f>
        <v>24</v>
      </c>
      <c r="F52" s="84">
        <f>SUM(F53:F55)</f>
        <v>408</v>
      </c>
      <c r="G52" s="84">
        <f>SUM(G53:G55)</f>
        <v>14</v>
      </c>
      <c r="H52" s="84"/>
      <c r="I52" s="84">
        <f>SUM(I53:I55)</f>
        <v>0</v>
      </c>
      <c r="J52" s="84">
        <f>SUM(J53:J55)</f>
        <v>0</v>
      </c>
      <c r="K52" s="84">
        <f>SUM(K53:K55)</f>
        <v>60</v>
      </c>
      <c r="L52" s="84">
        <f>SUM(L53:L55)</f>
        <v>96</v>
      </c>
      <c r="M52" s="84">
        <f>SUM(M53:M55)</f>
        <v>252</v>
      </c>
      <c r="Q52" s="151"/>
    </row>
    <row r="53" spans="1:13" ht="33.75">
      <c r="A53" s="79" t="s">
        <v>166</v>
      </c>
      <c r="B53" s="106" t="s">
        <v>167</v>
      </c>
      <c r="C53" s="89" t="s">
        <v>190</v>
      </c>
      <c r="D53" s="135">
        <f>F53*1.5</f>
        <v>72</v>
      </c>
      <c r="E53" s="135">
        <f>D53-F53</f>
        <v>24</v>
      </c>
      <c r="F53" s="82">
        <f>SUM(H53:M53)</f>
        <v>48</v>
      </c>
      <c r="G53" s="82">
        <v>14</v>
      </c>
      <c r="H53" s="136"/>
      <c r="I53" s="136"/>
      <c r="J53" s="136"/>
      <c r="K53" s="82">
        <v>24</v>
      </c>
      <c r="L53" s="82">
        <v>24</v>
      </c>
      <c r="M53" s="136"/>
    </row>
    <row r="54" spans="1:13" ht="21.75" customHeight="1">
      <c r="A54" s="79" t="s">
        <v>168</v>
      </c>
      <c r="B54" s="106" t="s">
        <v>10</v>
      </c>
      <c r="C54" s="89" t="s">
        <v>190</v>
      </c>
      <c r="D54" s="136"/>
      <c r="E54" s="136"/>
      <c r="F54" s="82">
        <f>SUM(H54:M54)</f>
        <v>216</v>
      </c>
      <c r="G54" s="82"/>
      <c r="H54" s="136"/>
      <c r="I54" s="136"/>
      <c r="J54" s="136"/>
      <c r="K54" s="82">
        <v>36</v>
      </c>
      <c r="L54" s="82">
        <v>36</v>
      </c>
      <c r="M54" s="82">
        <v>144</v>
      </c>
    </row>
    <row r="55" spans="1:13" ht="14.25" customHeight="1">
      <c r="A55" s="79" t="s">
        <v>169</v>
      </c>
      <c r="B55" s="106" t="s">
        <v>11</v>
      </c>
      <c r="C55" s="89" t="s">
        <v>191</v>
      </c>
      <c r="D55" s="136"/>
      <c r="E55" s="136"/>
      <c r="F55" s="82">
        <f>SUM(H55:M55)</f>
        <v>144</v>
      </c>
      <c r="G55" s="82"/>
      <c r="H55" s="136"/>
      <c r="I55" s="136"/>
      <c r="J55" s="136"/>
      <c r="K55" s="136"/>
      <c r="L55" s="82">
        <v>36</v>
      </c>
      <c r="M55" s="150">
        <v>108</v>
      </c>
    </row>
    <row r="56" spans="1:13" ht="24" customHeight="1">
      <c r="A56" s="124" t="s">
        <v>171</v>
      </c>
      <c r="B56" s="133" t="s">
        <v>172</v>
      </c>
      <c r="C56" s="129" t="s">
        <v>221</v>
      </c>
      <c r="D56" s="84">
        <f>SUM(D57:D59)</f>
        <v>48</v>
      </c>
      <c r="E56" s="84">
        <f>SUM(E57:E59)</f>
        <v>16</v>
      </c>
      <c r="F56" s="84">
        <f>SUM(F57:F59)</f>
        <v>212</v>
      </c>
      <c r="G56" s="84">
        <f>SUM(G57:G59)</f>
        <v>10</v>
      </c>
      <c r="H56" s="84"/>
      <c r="I56" s="84">
        <f>SUM(I57:I59)</f>
        <v>0</v>
      </c>
      <c r="J56" s="84">
        <f>SUM(J57:J59)</f>
        <v>0</v>
      </c>
      <c r="K56" s="84">
        <f>SUM(K57:K59)</f>
        <v>68</v>
      </c>
      <c r="L56" s="84">
        <f>SUM(L57:L59)</f>
        <v>0</v>
      </c>
      <c r="M56" s="84">
        <f>SUM(M57:M59)</f>
        <v>144</v>
      </c>
    </row>
    <row r="57" spans="1:13" ht="33.75">
      <c r="A57" s="79" t="s">
        <v>173</v>
      </c>
      <c r="B57" s="106" t="s">
        <v>196</v>
      </c>
      <c r="C57" s="89" t="s">
        <v>190</v>
      </c>
      <c r="D57" s="82">
        <f>F57*1.5</f>
        <v>48</v>
      </c>
      <c r="E57" s="82">
        <f>D57-F57</f>
        <v>16</v>
      </c>
      <c r="F57" s="82">
        <f>SUM(H57:M57)</f>
        <v>32</v>
      </c>
      <c r="G57" s="82">
        <v>10</v>
      </c>
      <c r="H57" s="136"/>
      <c r="I57" s="136"/>
      <c r="J57" s="136"/>
      <c r="K57" s="82">
        <v>32</v>
      </c>
      <c r="L57" s="82"/>
      <c r="M57" s="136"/>
    </row>
    <row r="58" spans="1:13" ht="21.75" customHeight="1">
      <c r="A58" s="79" t="s">
        <v>174</v>
      </c>
      <c r="B58" s="106" t="s">
        <v>10</v>
      </c>
      <c r="C58" s="89"/>
      <c r="D58" s="82"/>
      <c r="E58" s="82"/>
      <c r="F58" s="82">
        <f>SUM(H58:M58)</f>
        <v>108</v>
      </c>
      <c r="G58" s="82"/>
      <c r="H58" s="136"/>
      <c r="I58" s="136"/>
      <c r="J58" s="136"/>
      <c r="K58" s="82">
        <v>36</v>
      </c>
      <c r="L58" s="82"/>
      <c r="M58" s="82">
        <v>72</v>
      </c>
    </row>
    <row r="59" spans="1:13" ht="12.75" customHeight="1">
      <c r="A59" s="79" t="s">
        <v>175</v>
      </c>
      <c r="B59" s="106" t="s">
        <v>11</v>
      </c>
      <c r="C59" s="89" t="s">
        <v>191</v>
      </c>
      <c r="D59" s="82"/>
      <c r="E59" s="82"/>
      <c r="F59" s="82">
        <f>SUM(H59:M59)</f>
        <v>72</v>
      </c>
      <c r="G59" s="82"/>
      <c r="H59" s="136"/>
      <c r="I59" s="136"/>
      <c r="J59" s="136"/>
      <c r="K59" s="82"/>
      <c r="L59" s="82"/>
      <c r="M59" s="150">
        <v>72</v>
      </c>
    </row>
    <row r="60" spans="1:13" ht="21">
      <c r="A60" s="124" t="s">
        <v>176</v>
      </c>
      <c r="B60" s="133" t="s">
        <v>177</v>
      </c>
      <c r="C60" s="129" t="s">
        <v>221</v>
      </c>
      <c r="D60" s="84">
        <f>SUM(D61:D63)</f>
        <v>48</v>
      </c>
      <c r="E60" s="84">
        <f>SUM(E61:E63)</f>
        <v>16</v>
      </c>
      <c r="F60" s="84">
        <f>SUM(F61:F63)</f>
        <v>86</v>
      </c>
      <c r="G60" s="84">
        <f>SUM(G61:G63)</f>
        <v>10</v>
      </c>
      <c r="H60" s="84"/>
      <c r="I60" s="84">
        <f>SUM(I61:I63)</f>
        <v>0</v>
      </c>
      <c r="J60" s="84">
        <f>SUM(J61:J63)</f>
        <v>50</v>
      </c>
      <c r="K60" s="84">
        <f>SUM(K61:K63)</f>
        <v>0</v>
      </c>
      <c r="L60" s="84">
        <f>SUM(L61:L63)</f>
        <v>36</v>
      </c>
      <c r="M60" s="84">
        <f>SUM(M61:M63)</f>
        <v>0</v>
      </c>
    </row>
    <row r="61" spans="1:13" ht="22.5">
      <c r="A61" s="79" t="s">
        <v>178</v>
      </c>
      <c r="B61" s="106" t="s">
        <v>179</v>
      </c>
      <c r="C61" s="107" t="s">
        <v>191</v>
      </c>
      <c r="D61" s="82">
        <f>F61*1.5</f>
        <v>48</v>
      </c>
      <c r="E61" s="82">
        <f>D61-F61</f>
        <v>16</v>
      </c>
      <c r="F61" s="82">
        <f>SUM(H61:M61)</f>
        <v>32</v>
      </c>
      <c r="G61" s="82">
        <v>10</v>
      </c>
      <c r="H61" s="82"/>
      <c r="I61" s="82"/>
      <c r="J61" s="82">
        <v>32</v>
      </c>
      <c r="K61" s="82"/>
      <c r="L61" s="82"/>
      <c r="M61" s="82"/>
    </row>
    <row r="62" spans="1:13" ht="22.5" customHeight="1">
      <c r="A62" s="79" t="s">
        <v>180</v>
      </c>
      <c r="B62" s="106" t="s">
        <v>10</v>
      </c>
      <c r="C62" s="107"/>
      <c r="D62" s="82"/>
      <c r="E62" s="82"/>
      <c r="F62" s="82">
        <f>SUM(H62:M62)</f>
        <v>18</v>
      </c>
      <c r="G62" s="82"/>
      <c r="H62" s="82"/>
      <c r="I62" s="82"/>
      <c r="J62" s="82">
        <v>18</v>
      </c>
      <c r="K62" s="82"/>
      <c r="L62" s="82"/>
      <c r="M62" s="82"/>
    </row>
    <row r="63" spans="1:13" ht="12" customHeight="1">
      <c r="A63" s="79" t="s">
        <v>181</v>
      </c>
      <c r="B63" s="106" t="s">
        <v>11</v>
      </c>
      <c r="C63" s="89" t="s">
        <v>191</v>
      </c>
      <c r="D63" s="82"/>
      <c r="E63" s="82"/>
      <c r="F63" s="82">
        <f>SUM(H63:M63)</f>
        <v>36</v>
      </c>
      <c r="G63" s="82"/>
      <c r="H63" s="82"/>
      <c r="I63" s="82"/>
      <c r="J63" s="82"/>
      <c r="K63" s="82"/>
      <c r="L63" s="82">
        <v>36</v>
      </c>
      <c r="M63" s="82"/>
    </row>
    <row r="64" spans="1:13" ht="31.5">
      <c r="A64" s="124" t="s">
        <v>182</v>
      </c>
      <c r="B64" s="133" t="s">
        <v>183</v>
      </c>
      <c r="C64" s="129" t="s">
        <v>221</v>
      </c>
      <c r="D64" s="134">
        <f>SUM(D65:D67)</f>
        <v>152</v>
      </c>
      <c r="E64" s="134">
        <f>SUM(E65:E67)</f>
        <v>44</v>
      </c>
      <c r="F64" s="84">
        <f>SUM(F65:F67)</f>
        <v>540</v>
      </c>
      <c r="G64" s="84">
        <f>SUM(G65:G67)</f>
        <v>44</v>
      </c>
      <c r="H64" s="84"/>
      <c r="I64" s="84">
        <f>SUM(I65:I67)</f>
        <v>0</v>
      </c>
      <c r="J64" s="84">
        <f>SUM(J65:J67)</f>
        <v>0</v>
      </c>
      <c r="K64" s="84">
        <f>SUM(K65:K67)</f>
        <v>88</v>
      </c>
      <c r="L64" s="84">
        <f>SUM(L65:L67)</f>
        <v>92</v>
      </c>
      <c r="M64" s="84">
        <f>SUM(M65:M67)</f>
        <v>360</v>
      </c>
    </row>
    <row r="65" spans="1:13" ht="33.75">
      <c r="A65" s="79" t="s">
        <v>184</v>
      </c>
      <c r="B65" s="106" t="s">
        <v>187</v>
      </c>
      <c r="C65" s="89" t="s">
        <v>190</v>
      </c>
      <c r="D65" s="135">
        <v>152</v>
      </c>
      <c r="E65" s="135">
        <f>D65-F65</f>
        <v>44</v>
      </c>
      <c r="F65" s="82">
        <f>SUM(H65:M65)</f>
        <v>108</v>
      </c>
      <c r="G65" s="82">
        <v>44</v>
      </c>
      <c r="H65" s="82"/>
      <c r="I65" s="82"/>
      <c r="J65" s="82"/>
      <c r="K65" s="82">
        <v>52</v>
      </c>
      <c r="L65" s="82">
        <v>56</v>
      </c>
      <c r="M65" s="82"/>
    </row>
    <row r="66" spans="1:13" ht="19.5" customHeight="1">
      <c r="A66" s="79" t="s">
        <v>185</v>
      </c>
      <c r="B66" s="106" t="s">
        <v>10</v>
      </c>
      <c r="C66" s="89" t="s">
        <v>190</v>
      </c>
      <c r="D66" s="82"/>
      <c r="E66" s="82"/>
      <c r="F66" s="82">
        <f>SUM(H66:M66)</f>
        <v>252</v>
      </c>
      <c r="G66" s="82"/>
      <c r="H66" s="82"/>
      <c r="I66" s="82"/>
      <c r="J66" s="82"/>
      <c r="K66" s="82">
        <v>36</v>
      </c>
      <c r="L66" s="82">
        <v>36</v>
      </c>
      <c r="M66" s="82">
        <v>180</v>
      </c>
    </row>
    <row r="67" spans="1:13" ht="13.5" customHeight="1">
      <c r="A67" s="79" t="s">
        <v>186</v>
      </c>
      <c r="B67" s="106" t="s">
        <v>11</v>
      </c>
      <c r="C67" s="89" t="s">
        <v>191</v>
      </c>
      <c r="D67" s="82"/>
      <c r="E67" s="82"/>
      <c r="F67" s="82">
        <f>SUM(H67:M67)</f>
        <v>180</v>
      </c>
      <c r="G67" s="82"/>
      <c r="H67" s="82"/>
      <c r="I67" s="82"/>
      <c r="J67" s="82"/>
      <c r="K67" s="82"/>
      <c r="L67" s="82"/>
      <c r="M67" s="82">
        <v>180</v>
      </c>
    </row>
    <row r="68" spans="1:13" ht="12.75">
      <c r="A68" s="84" t="s">
        <v>8</v>
      </c>
      <c r="B68" s="128" t="s">
        <v>9</v>
      </c>
      <c r="C68" s="152" t="s">
        <v>204</v>
      </c>
      <c r="D68" s="87">
        <v>72</v>
      </c>
      <c r="E68" s="87">
        <v>36</v>
      </c>
      <c r="F68" s="87">
        <v>36</v>
      </c>
      <c r="G68" s="87">
        <v>36</v>
      </c>
      <c r="H68" s="87"/>
      <c r="I68" s="87"/>
      <c r="J68" s="87"/>
      <c r="K68" s="87">
        <v>24</v>
      </c>
      <c r="L68" s="87">
        <v>12</v>
      </c>
      <c r="M68" s="137"/>
    </row>
    <row r="69" spans="1:13" ht="12.75">
      <c r="A69" s="305" t="s">
        <v>0</v>
      </c>
      <c r="B69" s="305"/>
      <c r="C69" s="138" t="s">
        <v>210</v>
      </c>
      <c r="D69" s="139">
        <f>SUM(F69+E69)</f>
        <v>5346</v>
      </c>
      <c r="E69" s="140">
        <f>SUM(E10,E27,E34,E68)</f>
        <v>1170</v>
      </c>
      <c r="F69" s="141">
        <f>SUM(H69:M69)</f>
        <v>4176</v>
      </c>
      <c r="G69" s="142">
        <f>SUM(G10,G27,G34,G68)</f>
        <v>910</v>
      </c>
      <c r="H69" s="80">
        <f>SUM(H10+H27+H34+H68)</f>
        <v>595</v>
      </c>
      <c r="I69" s="80">
        <f>SUM(I10+I27+I34+I68)</f>
        <v>845</v>
      </c>
      <c r="J69" s="80">
        <f>SUM(J10+J27+J34+J68)</f>
        <v>576</v>
      </c>
      <c r="K69" s="80">
        <f>SUM(K10+K27+K34+K68)</f>
        <v>828</v>
      </c>
      <c r="L69" s="80">
        <f>SUM(L10,L27,L34,L68)</f>
        <v>576</v>
      </c>
      <c r="M69" s="80">
        <f>SUM(M10+M27+M34+M68)</f>
        <v>756</v>
      </c>
    </row>
    <row r="70" spans="1:13" ht="21.75" thickBot="1">
      <c r="A70" s="154" t="s">
        <v>72</v>
      </c>
      <c r="B70" s="154" t="s">
        <v>14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 t="s">
        <v>207</v>
      </c>
    </row>
    <row r="71" spans="1:13" ht="22.5">
      <c r="A71" s="355" t="s">
        <v>227</v>
      </c>
      <c r="B71" s="356"/>
      <c r="C71" s="356"/>
      <c r="D71" s="356"/>
      <c r="E71" s="357"/>
      <c r="F71" s="362" t="s">
        <v>0</v>
      </c>
      <c r="G71" s="155" t="s">
        <v>135</v>
      </c>
      <c r="H71" s="156">
        <f>SUM(H10,H27,H37:H37,H41,H45:H45,H68)</f>
        <v>595</v>
      </c>
      <c r="I71" s="156">
        <f>SUM(I10+I27+I35+I68)</f>
        <v>773</v>
      </c>
      <c r="J71" s="156">
        <f>SUM(J10+J27+J37+J41+J37+J45+J49+J53+J57+J61+J65+J68)</f>
        <v>540</v>
      </c>
      <c r="K71" s="156">
        <f>SUM(K10+K27+K35+K68)</f>
        <v>504</v>
      </c>
      <c r="L71" s="156">
        <f>SUM(L10,L27,L37:L37,L41,L45:L45,L53:L53,L57,L61:L61,L65,L68)</f>
        <v>288</v>
      </c>
      <c r="M71" s="157">
        <f>SUM(M10,M27,M37:M37,M41,M45:M45,M68)</f>
        <v>0</v>
      </c>
    </row>
    <row r="72" spans="1:13" ht="22.5">
      <c r="A72" s="358"/>
      <c r="B72" s="226"/>
      <c r="C72" s="226"/>
      <c r="D72" s="226"/>
      <c r="E72" s="299"/>
      <c r="F72" s="363"/>
      <c r="G72" s="82" t="s">
        <v>136</v>
      </c>
      <c r="H72" s="80">
        <f>SUM(H38,H42,H46)</f>
        <v>0</v>
      </c>
      <c r="I72" s="80">
        <f>SUM(I38,I42,I46,I62)</f>
        <v>72</v>
      </c>
      <c r="J72" s="80">
        <f>SUM(J62,J42)</f>
        <v>36</v>
      </c>
      <c r="K72" s="80">
        <f aca="true" t="shared" si="9" ref="K72:M73">SUM(K38+K42+K46+K50+K54+K58+K62+K66)</f>
        <v>180</v>
      </c>
      <c r="L72" s="80">
        <f t="shared" si="9"/>
        <v>72</v>
      </c>
      <c r="M72" s="158">
        <f t="shared" si="9"/>
        <v>396</v>
      </c>
    </row>
    <row r="73" spans="1:13" ht="33.75">
      <c r="A73" s="358"/>
      <c r="B73" s="226"/>
      <c r="C73" s="226"/>
      <c r="D73" s="226"/>
      <c r="E73" s="299"/>
      <c r="F73" s="363"/>
      <c r="G73" s="82" t="s">
        <v>140</v>
      </c>
      <c r="H73" s="80">
        <f>SUM(H39,H43,H47)</f>
        <v>0</v>
      </c>
      <c r="I73" s="80">
        <f>SUM(I39,I43,I47,I63)</f>
        <v>0</v>
      </c>
      <c r="J73" s="80">
        <f>SUM(J63,J43,J47)</f>
        <v>0</v>
      </c>
      <c r="K73" s="80">
        <f t="shared" si="9"/>
        <v>144</v>
      </c>
      <c r="L73" s="80">
        <f t="shared" si="9"/>
        <v>216</v>
      </c>
      <c r="M73" s="158">
        <f t="shared" si="9"/>
        <v>360</v>
      </c>
    </row>
    <row r="74" spans="1:13" ht="12.75">
      <c r="A74" s="358"/>
      <c r="B74" s="226"/>
      <c r="C74" s="226"/>
      <c r="D74" s="226"/>
      <c r="E74" s="299"/>
      <c r="F74" s="363"/>
      <c r="G74" s="82" t="s">
        <v>137</v>
      </c>
      <c r="H74" s="80">
        <v>0</v>
      </c>
      <c r="I74" s="80">
        <v>2</v>
      </c>
      <c r="J74" s="80">
        <v>2</v>
      </c>
      <c r="K74" s="80">
        <v>2</v>
      </c>
      <c r="L74" s="80">
        <v>3</v>
      </c>
      <c r="M74" s="158">
        <v>3</v>
      </c>
    </row>
    <row r="75" spans="1:13" ht="22.5">
      <c r="A75" s="358"/>
      <c r="B75" s="226"/>
      <c r="C75" s="226"/>
      <c r="D75" s="226"/>
      <c r="E75" s="299"/>
      <c r="F75" s="363"/>
      <c r="G75" s="82" t="s">
        <v>138</v>
      </c>
      <c r="H75" s="80">
        <v>4</v>
      </c>
      <c r="I75" s="80">
        <v>6</v>
      </c>
      <c r="J75" s="80">
        <v>6</v>
      </c>
      <c r="K75" s="80">
        <v>4</v>
      </c>
      <c r="L75" s="80">
        <v>9</v>
      </c>
      <c r="M75" s="158">
        <v>3</v>
      </c>
    </row>
    <row r="76" spans="1:13" ht="13.5" thickBot="1">
      <c r="A76" s="359"/>
      <c r="B76" s="360"/>
      <c r="C76" s="360"/>
      <c r="D76" s="360"/>
      <c r="E76" s="361"/>
      <c r="F76" s="364"/>
      <c r="G76" s="159" t="s">
        <v>139</v>
      </c>
      <c r="H76" s="160">
        <v>1</v>
      </c>
      <c r="I76" s="160">
        <v>1</v>
      </c>
      <c r="J76" s="160">
        <v>0</v>
      </c>
      <c r="K76" s="160">
        <v>1</v>
      </c>
      <c r="L76" s="160">
        <v>1</v>
      </c>
      <c r="M76" s="161">
        <v>0</v>
      </c>
    </row>
  </sheetData>
  <sheetProtection/>
  <mergeCells count="23">
    <mergeCell ref="E4:E8"/>
    <mergeCell ref="F4:G4"/>
    <mergeCell ref="H4:I4"/>
    <mergeCell ref="K6:K8"/>
    <mergeCell ref="L6:L8"/>
    <mergeCell ref="M6:M8"/>
    <mergeCell ref="A1:M1"/>
    <mergeCell ref="A2:A8"/>
    <mergeCell ref="B2:B8"/>
    <mergeCell ref="C2:C8"/>
    <mergeCell ref="D2:G3"/>
    <mergeCell ref="H2:M3"/>
    <mergeCell ref="D4:D8"/>
    <mergeCell ref="A69:B69"/>
    <mergeCell ref="A71:E76"/>
    <mergeCell ref="F71:F76"/>
    <mergeCell ref="J4:K4"/>
    <mergeCell ref="L4:M4"/>
    <mergeCell ref="F5:F8"/>
    <mergeCell ref="G5:G8"/>
    <mergeCell ref="H6:H8"/>
    <mergeCell ref="I6:I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Батрова</dc:creator>
  <cp:keywords/>
  <dc:description/>
  <cp:lastModifiedBy>Zav_uch</cp:lastModifiedBy>
  <cp:lastPrinted>2018-03-13T10:58:19Z</cp:lastPrinted>
  <dcterms:created xsi:type="dcterms:W3CDTF">2009-10-05T22:35:10Z</dcterms:created>
  <dcterms:modified xsi:type="dcterms:W3CDTF">2018-03-13T11:02:00Z</dcterms:modified>
  <cp:category/>
  <cp:version/>
  <cp:contentType/>
  <cp:contentStatus/>
</cp:coreProperties>
</file>