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210" firstSheet="1" activeTab="1"/>
  </bookViews>
  <sheets>
    <sheet name="! по профессиям" sheetId="1" r:id="rId1"/>
    <sheet name="по профессиям" sheetId="2" r:id="rId2"/>
    <sheet name="по предприятиям" sheetId="3" r:id="rId3"/>
  </sheets>
  <definedNames>
    <definedName name="_GoBack" localSheetId="2">'по предприятиям'!#REF!</definedName>
    <definedName name="sub_210405" localSheetId="2">'по предприятиям'!$C$2205</definedName>
    <definedName name="sub_210407" localSheetId="2">'по предприятиям'!$C$2249</definedName>
    <definedName name="sub_230105" localSheetId="2">'по предприятиям'!$C$2204</definedName>
    <definedName name="sub_280100" localSheetId="2">'по предприятиям'!$C$2218</definedName>
    <definedName name="sub_30301" localSheetId="2">'по предприятиям'!$C$2221</definedName>
    <definedName name="sub_30501" localSheetId="2">'по предприятиям'!#REF!</definedName>
    <definedName name="sub_32001" localSheetId="2">'по предприятиям'!$C$2194</definedName>
    <definedName name="sub_80109" localSheetId="2">'по предприятиям'!$C$2211</definedName>
    <definedName name="sub_80110" localSheetId="2">'по предприятиям'!$C$2244</definedName>
    <definedName name="sub_80111" localSheetId="2">'по предприятиям'!$C$2225</definedName>
    <definedName name="sub_80300" localSheetId="2">'по предприятиям'!$C$2242</definedName>
    <definedName name="sub_80505" localSheetId="2">'по предприятиям'!$C$2235</definedName>
    <definedName name="sub_80506" localSheetId="2">'по предприятиям'!$C$2224</definedName>
    <definedName name="sub_80507" localSheetId="2">'по предприятиям'!$C$2214</definedName>
    <definedName name="_xlnm.Print_Titles" localSheetId="0">'! по профессиям'!$4:$6</definedName>
    <definedName name="_xlnm.Print_Titles" localSheetId="1">'по профессиям'!$4:$6</definedName>
    <definedName name="_xlnm.Print_Area" localSheetId="0">'! по профессиям'!$A$1:$Q$264</definedName>
    <definedName name="_xlnm.Print_Area" localSheetId="1">'по профессиям'!$A$1:$Q$376</definedName>
  </definedNames>
  <calcPr fullCalcOnLoad="1"/>
</workbook>
</file>

<file path=xl/sharedStrings.xml><?xml version="1.0" encoding="utf-8"?>
<sst xmlns="http://schemas.openxmlformats.org/spreadsheetml/2006/main" count="11306" uniqueCount="2377">
  <si>
    <t>13786</t>
  </si>
  <si>
    <t>маляр
штукатур</t>
  </si>
  <si>
    <t>13450
19727</t>
  </si>
  <si>
    <t xml:space="preserve">электромонтер по обслуживанию подстанций </t>
  </si>
  <si>
    <t xml:space="preserve">электромонтер по испытаниям и измерениям </t>
  </si>
  <si>
    <t xml:space="preserve">электромонтер по ремонту вторичной коммутации и связи </t>
  </si>
  <si>
    <t xml:space="preserve">электромонтер по ремонту аппаратуры релейной защиты и автоматики </t>
  </si>
  <si>
    <t xml:space="preserve">электрослесарь по ремонту оборудования распределительных устройств </t>
  </si>
  <si>
    <t xml:space="preserve">электрослесарь по ремонту и обслуживанию автоматики и средств измерений электростанций </t>
  </si>
  <si>
    <t xml:space="preserve">электромеханик </t>
  </si>
  <si>
    <t>19776</t>
  </si>
  <si>
    <t>слесарь по обслуживанию тепловых сетей</t>
  </si>
  <si>
    <t>18505</t>
  </si>
  <si>
    <t>слесарь АВР</t>
  </si>
  <si>
    <t>18447</t>
  </si>
  <si>
    <t>слесарь по ремонту оборудования котельных</t>
  </si>
  <si>
    <t>кровельщик</t>
  </si>
  <si>
    <t>машинист катка</t>
  </si>
  <si>
    <t>13755</t>
  </si>
  <si>
    <t>машинист компрессорной установки</t>
  </si>
  <si>
    <t xml:space="preserve">машинист насосных установок </t>
  </si>
  <si>
    <t>13910</t>
  </si>
  <si>
    <t>аппаратчик химводоочистки</t>
  </si>
  <si>
    <t>11078</t>
  </si>
  <si>
    <t>дренажник</t>
  </si>
  <si>
    <t xml:space="preserve">кладовщик </t>
  </si>
  <si>
    <t>16085</t>
  </si>
  <si>
    <t xml:space="preserve">швея </t>
  </si>
  <si>
    <t>19601</t>
  </si>
  <si>
    <t>14431</t>
  </si>
  <si>
    <t>21495</t>
  </si>
  <si>
    <t xml:space="preserve">11176   </t>
  </si>
  <si>
    <t>продавец - кассир</t>
  </si>
  <si>
    <t>исполнитель оформительских работ</t>
  </si>
  <si>
    <t>повар
кондитер</t>
  </si>
  <si>
    <t>16675
12901</t>
  </si>
  <si>
    <t>портной</t>
  </si>
  <si>
    <t xml:space="preserve">закройщик </t>
  </si>
  <si>
    <t>инженер (машины и аппараты пищевых производств)</t>
  </si>
  <si>
    <t>26060165</t>
  </si>
  <si>
    <t>11120165</t>
  </si>
  <si>
    <r>
      <t xml:space="preserve">ГУП РМЭ "Соцжилкоммунстрой", </t>
    </r>
    <r>
      <rPr>
        <sz val="12"/>
        <rFont val="Times New Roman"/>
        <family val="1"/>
      </rPr>
      <t>всего</t>
    </r>
  </si>
  <si>
    <t>машинист компрессорных установок</t>
  </si>
  <si>
    <t>14080132</t>
  </si>
  <si>
    <t>мастер общестроительных работ</t>
  </si>
  <si>
    <t>15030030</t>
  </si>
  <si>
    <t>инженер (электроснабжение)</t>
  </si>
  <si>
    <t>14021165</t>
  </si>
  <si>
    <t>16019</t>
  </si>
  <si>
    <t xml:space="preserve">организация перевозок на транспорте (по видам) </t>
  </si>
  <si>
    <t>паспортист</t>
  </si>
  <si>
    <t>социальный работник</t>
  </si>
  <si>
    <t>II. Специальности среднего звена</t>
  </si>
  <si>
    <t>техник-механик (механизация сельского хозяйства)</t>
  </si>
  <si>
    <t>технолог в сельском хозяйстве</t>
  </si>
  <si>
    <t>лесник (государственный инспектор по охране леса)</t>
  </si>
  <si>
    <t>техник-технолог (технология машиностроения)</t>
  </si>
  <si>
    <t>техник-технолог (радиоаппаратостроение)</t>
  </si>
  <si>
    <t>технолог швейного производства</t>
  </si>
  <si>
    <t>механик (радиоаппаратура)</t>
  </si>
  <si>
    <t>инженер (технология хлеба, кондитерских и макаронных изделий)</t>
  </si>
  <si>
    <t>26020265</t>
  </si>
  <si>
    <t>экономист (финансы и кредит)</t>
  </si>
  <si>
    <t>08010565</t>
  </si>
  <si>
    <t>технолог (технология производства и переработки сельскохозяйственной продукции)</t>
  </si>
  <si>
    <t>11030565</t>
  </si>
  <si>
    <t>1</t>
  </si>
  <si>
    <t>ученый агроном</t>
  </si>
  <si>
    <t>11020165</t>
  </si>
  <si>
    <t>зооинженер</t>
  </si>
  <si>
    <t>11040165</t>
  </si>
  <si>
    <t>судоводитель</t>
  </si>
  <si>
    <t>техник-судомеханик</t>
  </si>
  <si>
    <t>информационная безопасность</t>
  </si>
  <si>
    <t>программирование в компьютерных системах</t>
  </si>
  <si>
    <t>компьютерные сети</t>
  </si>
  <si>
    <t>эксплуатация  транспортного электрооборудования и автоматики (по видам транспорта )</t>
  </si>
  <si>
    <t>финансы</t>
  </si>
  <si>
    <t>аудиовизуальная техника</t>
  </si>
  <si>
    <t>42843</t>
  </si>
  <si>
    <t>Всего потребность по профессиям рабочих (служащих)</t>
  </si>
  <si>
    <t>I. Профессии рабочих (служащих)</t>
  </si>
  <si>
    <t>Всего потребность по специальностям среднего профессионального образования</t>
  </si>
  <si>
    <r>
      <t xml:space="preserve">ИП Марасанов А.С., </t>
    </r>
    <r>
      <rPr>
        <sz val="12"/>
        <rFont val="Times New Roman"/>
        <family val="1"/>
      </rPr>
      <t>всего</t>
    </r>
  </si>
  <si>
    <r>
      <t xml:space="preserve">ООО "Мастер ПК", </t>
    </r>
    <r>
      <rPr>
        <sz val="12"/>
        <rFont val="Times New Roman"/>
        <family val="1"/>
      </rPr>
      <t>всего</t>
    </r>
  </si>
  <si>
    <r>
      <t xml:space="preserve">ООО "Мастер Принт", </t>
    </r>
    <r>
      <rPr>
        <sz val="12"/>
        <rFont val="Times New Roman"/>
        <family val="1"/>
      </rPr>
      <t>всего</t>
    </r>
  </si>
  <si>
    <r>
      <t xml:space="preserve">Мастерская "Жаклин", </t>
    </r>
    <r>
      <rPr>
        <sz val="12"/>
        <rFont val="Times New Roman"/>
        <family val="1"/>
      </rPr>
      <t>всего</t>
    </r>
  </si>
  <si>
    <r>
      <t xml:space="preserve"> отделение №8614 "Сбербанк", </t>
    </r>
    <r>
      <rPr>
        <sz val="12"/>
        <rFont val="Times New Roman"/>
        <family val="1"/>
      </rPr>
      <t>всего</t>
    </r>
  </si>
  <si>
    <r>
      <t xml:space="preserve"> ООО "Марбытхим", </t>
    </r>
    <r>
      <rPr>
        <sz val="12"/>
        <rFont val="Times New Roman"/>
        <family val="1"/>
      </rPr>
      <t>всего</t>
    </r>
  </si>
  <si>
    <r>
      <t xml:space="preserve">Парикмахерская "На Бульваре", </t>
    </r>
    <r>
      <rPr>
        <sz val="12"/>
        <rFont val="Times New Roman"/>
        <family val="1"/>
      </rPr>
      <t>всего</t>
    </r>
  </si>
  <si>
    <r>
      <t xml:space="preserve">Парикмахерская "На Проспекте", </t>
    </r>
    <r>
      <rPr>
        <sz val="12"/>
        <rFont val="Times New Roman"/>
        <family val="1"/>
      </rPr>
      <t>всего</t>
    </r>
  </si>
  <si>
    <r>
      <t xml:space="preserve">Салон красоты "Золотая роза", </t>
    </r>
    <r>
      <rPr>
        <sz val="12"/>
        <rFont val="Times New Roman"/>
        <family val="1"/>
      </rPr>
      <t>всего</t>
    </r>
  </si>
  <si>
    <r>
      <t xml:space="preserve">Парикмахерская "Ультрамарин", </t>
    </r>
    <r>
      <rPr>
        <sz val="12"/>
        <rFont val="Times New Roman"/>
        <family val="1"/>
      </rPr>
      <t>всего</t>
    </r>
  </si>
  <si>
    <r>
      <t xml:space="preserve">ГКУ "Марийскавтодор", </t>
    </r>
    <r>
      <rPr>
        <sz val="12"/>
        <rFont val="Times New Roman"/>
        <family val="1"/>
      </rPr>
      <t>всего</t>
    </r>
  </si>
  <si>
    <r>
      <t xml:space="preserve">МУП "Архитектор", </t>
    </r>
    <r>
      <rPr>
        <sz val="12"/>
        <rFont val="Times New Roman"/>
        <family val="1"/>
      </rPr>
      <t>всего</t>
    </r>
  </si>
  <si>
    <r>
      <t xml:space="preserve">"Министерство сельского хозяйства и продовольствия Республики Марий Эл", </t>
    </r>
    <r>
      <rPr>
        <sz val="12"/>
        <rFont val="Times New Roman"/>
        <family val="1"/>
      </rPr>
      <t>всего</t>
    </r>
  </si>
  <si>
    <r>
      <t xml:space="preserve">Филиал ФГУП "Ростехинвентаризация - Федеральное БТИ" по Республики Марий Эл, </t>
    </r>
    <r>
      <rPr>
        <sz val="12"/>
        <rFont val="Times New Roman"/>
        <family val="1"/>
      </rPr>
      <t>всего</t>
    </r>
  </si>
  <si>
    <r>
      <t xml:space="preserve">Кафе «Заря», </t>
    </r>
    <r>
      <rPr>
        <sz val="12"/>
        <rFont val="Times New Roman"/>
        <family val="1"/>
      </rPr>
      <t>всего</t>
    </r>
  </si>
  <si>
    <r>
      <t xml:space="preserve">Кафе «М-clab», </t>
    </r>
    <r>
      <rPr>
        <sz val="12"/>
        <rFont val="Times New Roman"/>
        <family val="1"/>
      </rPr>
      <t>всего</t>
    </r>
  </si>
  <si>
    <r>
      <t xml:space="preserve">Кафе "Большое Чикаго", </t>
    </r>
    <r>
      <rPr>
        <sz val="12"/>
        <rFont val="Times New Roman"/>
        <family val="1"/>
      </rPr>
      <t>всего</t>
    </r>
  </si>
  <si>
    <r>
      <t xml:space="preserve">Кафе "Гурман", </t>
    </r>
    <r>
      <rPr>
        <sz val="12"/>
        <rFont val="Times New Roman"/>
        <family val="1"/>
      </rPr>
      <t>всего</t>
    </r>
  </si>
  <si>
    <t>20040125</t>
  </si>
  <si>
    <t>сварщик арматурных сеток и каркасов</t>
  </si>
  <si>
    <t>секретарь-референт</t>
  </si>
  <si>
    <t>Юринский район</t>
  </si>
  <si>
    <t>специалист по защите информации</t>
  </si>
  <si>
    <t>наладчик контрольно-измерительных приборов и автоматики</t>
  </si>
  <si>
    <t>01020140</t>
  </si>
  <si>
    <t>токарь-расточник</t>
  </si>
  <si>
    <t>литейщик пластмасс</t>
  </si>
  <si>
    <t>специалист по установке кондиционеров</t>
  </si>
  <si>
    <t>механик (строительство)</t>
  </si>
  <si>
    <t>техник-технолог (в пищевой отрасли)</t>
  </si>
  <si>
    <t>организация обслуживания в общественном питании (менеджер)</t>
  </si>
  <si>
    <t>менеджер (транспорт)</t>
  </si>
  <si>
    <t>24054</t>
  </si>
  <si>
    <t>экономист по земельно - имущественным отношениям</t>
  </si>
  <si>
    <t>бухгалтер (экономика, бухгалтерский учет и аудит)</t>
  </si>
  <si>
    <t>фармацевт</t>
  </si>
  <si>
    <t>III. Специальности высшего образования</t>
  </si>
  <si>
    <t>главный технолог (в прочих отраслях)</t>
  </si>
  <si>
    <t>21011</t>
  </si>
  <si>
    <t>директор</t>
  </si>
  <si>
    <t>главный инженер по проектно-сметной работе (в промышленном и гражданском строительстве)</t>
  </si>
  <si>
    <t>инженер (в промышленности)</t>
  </si>
  <si>
    <t>лесничий (старший государственный инспектор по охране леса)</t>
  </si>
  <si>
    <t>начальник ПСО (право и организация социального обеспечения)</t>
  </si>
  <si>
    <t>начальник монтажного участка</t>
  </si>
  <si>
    <t>начальник цеха</t>
  </si>
  <si>
    <t>25114</t>
  </si>
  <si>
    <t>директор предприятия</t>
  </si>
  <si>
    <t>21319</t>
  </si>
  <si>
    <t>заместитель директора по экономике</t>
  </si>
  <si>
    <t>инженер-технолог (в промышленности)</t>
  </si>
  <si>
    <t>инженер-электроник</t>
  </si>
  <si>
    <t>инженер-механик</t>
  </si>
  <si>
    <t>инженер-сметчик</t>
  </si>
  <si>
    <t>инженер-проектировщик</t>
  </si>
  <si>
    <t>инженер-схемотехник</t>
  </si>
  <si>
    <t>инженер-метролог</t>
  </si>
  <si>
    <t>22597</t>
  </si>
  <si>
    <t>инженер-программист</t>
  </si>
  <si>
    <t>22824</t>
  </si>
  <si>
    <t>инженер-химик</t>
  </si>
  <si>
    <t>инженер - энергетик</t>
  </si>
  <si>
    <t>22873</t>
  </si>
  <si>
    <t>инженер - гидрогеолог</t>
  </si>
  <si>
    <t>26980</t>
  </si>
  <si>
    <t>главный энергетик (электромонтажник по силовым сетям и электрооборудованию)</t>
  </si>
  <si>
    <t>инженер-эколог (инженер по охране окружающей среды)</t>
  </si>
  <si>
    <t>22656</t>
  </si>
  <si>
    <t>главный инженер (комплексное использование и охрана водных ресурсов)</t>
  </si>
  <si>
    <t>главный инженер (в промышленном и гражданском строительстве)</t>
  </si>
  <si>
    <t>инженер ПТО (в промышленном и гражданском строительстве)</t>
  </si>
  <si>
    <r>
      <t xml:space="preserve">Филиал ООО «Промстройград», </t>
    </r>
    <r>
      <rPr>
        <sz val="12"/>
        <rFont val="Times New Roman"/>
        <family val="1"/>
      </rPr>
      <t>всего</t>
    </r>
  </si>
  <si>
    <r>
      <t>ООО "Континентстрой",</t>
    </r>
    <r>
      <rPr>
        <sz val="12"/>
        <rFont val="Times New Roman"/>
        <family val="1"/>
      </rPr>
      <t xml:space="preserve"> всего</t>
    </r>
  </si>
  <si>
    <r>
      <t xml:space="preserve">ОАО "Континент", </t>
    </r>
    <r>
      <rPr>
        <sz val="12"/>
        <rFont val="Times New Roman"/>
        <family val="1"/>
      </rPr>
      <t>всего</t>
    </r>
  </si>
  <si>
    <r>
      <t xml:space="preserve">ООО «Мехис- Центр», </t>
    </r>
    <r>
      <rPr>
        <sz val="12"/>
        <rFont val="Times New Roman"/>
        <family val="1"/>
      </rPr>
      <t>всего</t>
    </r>
  </si>
  <si>
    <r>
      <t xml:space="preserve">ООО "Дружина", </t>
    </r>
    <r>
      <rPr>
        <sz val="12"/>
        <rFont val="Times New Roman"/>
        <family val="1"/>
      </rPr>
      <t>всего</t>
    </r>
  </si>
  <si>
    <r>
      <t xml:space="preserve">ООО "Аквамастер Марий Эл", </t>
    </r>
    <r>
      <rPr>
        <sz val="12"/>
        <rFont val="Times New Roman"/>
        <family val="1"/>
      </rPr>
      <t>всего</t>
    </r>
  </si>
  <si>
    <r>
      <t xml:space="preserve">ОАО "Волжскпромстрой", </t>
    </r>
    <r>
      <rPr>
        <sz val="12"/>
        <rFont val="Times New Roman"/>
        <family val="1"/>
      </rPr>
      <t>всего</t>
    </r>
  </si>
  <si>
    <r>
      <t xml:space="preserve">ООО "Стройбетон-С", </t>
    </r>
    <r>
      <rPr>
        <sz val="12"/>
        <rFont val="Times New Roman"/>
        <family val="1"/>
      </rPr>
      <t>всего</t>
    </r>
  </si>
  <si>
    <r>
      <t xml:space="preserve">ООО «Домострой», </t>
    </r>
    <r>
      <rPr>
        <sz val="12"/>
        <rFont val="Times New Roman"/>
        <family val="1"/>
      </rPr>
      <t>всего</t>
    </r>
  </si>
  <si>
    <r>
      <t xml:space="preserve">Моркинское ЛПУ МГ филиала ООО «Газпромтрансгаз Нижний Новгород», </t>
    </r>
    <r>
      <rPr>
        <sz val="12"/>
        <rFont val="Times New Roman"/>
        <family val="1"/>
      </rPr>
      <t>всего</t>
    </r>
  </si>
  <si>
    <r>
      <t xml:space="preserve">ПК "Оршанская ПМК", </t>
    </r>
    <r>
      <rPr>
        <sz val="12"/>
        <rFont val="Times New Roman"/>
        <family val="1"/>
      </rPr>
      <t>всего</t>
    </r>
  </si>
  <si>
    <r>
      <t>ООО "Параньгинская ПМК ",</t>
    </r>
    <r>
      <rPr>
        <sz val="12"/>
        <rFont val="Times New Roman"/>
        <family val="1"/>
      </rPr>
      <t xml:space="preserve"> всего</t>
    </r>
  </si>
  <si>
    <r>
      <t xml:space="preserve">ТД "ЦентрОбувь", </t>
    </r>
    <r>
      <rPr>
        <sz val="12"/>
        <rFont val="Times New Roman"/>
        <family val="1"/>
      </rPr>
      <t>всего</t>
    </r>
  </si>
  <si>
    <r>
      <t xml:space="preserve">ООО "ДОЗ", </t>
    </r>
    <r>
      <rPr>
        <sz val="12"/>
        <rFont val="Times New Roman"/>
        <family val="1"/>
      </rPr>
      <t>всего</t>
    </r>
  </si>
  <si>
    <r>
      <t xml:space="preserve">ООО "ПКФ Техника -Сервис", </t>
    </r>
    <r>
      <rPr>
        <sz val="12"/>
        <rFont val="Times New Roman"/>
        <family val="1"/>
      </rPr>
      <t>всего</t>
    </r>
  </si>
  <si>
    <r>
      <t xml:space="preserve">ООО "Экипаж", </t>
    </r>
    <r>
      <rPr>
        <sz val="12"/>
        <rFont val="Times New Roman"/>
        <family val="1"/>
      </rPr>
      <t>всего</t>
    </r>
  </si>
  <si>
    <r>
      <t xml:space="preserve">ООО  «Автогруз», </t>
    </r>
    <r>
      <rPr>
        <sz val="12"/>
        <rFont val="Times New Roman"/>
        <family val="1"/>
      </rPr>
      <t>всего</t>
    </r>
  </si>
  <si>
    <r>
      <t xml:space="preserve">"Мари-Турекское райпо", </t>
    </r>
    <r>
      <rPr>
        <sz val="12"/>
        <rFont val="Times New Roman"/>
        <family val="1"/>
      </rPr>
      <t>всего</t>
    </r>
  </si>
  <si>
    <r>
      <t>ООО "Руссо Туристо",</t>
    </r>
    <r>
      <rPr>
        <sz val="12"/>
        <rFont val="Times New Roman"/>
        <family val="1"/>
      </rPr>
      <t xml:space="preserve"> всего</t>
    </r>
  </si>
  <si>
    <r>
      <t xml:space="preserve">ЗАО "Интурист Йошкар-Ола", </t>
    </r>
    <r>
      <rPr>
        <sz val="12"/>
        <rFont val="Times New Roman"/>
        <family val="1"/>
      </rPr>
      <t>всего</t>
    </r>
  </si>
  <si>
    <r>
      <t>Агенство путешествий "Калипсо",</t>
    </r>
    <r>
      <rPr>
        <sz val="12"/>
        <rFont val="Times New Roman"/>
        <family val="1"/>
      </rPr>
      <t xml:space="preserve"> всего</t>
    </r>
  </si>
  <si>
    <r>
      <t xml:space="preserve">ООО "Ред Си", </t>
    </r>
    <r>
      <rPr>
        <sz val="12"/>
        <rFont val="Times New Roman"/>
        <family val="1"/>
      </rPr>
      <t>всего</t>
    </r>
  </si>
  <si>
    <r>
      <t xml:space="preserve">Турагенство "Каприз-туризм", </t>
    </r>
    <r>
      <rPr>
        <sz val="12"/>
        <rFont val="Times New Roman"/>
        <family val="1"/>
      </rPr>
      <t>всего</t>
    </r>
  </si>
  <si>
    <r>
      <t xml:space="preserve">ООО "Онлайн тур", </t>
    </r>
    <r>
      <rPr>
        <sz val="12"/>
        <rFont val="Times New Roman"/>
        <family val="1"/>
      </rPr>
      <t>всего</t>
    </r>
  </si>
  <si>
    <r>
      <t>ООО "Верховой круиз",</t>
    </r>
    <r>
      <rPr>
        <sz val="12"/>
        <rFont val="Times New Roman"/>
        <family val="1"/>
      </rPr>
      <t xml:space="preserve"> всего</t>
    </r>
  </si>
  <si>
    <t>I. Профессии среднего профессионального образования</t>
  </si>
  <si>
    <t>I.  Профессии среднего профессионального образования</t>
  </si>
  <si>
    <t>I. Професси среднего профессионального образования</t>
  </si>
  <si>
    <t>I.Профессии среднего профессионального образования</t>
  </si>
  <si>
    <t>I Профессии среднего профессионального образования</t>
  </si>
  <si>
    <t>II.  Профессии среднего профессионального образования</t>
  </si>
  <si>
    <t>370101 4 0</t>
  </si>
  <si>
    <t>370204 3 4</t>
  </si>
  <si>
    <t>специалист по реализации продукции (маркетинг)</t>
  </si>
  <si>
    <t>инженер по материально-техническому снабжению (механизация сельского хозяйства)</t>
  </si>
  <si>
    <t>механик (механизация сельского хозяйства)</t>
  </si>
  <si>
    <t>заведующий конефермой (зоотехния)</t>
  </si>
  <si>
    <t>главный инженер (механизация сельского хозяйства)</t>
  </si>
  <si>
    <t>110 301 65</t>
  </si>
  <si>
    <t xml:space="preserve"> II. Специальности среднего профессионального образования</t>
  </si>
  <si>
    <r>
      <t xml:space="preserve">ООО "Причал", </t>
    </r>
    <r>
      <rPr>
        <sz val="12"/>
        <rFont val="Times New Roman"/>
        <family val="1"/>
      </rPr>
      <t>всего</t>
    </r>
  </si>
  <si>
    <r>
      <t xml:space="preserve">Турагенство "M-tour", </t>
    </r>
    <r>
      <rPr>
        <sz val="12"/>
        <rFont val="Times New Roman"/>
        <family val="1"/>
      </rPr>
      <t>всего</t>
    </r>
  </si>
  <si>
    <r>
      <t>ПП "Электротехмонтаж",</t>
    </r>
    <r>
      <rPr>
        <sz val="12"/>
        <rFont val="Times New Roman"/>
        <family val="1"/>
      </rPr>
      <t xml:space="preserve"> всего</t>
    </r>
  </si>
  <si>
    <t>Оптовая и розничная торговля; ремонт автотранспортных средств, мотоциклов, бытовых изделий и предметов личного пользования. Гостиницы и рестораны</t>
  </si>
  <si>
    <t>Транспорт и связь</t>
  </si>
  <si>
    <t>Строительство и жилищно-коммунальное хозяйство</t>
  </si>
  <si>
    <t>Промышленность</t>
  </si>
  <si>
    <t>Лесное хозяйство</t>
  </si>
  <si>
    <t>Сельское хозяйство</t>
  </si>
  <si>
    <t>лаборант-эколог (широкого профиля)</t>
  </si>
  <si>
    <t>машинист крана (крановщик)</t>
  </si>
  <si>
    <t>15070041</t>
  </si>
  <si>
    <t>оператор производственного участка (хлебопекарное производство)</t>
  </si>
  <si>
    <t>34020020</t>
  </si>
  <si>
    <t>слесарь-ремонтник</t>
  </si>
  <si>
    <t>мастер животноводства широкого профиля</t>
  </si>
  <si>
    <t>40010020</t>
  </si>
  <si>
    <t>бакалавр техники и технологии (строительство)</t>
  </si>
  <si>
    <t>27010062</t>
  </si>
  <si>
    <t>40040245</t>
  </si>
  <si>
    <t>фермер (организация фермерского хозяйства)</t>
  </si>
  <si>
    <t>11110151</t>
  </si>
  <si>
    <t>инженер (электрификация и автоматизация сельского хозяйства)</t>
  </si>
  <si>
    <t>11030265</t>
  </si>
  <si>
    <t>слесарь</t>
  </si>
  <si>
    <t>01130035</t>
  </si>
  <si>
    <t>техник (технология молока и молочных продуктов)</t>
  </si>
  <si>
    <t>26030365</t>
  </si>
  <si>
    <t>г. Йошкар-Ола</t>
  </si>
  <si>
    <t>Советский район</t>
  </si>
  <si>
    <t>Сернурский район</t>
  </si>
  <si>
    <t>Коды по профессиям и специальностям присвоены в соответствии с:</t>
  </si>
  <si>
    <r>
      <t xml:space="preserve">ООО "Йошкар-Олинское предприятие Элмет", </t>
    </r>
    <r>
      <rPr>
        <sz val="12"/>
        <rFont val="Times New Roman"/>
        <family val="1"/>
      </rPr>
      <t>всего</t>
    </r>
  </si>
  <si>
    <r>
      <t xml:space="preserve">ЗАО "Портал", </t>
    </r>
    <r>
      <rPr>
        <sz val="12"/>
        <rFont val="Times New Roman"/>
        <family val="1"/>
      </rPr>
      <t>всего</t>
    </r>
  </si>
  <si>
    <r>
      <t xml:space="preserve">ОАО «Управление механизации строительства», </t>
    </r>
    <r>
      <rPr>
        <sz val="12"/>
        <rFont val="Times New Roman"/>
        <family val="1"/>
      </rPr>
      <t>всего</t>
    </r>
  </si>
  <si>
    <r>
      <t xml:space="preserve">ООО фирма «Инструмент-Н», </t>
    </r>
    <r>
      <rPr>
        <sz val="12"/>
        <rFont val="Times New Roman"/>
        <family val="1"/>
      </rPr>
      <t>всего</t>
    </r>
  </si>
  <si>
    <r>
      <t xml:space="preserve">ООО Компания «БАМ», </t>
    </r>
    <r>
      <rPr>
        <sz val="12"/>
        <rFont val="Times New Roman"/>
        <family val="1"/>
      </rPr>
      <t>всего</t>
    </r>
  </si>
  <si>
    <r>
      <t xml:space="preserve">ООО «Наш профиль», </t>
    </r>
    <r>
      <rPr>
        <sz val="12"/>
        <rFont val="Times New Roman"/>
        <family val="1"/>
      </rPr>
      <t>всего</t>
    </r>
  </si>
  <si>
    <r>
      <t xml:space="preserve">ЗАО «ВЭЛТ», </t>
    </r>
    <r>
      <rPr>
        <sz val="12"/>
        <rFont val="Times New Roman"/>
        <family val="1"/>
      </rPr>
      <t>всего</t>
    </r>
  </si>
  <si>
    <r>
      <t xml:space="preserve">ООО "Фурор", </t>
    </r>
    <r>
      <rPr>
        <sz val="12"/>
        <rFont val="Times New Roman"/>
        <family val="1"/>
      </rPr>
      <t>всего</t>
    </r>
  </si>
  <si>
    <r>
      <t xml:space="preserve">ООО "Русский Пеллет", </t>
    </r>
    <r>
      <rPr>
        <sz val="12"/>
        <rFont val="Times New Roman"/>
        <family val="1"/>
      </rPr>
      <t>всего</t>
    </r>
  </si>
  <si>
    <r>
      <t xml:space="preserve">ООО ПТП "Станкостроитель", </t>
    </r>
    <r>
      <rPr>
        <sz val="12"/>
        <rFont val="Times New Roman"/>
        <family val="1"/>
      </rPr>
      <t>всего</t>
    </r>
  </si>
  <si>
    <r>
      <t>ООО "Труженица и К",</t>
    </r>
    <r>
      <rPr>
        <sz val="12"/>
        <rFont val="Times New Roman"/>
        <family val="1"/>
      </rPr>
      <t xml:space="preserve"> всего</t>
    </r>
  </si>
  <si>
    <r>
      <t xml:space="preserve">ООО "Швейник", </t>
    </r>
    <r>
      <rPr>
        <sz val="12"/>
        <rFont val="Times New Roman"/>
        <family val="1"/>
      </rPr>
      <t>всего</t>
    </r>
  </si>
  <si>
    <r>
      <t xml:space="preserve">ООО "Мода", </t>
    </r>
    <r>
      <rPr>
        <sz val="12"/>
        <rFont val="Times New Roman"/>
        <family val="1"/>
      </rPr>
      <t>всего</t>
    </r>
  </si>
  <si>
    <t>Рабочий зеленого хозяйства 3 разряда</t>
  </si>
  <si>
    <t>Тракторист-машинист 4 разряда</t>
  </si>
  <si>
    <t>Бульдозерист 4 разряда</t>
  </si>
  <si>
    <t>Слесарь по ремонту а/м 4 разряда</t>
  </si>
  <si>
    <t>Плотник -4 разряд</t>
  </si>
  <si>
    <t>Кровельщик -4 разряд</t>
  </si>
  <si>
    <t>Маляр-штукатур -4 разряд</t>
  </si>
  <si>
    <t>Слесарь-сантехник -4 разряд</t>
  </si>
  <si>
    <t>Слесарь-сантехник -5 разряд</t>
  </si>
  <si>
    <t>Электромонтер -4 разряд</t>
  </si>
  <si>
    <t>Электрогазосварщик -4 разряд</t>
  </si>
  <si>
    <t>Оператор ЭВМ</t>
  </si>
  <si>
    <t>Начальник планово-производственного отдела</t>
  </si>
  <si>
    <t>Специалист ОМТС</t>
  </si>
  <si>
    <t>Мастер инженерного оборудования</t>
  </si>
  <si>
    <t>Мастер производственного участка</t>
  </si>
  <si>
    <t>Электромеханик 3 разряда</t>
  </si>
  <si>
    <t>Электромеханик 4 разряда</t>
  </si>
  <si>
    <t>Электромеханик 5 разряда</t>
  </si>
  <si>
    <t>Электромонтер 4р.</t>
  </si>
  <si>
    <t>Рабочий по комплексному обслуживанию и ремонту зданий 3р.</t>
  </si>
  <si>
    <t>Рабочий по комплексному обслуживанию и ремонту зданий 4р.</t>
  </si>
  <si>
    <t>Маляр</t>
  </si>
  <si>
    <t>Начальник ПТО</t>
  </si>
  <si>
    <t>Программист</t>
  </si>
  <si>
    <t>оператор пресскомпактора</t>
  </si>
  <si>
    <t>Дренажник</t>
  </si>
  <si>
    <t>Слесарь КИП иА</t>
  </si>
  <si>
    <t>техник -сантехник</t>
  </si>
  <si>
    <t>техник-строитель</t>
  </si>
  <si>
    <t>Машинист крана (крановщик)</t>
  </si>
  <si>
    <t>Тракторист-машинист с/х пр-ва</t>
  </si>
  <si>
    <t>35.01.14</t>
  </si>
  <si>
    <t>36.01.02</t>
  </si>
  <si>
    <t xml:space="preserve">Электрик </t>
  </si>
  <si>
    <t>Каменщик 2-3 разряда</t>
  </si>
  <si>
    <t>Штукатур 2-3 разряда</t>
  </si>
  <si>
    <t>35 02 03</t>
  </si>
  <si>
    <t>столяр-сборщик 3-4 разряда</t>
  </si>
  <si>
    <t>38 02 04</t>
  </si>
  <si>
    <t>рамщик 3-4 разряда</t>
  </si>
  <si>
    <t>Повар 3 разряда</t>
  </si>
  <si>
    <t>Технология продукции общественного питания</t>
  </si>
  <si>
    <t xml:space="preserve"> 19.02.10</t>
  </si>
  <si>
    <t xml:space="preserve">  </t>
  </si>
  <si>
    <t>Повар, кондитер</t>
  </si>
  <si>
    <t>Организация обслуживания в общественном питании (менеджер)</t>
  </si>
  <si>
    <t>Пекарь</t>
  </si>
  <si>
    <t>Технология продукции общественного питания (техник-технолог)</t>
  </si>
  <si>
    <t>55.30</t>
  </si>
  <si>
    <t>Продавец, контролер-кассир</t>
  </si>
  <si>
    <t>Продавец, контроллер-кассир</t>
  </si>
  <si>
    <t>Официант</t>
  </si>
  <si>
    <t>штукатур</t>
  </si>
  <si>
    <t>техник-сантехник</t>
  </si>
  <si>
    <t xml:space="preserve">электрогазосварщик </t>
  </si>
  <si>
    <t>штукатуры-маляры</t>
  </si>
  <si>
    <t>электрогазосварщики</t>
  </si>
  <si>
    <t>электрики</t>
  </si>
  <si>
    <t>кочегары</t>
  </si>
  <si>
    <t>старшие прорабы</t>
  </si>
  <si>
    <t>мастер строительных и монтажных работ</t>
  </si>
  <si>
    <t>инженер охраны труда</t>
  </si>
  <si>
    <t>инженеры производственного отдела</t>
  </si>
  <si>
    <t>каменщики, плотники</t>
  </si>
  <si>
    <t>стропальщики</t>
  </si>
  <si>
    <t>специалист по земельно-имущественным отношениям</t>
  </si>
  <si>
    <t xml:space="preserve">Мастер общестроительных работ(каменщик 3 разряда, электросварщик ручной сварки3разряда)                          </t>
  </si>
  <si>
    <t xml:space="preserve"> 08.02.07</t>
  </si>
  <si>
    <t>Ма стер отделочных строительных работ ( штукатур 3 разряда, маляр строительный 3 разряда)</t>
  </si>
  <si>
    <t xml:space="preserve"> 08.02.08</t>
  </si>
  <si>
    <t>Строительство и эксплуатация зданий и сооружений</t>
  </si>
  <si>
    <t xml:space="preserve"> 08.02.01</t>
  </si>
  <si>
    <t>Радиоаппаратостроение</t>
  </si>
  <si>
    <t>Мастер отделочных строительных работ ( штукатур 3 разряда, маляр строительный 3 разряда)</t>
  </si>
  <si>
    <t>Электрогазосварщик 3 разряда</t>
  </si>
  <si>
    <t>Сварочное производство</t>
  </si>
  <si>
    <t xml:space="preserve"> 22.02.06</t>
  </si>
  <si>
    <t>08.01.05</t>
  </si>
  <si>
    <t>Столяр</t>
  </si>
  <si>
    <t>Машинист автокрана</t>
  </si>
  <si>
    <t>Станочник (металлообработка) -  4-5 разряд</t>
  </si>
  <si>
    <t>15.01.25</t>
  </si>
  <si>
    <t>Электромонтер по ремонту и обслуживанию электрооборудования - 4-5 разряд</t>
  </si>
  <si>
    <t>13.01.10</t>
  </si>
  <si>
    <t>Элетромеханик по торговому и холодильному оборудованию - 4 разряд</t>
  </si>
  <si>
    <t>15.01.17</t>
  </si>
  <si>
    <t>Монтаж и техническая эксплуатация холодильно-компрессорных машин и установок</t>
  </si>
  <si>
    <t>15.02.06</t>
  </si>
  <si>
    <t xml:space="preserve">Машинист мостового крана </t>
  </si>
  <si>
    <t>Формовщик ж/б изделий и конструкций 4 р-да</t>
  </si>
  <si>
    <t>Электросварщик ручной сварки 4 р-да</t>
  </si>
  <si>
    <t>Стропальщик склада готовой продукции</t>
  </si>
  <si>
    <t>Оператор механизированных и автоматизированных складов</t>
  </si>
  <si>
    <t>ИТР-строитель</t>
  </si>
  <si>
    <t>Слесарь по монтажу систем вентиляции</t>
  </si>
  <si>
    <t>Слесарь по изготовлению узлов и деталей вентиляции</t>
  </si>
  <si>
    <t>Мастер СМР</t>
  </si>
  <si>
    <t>Кондитер</t>
  </si>
  <si>
    <t>Слесарь-сборщик</t>
  </si>
  <si>
    <t>Сортировщик</t>
  </si>
  <si>
    <t>Монтажник рэа и приборов 3 разряда</t>
  </si>
  <si>
    <t>11.01.01</t>
  </si>
  <si>
    <t>Станочник д\о станков 3 разряда</t>
  </si>
  <si>
    <t>Столяр 3 разряда</t>
  </si>
  <si>
    <t>29.01.29</t>
  </si>
  <si>
    <t>Техник - технолог</t>
  </si>
  <si>
    <t>Столяр-сборщик 3 разряда</t>
  </si>
  <si>
    <t>15.84</t>
  </si>
  <si>
    <t>Станочник деревообрабатывающих станков 3 разряда</t>
  </si>
  <si>
    <t>35.02.03</t>
  </si>
  <si>
    <t>Обувщик по ремонту обуви 2,3 разряд</t>
  </si>
  <si>
    <t>Заливщик свинцово-оловянистых сплавов</t>
  </si>
  <si>
    <t>Плавильщик</t>
  </si>
  <si>
    <t>Судокорпусник-ремонтник</t>
  </si>
  <si>
    <t>Туризм (менеджер)</t>
  </si>
  <si>
    <t xml:space="preserve">Организация перевозок на транспорте (по видам) </t>
  </si>
  <si>
    <t>Тракторист-машинист с/х производства - 35</t>
  </si>
  <si>
    <t>110800.02</t>
  </si>
  <si>
    <t>Техник-механик - 10</t>
  </si>
  <si>
    <t>Ателье "Декольте"</t>
  </si>
  <si>
    <t>ООО "Петрович"</t>
  </si>
  <si>
    <t>ИП Румянцева О.Н.</t>
  </si>
  <si>
    <t>ООО "Султан"</t>
  </si>
  <si>
    <t>ИП Незамаева И.Л.</t>
  </si>
  <si>
    <t>ООО Марийская швейная фабрика</t>
  </si>
  <si>
    <t>Ателье "Стиль"</t>
  </si>
  <si>
    <t>ИП Лебедева Л.В.</t>
  </si>
  <si>
    <t>ИП Ефремова И.В.</t>
  </si>
  <si>
    <t>ООО "Йошкар-Олинский дом мод"</t>
  </si>
  <si>
    <t>ООО "Модный Город"</t>
  </si>
  <si>
    <t>Школьный кооператив "Юниор"</t>
  </si>
  <si>
    <t>43.01.02</t>
  </si>
  <si>
    <t>Парикмахерская "Стелла"</t>
  </si>
  <si>
    <t>Парикмахерская "Миледи"</t>
  </si>
  <si>
    <t>Салон красоты "НП"</t>
  </si>
  <si>
    <t>Парикмахерская "Стриж Кати"</t>
  </si>
  <si>
    <t>ИП Пуртова М.В.</t>
  </si>
  <si>
    <t>Парикмахерская "Ралина"</t>
  </si>
  <si>
    <t>Парикмахерская "Адель"</t>
  </si>
  <si>
    <t>Парикмахерская "Наталья"</t>
  </si>
  <si>
    <t>ИП Ненарокова М.Г.</t>
  </si>
  <si>
    <t>ИП Полушина Н.А.</t>
  </si>
  <si>
    <t>ИП Львова Е.Ю.</t>
  </si>
  <si>
    <t>39.01.09</t>
  </si>
  <si>
    <t>ГБУ РМЭ Йошкар-Олинский интернат "Сосновая роща"</t>
  </si>
  <si>
    <t>ГБУ РМЭ "Надежда"</t>
  </si>
  <si>
    <t>ГБУ РМЭ "Доверие"</t>
  </si>
  <si>
    <t>54.02.01</t>
  </si>
  <si>
    <t>29.02.01</t>
  </si>
  <si>
    <t>ИП Сотникова С.А.</t>
  </si>
  <si>
    <t>ООО "Нашим детям"</t>
  </si>
  <si>
    <t>ООО Модный город</t>
  </si>
  <si>
    <t>ООО "Гармония"</t>
  </si>
  <si>
    <t>ИП Воробьева Л.В.</t>
  </si>
  <si>
    <t>ИПРумянцева О.Н.</t>
  </si>
  <si>
    <t>43.02.02</t>
  </si>
  <si>
    <t>Студия красоты "Эстель"</t>
  </si>
  <si>
    <t>Парикмахерская "До и после"</t>
  </si>
  <si>
    <t>Парикмахерская "Матрикс"</t>
  </si>
  <si>
    <t>ИП "Карэ"</t>
  </si>
  <si>
    <t>ИП Леонтьева Г.И.</t>
  </si>
  <si>
    <t>ИП Панова И.С.</t>
  </si>
  <si>
    <t>ИП Руденко Е.Ю.</t>
  </si>
  <si>
    <t>39.02.01</t>
  </si>
  <si>
    <t>09 02 01</t>
  </si>
  <si>
    <t>29 02 04</t>
  </si>
  <si>
    <t>Специалист по земельно-имущественным  отношениям</t>
  </si>
  <si>
    <t>43 02 02</t>
  </si>
  <si>
    <t>слесарь - сантехник</t>
  </si>
  <si>
    <t>специалист по земельно-имущественым отношениям</t>
  </si>
  <si>
    <t>электромонтер 4,5 разряда</t>
  </si>
  <si>
    <t>оператор котельной 4,5 разряд</t>
  </si>
  <si>
    <t>повар 4,5 разряд</t>
  </si>
  <si>
    <t>слесарь сантехник 4,5 разряд</t>
  </si>
  <si>
    <t>электрогазосварщик 4 разряд</t>
  </si>
  <si>
    <t>специалист по кадрам- юрист</t>
  </si>
  <si>
    <t>специалист по социальной работе-юрист</t>
  </si>
  <si>
    <t>зав.складом-бухгалтер</t>
  </si>
  <si>
    <t>инспектор канцелярии</t>
  </si>
  <si>
    <t xml:space="preserve">начальник котельной </t>
  </si>
  <si>
    <t>ведущий технолог</t>
  </si>
  <si>
    <t>эколог</t>
  </si>
  <si>
    <t>Лесное и лесопарковое хозяйство</t>
  </si>
  <si>
    <t xml:space="preserve">35.02.01  </t>
  </si>
  <si>
    <t xml:space="preserve">Садово-парковое и ландшафтное строительство </t>
  </si>
  <si>
    <t>Электромонтер 3 разряда</t>
  </si>
  <si>
    <t>Техник - электрик</t>
  </si>
  <si>
    <t>Учитель начальных классов</t>
  </si>
  <si>
    <t>44.02.02</t>
  </si>
  <si>
    <t>Контролер станочных и слесарных работ 3-5 разряда</t>
  </si>
  <si>
    <t>130632</t>
  </si>
  <si>
    <t>Техник-технолог</t>
  </si>
  <si>
    <t>271205</t>
  </si>
  <si>
    <t>Диспетчер</t>
  </si>
  <si>
    <t>216299</t>
  </si>
  <si>
    <t>Экономист</t>
  </si>
  <si>
    <t>277288</t>
  </si>
  <si>
    <t>Инженер по нормированию труда</t>
  </si>
  <si>
    <t>226252</t>
  </si>
  <si>
    <t>Инженер-технолог</t>
  </si>
  <si>
    <t>228544</t>
  </si>
  <si>
    <t>Инженер-конструктор</t>
  </si>
  <si>
    <t>224914</t>
  </si>
  <si>
    <t>Инженер по охране труда</t>
  </si>
  <si>
    <t>22659</t>
  </si>
  <si>
    <t>Слесарь механосборочных работ</t>
  </si>
  <si>
    <t>0113022</t>
  </si>
  <si>
    <t>Станочник широкого профиля</t>
  </si>
  <si>
    <t>0115013</t>
  </si>
  <si>
    <t>Токарь</t>
  </si>
  <si>
    <t>0116013</t>
  </si>
  <si>
    <t>Шлифовщик</t>
  </si>
  <si>
    <t>0118043</t>
  </si>
  <si>
    <t>Фрезеровщик</t>
  </si>
  <si>
    <t>0117023</t>
  </si>
  <si>
    <t>Слесарь-инструментальщик</t>
  </si>
  <si>
    <t>0113013</t>
  </si>
  <si>
    <t>Слесарь-ремонтник</t>
  </si>
  <si>
    <t>0113032</t>
  </si>
  <si>
    <t>Наладчик технологического оборудования</t>
  </si>
  <si>
    <t>0107004</t>
  </si>
  <si>
    <t>Электромонтер по ремонту и обслуживанию электрооборудования</t>
  </si>
  <si>
    <t>0120013</t>
  </si>
  <si>
    <t>0110003</t>
  </si>
  <si>
    <t>151001</t>
  </si>
  <si>
    <t>151000</t>
  </si>
  <si>
    <t>Главный энергетик</t>
  </si>
  <si>
    <t>Инженер-электроник</t>
  </si>
  <si>
    <t>210106</t>
  </si>
  <si>
    <t>280101</t>
  </si>
  <si>
    <t>Слесарь по ремонту технологического оборудования</t>
  </si>
  <si>
    <t>Слесарь по контрольно-измерительным приборам и автоматике (по КИПиА)</t>
  </si>
  <si>
    <t>Химик</t>
  </si>
  <si>
    <t>Механик</t>
  </si>
  <si>
    <t>010900</t>
  </si>
  <si>
    <t>270102</t>
  </si>
  <si>
    <t>050101.4</t>
  </si>
  <si>
    <t>011303.5</t>
  </si>
  <si>
    <t>011301.0</t>
  </si>
  <si>
    <t>011700.1</t>
  </si>
  <si>
    <t>151000.62, 151000.68, 151001.65</t>
  </si>
  <si>
    <t>240304.65</t>
  </si>
  <si>
    <t>Инженер-механик</t>
  </si>
  <si>
    <t>150400.62, 150400.68</t>
  </si>
  <si>
    <t>210300.65</t>
  </si>
  <si>
    <t>Станочник деревообрабатывающих станков</t>
  </si>
  <si>
    <t>Стропальщик</t>
  </si>
  <si>
    <t>Тракторист на трелевке леса</t>
  </si>
  <si>
    <t>1601023</t>
  </si>
  <si>
    <t>Тракторист-машинист</t>
  </si>
  <si>
    <t>080110</t>
  </si>
  <si>
    <t>250201</t>
  </si>
  <si>
    <t>Токарь 4-6 разряд</t>
  </si>
  <si>
    <t>Фрезеровщик 4-6 разряд</t>
  </si>
  <si>
    <t>011702 3</t>
  </si>
  <si>
    <t>Регулировщик радиоэлектронной аппаратуры и приборов</t>
  </si>
  <si>
    <t>Слесарь-сборщик радиоэлектронной аппаратуры и приборов</t>
  </si>
  <si>
    <t>050802 3</t>
  </si>
  <si>
    <t>Слесарь-механик по РЭА</t>
  </si>
  <si>
    <t>050801 4</t>
  </si>
  <si>
    <t>Монтажник РЭА и приборов 3-4 разряд</t>
  </si>
  <si>
    <t>050602 3</t>
  </si>
  <si>
    <t>Слесарь механосборочных работ 3-6 разряд</t>
  </si>
  <si>
    <t>Электромонтер по ремонту и обслуживанию электрооборудования 3-6 разряд</t>
  </si>
  <si>
    <t>Монтажник сантехсистем и оборудования 3-6 разряд</t>
  </si>
  <si>
    <t>151201 2</t>
  </si>
  <si>
    <t>специалист по координации движения (на транспорте)</t>
  </si>
  <si>
    <r>
      <t xml:space="preserve">ФКУ "ИК-6 УФСИН России по Республике Марий Эл", </t>
    </r>
    <r>
      <rPr>
        <sz val="12"/>
        <rFont val="Times New Roman"/>
        <family val="1"/>
      </rPr>
      <t>всего</t>
    </r>
  </si>
  <si>
    <t>Фрезеровщик 5 разряда</t>
  </si>
  <si>
    <t>Электрогазосварщик 4 разряда</t>
  </si>
  <si>
    <t>машинист экскаватора</t>
  </si>
  <si>
    <t>0110023 5</t>
  </si>
  <si>
    <t>штукатур-маляр</t>
  </si>
  <si>
    <t xml:space="preserve">150402 2  9 </t>
  </si>
  <si>
    <t>машинист-кочегар котельной</t>
  </si>
  <si>
    <t>оператор газовой котельной</t>
  </si>
  <si>
    <t>штукатуры</t>
  </si>
  <si>
    <t>каменщики</t>
  </si>
  <si>
    <t>150301 2  1</t>
  </si>
  <si>
    <t>шофера</t>
  </si>
  <si>
    <t xml:space="preserve">240101 3 8 </t>
  </si>
  <si>
    <t>160102 3  6</t>
  </si>
  <si>
    <t>0110043 6</t>
  </si>
  <si>
    <t>150503 3  4</t>
  </si>
  <si>
    <t>водитель автокрана</t>
  </si>
  <si>
    <t>150601 3  7</t>
  </si>
  <si>
    <t>плотники</t>
  </si>
  <si>
    <t>мастера СМР</t>
  </si>
  <si>
    <t>150202 2  1</t>
  </si>
  <si>
    <t>Слесарь АВР</t>
  </si>
  <si>
    <t>Машинист насосных установок</t>
  </si>
  <si>
    <t>Инженер-эколог</t>
  </si>
  <si>
    <t>Мастер ВКХ</t>
  </si>
  <si>
    <t>Оператор линии производства однотипного льноволокна 4 р.</t>
  </si>
  <si>
    <t>Оператор линии производства льноватина 4р.</t>
  </si>
  <si>
    <t>Оператор линии производства льняного масла 4 р.</t>
  </si>
  <si>
    <t>Техник-механик 4 р.</t>
  </si>
  <si>
    <t>Электромонтер 4 р.</t>
  </si>
  <si>
    <t>Оператор очистительного оборудования</t>
  </si>
  <si>
    <t>Слесарь АРВ</t>
  </si>
  <si>
    <t>Обходчик водопроводных сетей</t>
  </si>
  <si>
    <t>Водитель ГАЗ-53 - фургон</t>
  </si>
  <si>
    <t>Контролер водопроводного хозяйства</t>
  </si>
  <si>
    <t>Слесарь-сантехник</t>
  </si>
  <si>
    <t>дворник</t>
  </si>
  <si>
    <t>Рабочий по обслуживанию бань</t>
  </si>
  <si>
    <t>Кассир билетный</t>
  </si>
  <si>
    <t>Машинист (кочегар)</t>
  </si>
  <si>
    <r>
      <t xml:space="preserve">ООО "Марикоммунэнерго", </t>
    </r>
    <r>
      <rPr>
        <sz val="12"/>
        <rFont val="Times New Roman"/>
        <family val="1"/>
      </rPr>
      <t>всего</t>
    </r>
  </si>
  <si>
    <r>
      <t xml:space="preserve">ООО "Холдинг Морки", </t>
    </r>
    <r>
      <rPr>
        <sz val="12"/>
        <color indexed="8"/>
        <rFont val="Times New Roman"/>
        <family val="1"/>
      </rPr>
      <t>всего</t>
    </r>
  </si>
  <si>
    <r>
      <t>ООО "Жилищное хозяйство",</t>
    </r>
    <r>
      <rPr>
        <sz val="12"/>
        <color indexed="8"/>
        <rFont val="Times New Roman"/>
        <family val="1"/>
      </rPr>
      <t xml:space="preserve"> всего</t>
    </r>
  </si>
  <si>
    <r>
      <t xml:space="preserve">ООО "Моркинский ТЭС", </t>
    </r>
    <r>
      <rPr>
        <sz val="12"/>
        <color indexed="8"/>
        <rFont val="Times New Roman"/>
        <family val="1"/>
      </rPr>
      <t>всего</t>
    </r>
  </si>
  <si>
    <r>
      <t xml:space="preserve">ПК  "Моркинская ПМК", </t>
    </r>
    <r>
      <rPr>
        <sz val="12"/>
        <color indexed="8"/>
        <rFont val="Times New Roman"/>
        <family val="1"/>
      </rPr>
      <t>всего</t>
    </r>
  </si>
  <si>
    <r>
      <t xml:space="preserve">ООО «АВВИ», </t>
    </r>
    <r>
      <rPr>
        <sz val="12"/>
        <rFont val="Times New Roman"/>
        <family val="1"/>
      </rPr>
      <t xml:space="preserve">всего </t>
    </r>
  </si>
  <si>
    <r>
      <t xml:space="preserve">ОАО «Фея», </t>
    </r>
    <r>
      <rPr>
        <sz val="12"/>
        <rFont val="Times New Roman"/>
        <family val="1"/>
      </rPr>
      <t xml:space="preserve">всего </t>
    </r>
  </si>
  <si>
    <r>
      <t xml:space="preserve">ИП Таныгин В.В., </t>
    </r>
    <r>
      <rPr>
        <sz val="12"/>
        <rFont val="Times New Roman"/>
        <family val="1"/>
      </rPr>
      <t xml:space="preserve">всего </t>
    </r>
  </si>
  <si>
    <r>
      <t xml:space="preserve">"Новоторъяльское райпо", </t>
    </r>
    <r>
      <rPr>
        <sz val="12"/>
        <color indexed="8"/>
        <rFont val="Times New Roman"/>
        <family val="1"/>
      </rPr>
      <t xml:space="preserve">всего </t>
    </r>
  </si>
  <si>
    <r>
      <t xml:space="preserve">ЗАО "Йошкар-Олинский мясокобинат", </t>
    </r>
    <r>
      <rPr>
        <sz val="12"/>
        <rFont val="Times New Roman"/>
        <family val="1"/>
      </rPr>
      <t>всего</t>
    </r>
  </si>
  <si>
    <r>
      <t>СХА "Передовик",</t>
    </r>
    <r>
      <rPr>
        <sz val="12"/>
        <color indexed="8"/>
        <rFont val="Times New Roman"/>
        <family val="1"/>
      </rPr>
      <t xml:space="preserve"> всего</t>
    </r>
  </si>
  <si>
    <r>
      <t xml:space="preserve">OАО "Марийский машиностроительный завод", </t>
    </r>
    <r>
      <rPr>
        <sz val="12"/>
        <rFont val="Times New Roman"/>
        <family val="1"/>
      </rPr>
      <t>всего</t>
    </r>
  </si>
  <si>
    <t>мастер леса</t>
  </si>
  <si>
    <t>инженер лесного хозяйства</t>
  </si>
  <si>
    <t>ООО Йошкар-Олинский дом мод</t>
  </si>
  <si>
    <r>
      <t xml:space="preserve">ООО "Птицефабрика "Звениговская",  </t>
    </r>
    <r>
      <rPr>
        <sz val="12"/>
        <rFont val="Times New Roman"/>
        <family val="1"/>
      </rPr>
      <t>всего</t>
    </r>
  </si>
  <si>
    <r>
      <t xml:space="preserve">ЗАО «Рассвет», </t>
    </r>
    <r>
      <rPr>
        <sz val="12"/>
        <rFont val="Times New Roman"/>
        <family val="1"/>
      </rPr>
      <t>всего</t>
    </r>
    <r>
      <rPr>
        <b/>
        <sz val="12"/>
        <rFont val="Times New Roman"/>
        <family val="1"/>
      </rPr>
      <t xml:space="preserve"> </t>
    </r>
  </si>
  <si>
    <r>
      <t xml:space="preserve">ООО"Птичий двор",  </t>
    </r>
    <r>
      <rPr>
        <sz val="12"/>
        <rFont val="Times New Roman"/>
        <family val="1"/>
      </rPr>
      <t>всего</t>
    </r>
    <r>
      <rPr>
        <b/>
        <sz val="12"/>
        <rFont val="Times New Roman"/>
        <family val="1"/>
      </rPr>
      <t xml:space="preserve"> </t>
    </r>
  </si>
  <si>
    <r>
      <t xml:space="preserve">ООО «Шема», </t>
    </r>
    <r>
      <rPr>
        <sz val="12"/>
        <rFont val="Times New Roman"/>
        <family val="1"/>
      </rPr>
      <t>всего</t>
    </r>
  </si>
  <si>
    <r>
      <t xml:space="preserve">ООО «Агро-БИНГ», </t>
    </r>
    <r>
      <rPr>
        <sz val="12"/>
        <rFont val="Times New Roman"/>
        <family val="1"/>
      </rPr>
      <t>всего</t>
    </r>
  </si>
  <si>
    <r>
      <t xml:space="preserve">ООО  «Верх-Ушут», </t>
    </r>
    <r>
      <rPr>
        <sz val="12"/>
        <rFont val="Times New Roman"/>
        <family val="1"/>
      </rPr>
      <t>всего</t>
    </r>
  </si>
  <si>
    <r>
      <t xml:space="preserve">ООО "Алсу" (ООО «Телец»), </t>
    </r>
    <r>
      <rPr>
        <sz val="12"/>
        <rFont val="Times New Roman"/>
        <family val="1"/>
      </rPr>
      <t>всего</t>
    </r>
  </si>
  <si>
    <r>
      <t xml:space="preserve">ООО "Акпарс", </t>
    </r>
    <r>
      <rPr>
        <sz val="12"/>
        <rFont val="Times New Roman"/>
        <family val="1"/>
      </rPr>
      <t>всего</t>
    </r>
  </si>
  <si>
    <r>
      <t xml:space="preserve">ООО "ПТФ Йошкар -Олинская", </t>
    </r>
    <r>
      <rPr>
        <sz val="12"/>
        <rFont val="Times New Roman"/>
        <family val="1"/>
      </rPr>
      <t xml:space="preserve">всего  </t>
    </r>
  </si>
  <si>
    <r>
      <t xml:space="preserve">СХПК "Победа" д. Ильпанур Параньгинского района,  </t>
    </r>
    <r>
      <rPr>
        <sz val="12"/>
        <rFont val="Times New Roman"/>
        <family val="1"/>
      </rPr>
      <t>всего</t>
    </r>
  </si>
  <si>
    <r>
      <t xml:space="preserve">ООО "МариАгроРесурс", </t>
    </r>
    <r>
      <rPr>
        <sz val="12"/>
        <rFont val="Times New Roman"/>
        <family val="1"/>
      </rPr>
      <t>всего</t>
    </r>
  </si>
  <si>
    <r>
      <t>ООО "Птицефабрика Акашевская",</t>
    </r>
    <r>
      <rPr>
        <sz val="12"/>
        <rFont val="Times New Roman"/>
        <family val="1"/>
      </rPr>
      <t xml:space="preserve"> всего</t>
    </r>
  </si>
  <si>
    <r>
      <t xml:space="preserve">ПК "Советская ПМК", </t>
    </r>
    <r>
      <rPr>
        <sz val="12"/>
        <rFont val="Times New Roman"/>
        <family val="1"/>
      </rPr>
      <t>всего</t>
    </r>
  </si>
  <si>
    <r>
      <t xml:space="preserve">ООО "Молочные продукты", </t>
    </r>
    <r>
      <rPr>
        <sz val="12"/>
        <rFont val="Times New Roman"/>
        <family val="1"/>
      </rPr>
      <t>всего</t>
    </r>
  </si>
  <si>
    <r>
      <t xml:space="preserve">ООО "КАН", </t>
    </r>
    <r>
      <rPr>
        <sz val="12"/>
        <rFont val="Times New Roman"/>
        <family val="1"/>
      </rPr>
      <t>всего</t>
    </r>
  </si>
  <si>
    <t>09.02.03</t>
  </si>
  <si>
    <r>
      <t xml:space="preserve">ОАО «Йошкар-Олинкая обувная фабрика», </t>
    </r>
    <r>
      <rPr>
        <sz val="12"/>
        <rFont val="Times New Roman"/>
        <family val="1"/>
      </rPr>
      <t>всего</t>
    </r>
  </si>
  <si>
    <r>
      <t xml:space="preserve">ООО "НАТА-ИНФО", </t>
    </r>
    <r>
      <rPr>
        <sz val="12"/>
        <rFont val="Times New Roman"/>
        <family val="1"/>
      </rPr>
      <t>всего</t>
    </r>
  </si>
  <si>
    <r>
      <t xml:space="preserve">ООО "Махаон", </t>
    </r>
    <r>
      <rPr>
        <sz val="12"/>
        <rFont val="Times New Roman"/>
        <family val="1"/>
      </rPr>
      <t>всего</t>
    </r>
  </si>
  <si>
    <r>
      <t xml:space="preserve">ООО "XXI век", </t>
    </r>
    <r>
      <rPr>
        <sz val="12"/>
        <rFont val="Times New Roman"/>
        <family val="1"/>
      </rPr>
      <t>всего</t>
    </r>
  </si>
  <si>
    <r>
      <t xml:space="preserve">ООО "ИнвестФорест", </t>
    </r>
    <r>
      <rPr>
        <sz val="12"/>
        <rFont val="Times New Roman"/>
        <family val="1"/>
      </rPr>
      <t>всего</t>
    </r>
  </si>
  <si>
    <r>
      <t>ООО Фирма "Илыш",</t>
    </r>
    <r>
      <rPr>
        <sz val="12"/>
        <rFont val="Times New Roman"/>
        <family val="1"/>
      </rPr>
      <t xml:space="preserve"> всего</t>
    </r>
  </si>
  <si>
    <r>
      <t xml:space="preserve">ООО "Строительные материалы", </t>
    </r>
    <r>
      <rPr>
        <sz val="12"/>
        <rFont val="Times New Roman"/>
        <family val="1"/>
      </rPr>
      <t>всего</t>
    </r>
  </si>
  <si>
    <r>
      <t xml:space="preserve">РТП "Пригородное", </t>
    </r>
    <r>
      <rPr>
        <sz val="12"/>
        <rFont val="Times New Roman"/>
        <family val="1"/>
      </rPr>
      <t>всего</t>
    </r>
  </si>
  <si>
    <r>
      <t>ООО "Цветной бульвар",</t>
    </r>
    <r>
      <rPr>
        <sz val="12"/>
        <rFont val="Times New Roman"/>
        <family val="1"/>
      </rPr>
      <t xml:space="preserve"> всего</t>
    </r>
  </si>
  <si>
    <r>
      <t xml:space="preserve">ООО "Корвет", </t>
    </r>
    <r>
      <rPr>
        <sz val="12"/>
        <rFont val="Times New Roman"/>
        <family val="1"/>
      </rPr>
      <t>всего</t>
    </r>
  </si>
  <si>
    <r>
      <t xml:space="preserve">ЗАО "Марпромвентиляция", </t>
    </r>
    <r>
      <rPr>
        <sz val="12"/>
        <rFont val="Times New Roman"/>
        <family val="1"/>
      </rPr>
      <t>всего</t>
    </r>
  </si>
  <si>
    <r>
      <t xml:space="preserve">ООО "Эком +", </t>
    </r>
    <r>
      <rPr>
        <sz val="12"/>
        <rFont val="Times New Roman"/>
        <family val="1"/>
      </rPr>
      <t>всего</t>
    </r>
  </si>
  <si>
    <r>
      <t xml:space="preserve">ООО "АСМ", </t>
    </r>
    <r>
      <rPr>
        <sz val="12"/>
        <rFont val="Times New Roman"/>
        <family val="1"/>
      </rPr>
      <t>всего</t>
    </r>
  </si>
  <si>
    <r>
      <t xml:space="preserve">ОАО "Промтекс", </t>
    </r>
    <r>
      <rPr>
        <sz val="12"/>
        <rFont val="Times New Roman"/>
        <family val="1"/>
      </rPr>
      <t>всего</t>
    </r>
  </si>
  <si>
    <r>
      <t xml:space="preserve">ПАО "МОВЕН", </t>
    </r>
    <r>
      <rPr>
        <sz val="12"/>
        <rFont val="Times New Roman"/>
        <family val="1"/>
      </rPr>
      <t>всего</t>
    </r>
  </si>
  <si>
    <r>
      <t xml:space="preserve">ЗАО "Завод Совиталпродмаш", </t>
    </r>
    <r>
      <rPr>
        <sz val="12"/>
        <rFont val="Times New Roman"/>
        <family val="1"/>
      </rPr>
      <t>всего</t>
    </r>
  </si>
  <si>
    <r>
      <t xml:space="preserve">ОАО "ВЭМЗ",  </t>
    </r>
    <r>
      <rPr>
        <sz val="12"/>
        <rFont val="Times New Roman"/>
        <family val="1"/>
      </rPr>
      <t>всего</t>
    </r>
  </si>
  <si>
    <r>
      <t xml:space="preserve">ООО "Персонал", </t>
    </r>
    <r>
      <rPr>
        <sz val="12"/>
        <rFont val="Times New Roman"/>
        <family val="1"/>
      </rPr>
      <t>всего</t>
    </r>
  </si>
  <si>
    <r>
      <t xml:space="preserve">ООО "Потенциал", </t>
    </r>
    <r>
      <rPr>
        <sz val="12"/>
        <rFont val="Times New Roman"/>
        <family val="1"/>
      </rPr>
      <t xml:space="preserve">всего </t>
    </r>
  </si>
  <si>
    <r>
      <t xml:space="preserve">ОАО "ССРЗ им Бутякова С.Н.", </t>
    </r>
    <r>
      <rPr>
        <sz val="12"/>
        <rFont val="Times New Roman"/>
        <family val="1"/>
      </rPr>
      <t>всего</t>
    </r>
  </si>
  <si>
    <t>Электромеханика  Инженер</t>
  </si>
  <si>
    <t xml:space="preserve">Технология машиностроения  Инженер       </t>
  </si>
  <si>
    <r>
      <t xml:space="preserve">ООО ПК "Сигма", </t>
    </r>
    <r>
      <rPr>
        <sz val="12"/>
        <rFont val="Times New Roman"/>
        <family val="1"/>
      </rPr>
      <t>всего</t>
    </r>
  </si>
  <si>
    <r>
      <t xml:space="preserve">ООО «Хлебокомбинат Моркинского райпо», </t>
    </r>
    <r>
      <rPr>
        <sz val="12"/>
        <rFont val="Times New Roman"/>
        <family val="1"/>
      </rPr>
      <t>всего</t>
    </r>
  </si>
  <si>
    <r>
      <t xml:space="preserve">ОАО "СПМК-7",  </t>
    </r>
    <r>
      <rPr>
        <sz val="12"/>
        <rFont val="Times New Roman"/>
        <family val="1"/>
      </rPr>
      <t>всего</t>
    </r>
  </si>
  <si>
    <r>
      <t>ЗАО "ПМК-3",</t>
    </r>
    <r>
      <rPr>
        <sz val="12"/>
        <rFont val="Times New Roman"/>
        <family val="1"/>
      </rPr>
      <t xml:space="preserve"> всего</t>
    </r>
  </si>
  <si>
    <r>
      <t xml:space="preserve">ЗАО "ПМК-9", </t>
    </r>
    <r>
      <rPr>
        <sz val="12"/>
        <rFont val="Times New Roman"/>
        <family val="1"/>
      </rPr>
      <t>всего</t>
    </r>
  </si>
  <si>
    <t>150200 3 7</t>
  </si>
  <si>
    <t>150402 2 9</t>
  </si>
  <si>
    <t>400803 4 5</t>
  </si>
  <si>
    <t>оператор по искусственному осеменению животных и птицы (зоотехния)</t>
  </si>
  <si>
    <r>
      <t>ЗАО «Марийское»</t>
    </r>
    <r>
      <rPr>
        <sz val="12"/>
        <rFont val="Times New Roman"/>
        <family val="1"/>
      </rPr>
      <t>, всего</t>
    </r>
  </si>
  <si>
    <t>оператор по искусственному осеменению животных (мастер животноводства)</t>
  </si>
  <si>
    <t>электрогазосварщик, занятый на резке и ручной сварке</t>
  </si>
  <si>
    <t>011002 3 5</t>
  </si>
  <si>
    <t>011601 3 1</t>
  </si>
  <si>
    <t>150401 3 5</t>
  </si>
  <si>
    <t>слесарь КИПиА</t>
  </si>
  <si>
    <t>011400 3 9</t>
  </si>
  <si>
    <t>электромонтер</t>
  </si>
  <si>
    <t>012000 3 7</t>
  </si>
  <si>
    <t>слесарь по ремонту пневмосистем</t>
  </si>
  <si>
    <t>011303 2 5</t>
  </si>
  <si>
    <t>слесарь по обслуживанию газового оборудования</t>
  </si>
  <si>
    <t>390100 3 2</t>
  </si>
  <si>
    <t>слесарь-машинист холодильных установок (электромеханик)</t>
  </si>
  <si>
    <t>012200 3 4</t>
  </si>
  <si>
    <t>заведующий предприятием розничной торговли</t>
  </si>
  <si>
    <t>водитель</t>
  </si>
  <si>
    <t>400604 3 7</t>
  </si>
  <si>
    <t>080110 52</t>
  </si>
  <si>
    <t>управляющий отделением (управление персоналом)</t>
  </si>
  <si>
    <t>начальник цеха убоя и переработки птицы (технология мяса и мясных продуктов)</t>
  </si>
  <si>
    <t>начальник цеха родительского стада (зоотехния)</t>
  </si>
  <si>
    <t>заместитель главного зоотехника по птицеводству (зоотехния)</t>
  </si>
  <si>
    <t>зоотехник животноводческого комплекса (зоотехния)</t>
  </si>
  <si>
    <t>ветеринарный врач цеха инкубации (ветеринария)</t>
  </si>
  <si>
    <t>старший ветеринарный врач (ветеринария)</t>
  </si>
  <si>
    <t>мастер цеха убоя (технология мяса и мясных продуктов)</t>
  </si>
  <si>
    <t>мастер цеха переработки (технология мяса и мясных продуктов)</t>
  </si>
  <si>
    <r>
      <t>СПК колхоз «Пригородный»</t>
    </r>
    <r>
      <rPr>
        <sz val="12"/>
        <rFont val="Times New Roman"/>
        <family val="1"/>
      </rPr>
      <t>, всего</t>
    </r>
  </si>
  <si>
    <t>410300 4 2</t>
  </si>
  <si>
    <t>обработчик рыбы и морепродуктов</t>
  </si>
  <si>
    <t>420100 3 0</t>
  </si>
  <si>
    <t>инженер-электрик (электрификация и автоматизация сельского хозяйства)</t>
  </si>
  <si>
    <t>080105 65</t>
  </si>
  <si>
    <r>
      <t>СПК колхоз «Нива»</t>
    </r>
    <r>
      <rPr>
        <sz val="12"/>
        <rFont val="Times New Roman"/>
        <family val="1"/>
      </rPr>
      <t>, всего</t>
    </r>
  </si>
  <si>
    <t>слесарь - ремонтник</t>
  </si>
  <si>
    <t>400402 4 5</t>
  </si>
  <si>
    <r>
      <t>СПК СХА «Знамя»</t>
    </r>
    <r>
      <rPr>
        <sz val="12"/>
        <rFont val="Times New Roman"/>
        <family val="1"/>
      </rPr>
      <t>, всего</t>
    </r>
  </si>
  <si>
    <r>
      <t>СПК СХА «Семисола»</t>
    </r>
    <r>
      <rPr>
        <sz val="12"/>
        <rFont val="Times New Roman"/>
        <family val="1"/>
      </rPr>
      <t>, всего</t>
    </r>
  </si>
  <si>
    <t>машинист – тракторист</t>
  </si>
  <si>
    <t>400401 4   3</t>
  </si>
  <si>
    <t>оператор машинного доения</t>
  </si>
  <si>
    <t>инженер</t>
  </si>
  <si>
    <t>011300 3</t>
  </si>
  <si>
    <t>электросварщик</t>
  </si>
  <si>
    <t>рабочий</t>
  </si>
  <si>
    <t>охранник</t>
  </si>
  <si>
    <t>400302 4</t>
  </si>
  <si>
    <t>400701 3</t>
  </si>
  <si>
    <t>уборщик</t>
  </si>
  <si>
    <t>оператор ККЦ</t>
  </si>
  <si>
    <t xml:space="preserve"> инженер по ОТ</t>
  </si>
  <si>
    <t>механик</t>
  </si>
  <si>
    <t>генеральный директор</t>
  </si>
  <si>
    <t>заместитель директора</t>
  </si>
  <si>
    <t>главный бухгалтер</t>
  </si>
  <si>
    <t>экономист</t>
  </si>
  <si>
    <t>Оператор с/х машин</t>
  </si>
  <si>
    <r>
      <t>СПК  колхоз «Родина»</t>
    </r>
    <r>
      <rPr>
        <sz val="12"/>
        <rFont val="Times New Roman"/>
        <family val="1"/>
      </rPr>
      <t>, всего</t>
    </r>
  </si>
  <si>
    <t>Электромонтер по обслуживанию подстанций 4 группа</t>
  </si>
  <si>
    <t>Электрослесарь по ремонту оборудования распределительных устройств 4 разряд</t>
  </si>
  <si>
    <t>Электромонтер по испытаниям и измерениям IV группа</t>
  </si>
  <si>
    <t>Электромонтер по ремонту аппаратуры релейной защиты и автоматики 4 разряд</t>
  </si>
  <si>
    <t>Электромонтер по ремонту и обслуживанию электрооборудования 5 разряд</t>
  </si>
  <si>
    <t>Электрослесарь по ремонту и обслуживанию автоматики и средств измерений электростанций 5 разряд</t>
  </si>
  <si>
    <t>Электрослесарь по ремонту и обслуживанию автоматики и средств измерений ОК 5 разряд</t>
  </si>
  <si>
    <t>Электромонтер по ремонту ВКИС 4 разряд</t>
  </si>
  <si>
    <t>Электромонтер по эксплуатации распределительных сетей III группа</t>
  </si>
  <si>
    <t>Электрогазосварьщик</t>
  </si>
  <si>
    <t>Слесарь – электрик по ремонту электрооборудования</t>
  </si>
  <si>
    <t>Слесарь КИП и А</t>
  </si>
  <si>
    <t>Исполнитель оформительских работ</t>
  </si>
  <si>
    <t>Кассир-консультант</t>
  </si>
  <si>
    <t>Контролер газового хозяйства</t>
  </si>
  <si>
    <t>Кузнец ручной ковки</t>
  </si>
  <si>
    <t>Лаборант по ФМИ</t>
  </si>
  <si>
    <t>Слесарь по ремонту автомобилей</t>
  </si>
  <si>
    <t>Электрогазосварщик, Электрогазосварщик - резчик</t>
  </si>
  <si>
    <t>Мастер, старший мастер</t>
  </si>
  <si>
    <t>Машинист бульдозера</t>
  </si>
  <si>
    <t xml:space="preserve">Электромонтер по ремонту и обслуживанию электрооборудования </t>
  </si>
  <si>
    <t>Водитель легкового автомобиля</t>
  </si>
  <si>
    <t>Машинист катка</t>
  </si>
  <si>
    <t>Штукатур</t>
  </si>
  <si>
    <t>Инженер-строитель</t>
  </si>
  <si>
    <t xml:space="preserve">Электрогазосварщик </t>
  </si>
  <si>
    <t>Гидрогеолог</t>
  </si>
  <si>
    <t>Инженер (ПГС)</t>
  </si>
  <si>
    <t>монтажник наружных трубопроводов</t>
  </si>
  <si>
    <t>15080128</t>
  </si>
  <si>
    <t>техник (хранение и переработка растениеводческой продукции)</t>
  </si>
  <si>
    <t>11030651</t>
  </si>
  <si>
    <r>
      <t xml:space="preserve">Кафе "Вегас", </t>
    </r>
    <r>
      <rPr>
        <sz val="12"/>
        <rFont val="Times New Roman"/>
        <family val="1"/>
      </rPr>
      <t>всего</t>
    </r>
  </si>
  <si>
    <r>
      <t xml:space="preserve">ООО "Домовая кухня", </t>
    </r>
    <r>
      <rPr>
        <sz val="12"/>
        <rFont val="Times New Roman"/>
        <family val="1"/>
      </rPr>
      <t>всего</t>
    </r>
  </si>
  <si>
    <r>
      <t xml:space="preserve">ООО "Интерлайн": Кафе "Камелот", "Визит", "Перекресток", </t>
    </r>
    <r>
      <rPr>
        <sz val="12"/>
        <rFont val="Times New Roman"/>
        <family val="1"/>
      </rPr>
      <t>всего</t>
    </r>
  </si>
  <si>
    <r>
      <t xml:space="preserve">ООО "Аль-Соле", </t>
    </r>
    <r>
      <rPr>
        <sz val="12"/>
        <rFont val="Times New Roman"/>
        <family val="1"/>
      </rPr>
      <t>всего</t>
    </r>
  </si>
  <si>
    <r>
      <t xml:space="preserve">КП "Школьник", </t>
    </r>
    <r>
      <rPr>
        <sz val="12"/>
        <rFont val="Times New Roman"/>
        <family val="1"/>
      </rPr>
      <t>всего</t>
    </r>
  </si>
  <si>
    <r>
      <t xml:space="preserve">ООО "Русские пироги", </t>
    </r>
    <r>
      <rPr>
        <sz val="12"/>
        <rFont val="Times New Roman"/>
        <family val="1"/>
      </rPr>
      <t>всего</t>
    </r>
  </si>
  <si>
    <r>
      <t xml:space="preserve">Ресторан "Старый Георг", </t>
    </r>
    <r>
      <rPr>
        <sz val="12"/>
        <rFont val="Times New Roman"/>
        <family val="1"/>
      </rPr>
      <t>всего</t>
    </r>
  </si>
  <si>
    <r>
      <t xml:space="preserve">Кафе "Братина", </t>
    </r>
    <r>
      <rPr>
        <sz val="12"/>
        <rFont val="Times New Roman"/>
        <family val="1"/>
      </rPr>
      <t>всего</t>
    </r>
  </si>
  <si>
    <r>
      <t xml:space="preserve">Кафе "Фестиваль", </t>
    </r>
    <r>
      <rPr>
        <sz val="12"/>
        <rFont val="Times New Roman"/>
        <family val="1"/>
      </rPr>
      <t>всего</t>
    </r>
  </si>
  <si>
    <r>
      <t xml:space="preserve">Кафе "Будьдог", </t>
    </r>
    <r>
      <rPr>
        <sz val="12"/>
        <rFont val="Times New Roman"/>
        <family val="1"/>
      </rPr>
      <t>всего</t>
    </r>
  </si>
  <si>
    <r>
      <t xml:space="preserve">Кафе "Плес", </t>
    </r>
    <r>
      <rPr>
        <sz val="12"/>
        <rFont val="Times New Roman"/>
        <family val="1"/>
      </rPr>
      <t>всего</t>
    </r>
  </si>
  <si>
    <r>
      <t xml:space="preserve">Кафе "Два капитана", </t>
    </r>
    <r>
      <rPr>
        <sz val="12"/>
        <rFont val="Times New Roman"/>
        <family val="1"/>
      </rPr>
      <t>всего</t>
    </r>
  </si>
  <si>
    <r>
      <t xml:space="preserve">Кафе "Дом творчества кулинаров", </t>
    </r>
    <r>
      <rPr>
        <sz val="12"/>
        <rFont val="Times New Roman"/>
        <family val="1"/>
      </rPr>
      <t>всего</t>
    </r>
  </si>
  <si>
    <r>
      <t xml:space="preserve">Кафе "Евразия", </t>
    </r>
    <r>
      <rPr>
        <sz val="12"/>
        <rFont val="Times New Roman"/>
        <family val="1"/>
      </rPr>
      <t>всего</t>
    </r>
  </si>
  <si>
    <r>
      <t xml:space="preserve">Кафе "Алые паруса", </t>
    </r>
    <r>
      <rPr>
        <sz val="12"/>
        <rFont val="Times New Roman"/>
        <family val="1"/>
      </rPr>
      <t>всего</t>
    </r>
  </si>
  <si>
    <r>
      <t xml:space="preserve">Кафе "Толстушка", </t>
    </r>
    <r>
      <rPr>
        <sz val="12"/>
        <rFont val="Times New Roman"/>
        <family val="1"/>
      </rPr>
      <t>всего</t>
    </r>
  </si>
  <si>
    <r>
      <t xml:space="preserve">Кафе "Жак", </t>
    </r>
    <r>
      <rPr>
        <sz val="12"/>
        <rFont val="Times New Roman"/>
        <family val="1"/>
      </rPr>
      <t>всего</t>
    </r>
  </si>
  <si>
    <r>
      <t xml:space="preserve">Кафе "Жираф", </t>
    </r>
    <r>
      <rPr>
        <sz val="12"/>
        <rFont val="Times New Roman"/>
        <family val="1"/>
      </rPr>
      <t>всего</t>
    </r>
  </si>
  <si>
    <r>
      <t xml:space="preserve">Кафе-бар "Синема", </t>
    </r>
    <r>
      <rPr>
        <sz val="12"/>
        <rFont val="Times New Roman"/>
        <family val="1"/>
      </rPr>
      <t>всего</t>
    </r>
  </si>
  <si>
    <r>
      <t xml:space="preserve">Кафе "Вофф", </t>
    </r>
    <r>
      <rPr>
        <sz val="12"/>
        <rFont val="Times New Roman"/>
        <family val="1"/>
      </rPr>
      <t>всего</t>
    </r>
  </si>
  <si>
    <r>
      <t xml:space="preserve">Пиццерия "Соренто", </t>
    </r>
    <r>
      <rPr>
        <sz val="12"/>
        <rFont val="Times New Roman"/>
        <family val="1"/>
      </rPr>
      <t>всего</t>
    </r>
  </si>
  <si>
    <r>
      <t xml:space="preserve">Кафе "Эврика", </t>
    </r>
    <r>
      <rPr>
        <sz val="12"/>
        <rFont val="Times New Roman"/>
        <family val="1"/>
      </rPr>
      <t>всего</t>
    </r>
  </si>
  <si>
    <r>
      <t xml:space="preserve">Магазин "Хозяюшка", </t>
    </r>
    <r>
      <rPr>
        <sz val="12"/>
        <rFont val="Times New Roman"/>
        <family val="1"/>
      </rPr>
      <t>всего</t>
    </r>
  </si>
  <si>
    <r>
      <t xml:space="preserve">Магазин "Мебельград", </t>
    </r>
    <r>
      <rPr>
        <sz val="12"/>
        <rFont val="Times New Roman"/>
        <family val="1"/>
      </rPr>
      <t>всего</t>
    </r>
  </si>
  <si>
    <r>
      <t xml:space="preserve">Ресторан "Фрау Мюллер", </t>
    </r>
    <r>
      <rPr>
        <sz val="12"/>
        <rFont val="Times New Roman"/>
        <family val="1"/>
      </rPr>
      <t>всего</t>
    </r>
  </si>
  <si>
    <t>переработчик скота и мяса</t>
  </si>
  <si>
    <t>41010022</t>
  </si>
  <si>
    <t>инженер (механизация сельского хозяйства)</t>
  </si>
  <si>
    <t>40050048</t>
  </si>
  <si>
    <t>экономист (земельно-имущественные отношения)</t>
  </si>
  <si>
    <t>08011451</t>
  </si>
  <si>
    <t>юрист (право и организация социального обеспечения)</t>
  </si>
  <si>
    <t>03050451</t>
  </si>
  <si>
    <t>Заместитель директора филиала – Директор по b2c</t>
  </si>
  <si>
    <t>Заместитель руководителя по техническому сопровождению волоконно-оптических линий связи</t>
  </si>
  <si>
    <t>Инженер по обслуживанию</t>
  </si>
  <si>
    <t>Инженер по технической документации</t>
  </si>
  <si>
    <t>Координатор отдела маркетинга b2c</t>
  </si>
  <si>
    <t>Корпоративный тренер</t>
  </si>
  <si>
    <t>Менеджер отдела по обслуживанию корпоративных клиентов</t>
  </si>
  <si>
    <r>
      <t xml:space="preserve">ООО «Феникс Плюс», </t>
    </r>
    <r>
      <rPr>
        <sz val="12"/>
        <rFont val="Times New Roman"/>
        <family val="1"/>
      </rPr>
      <t>всего</t>
    </r>
  </si>
  <si>
    <r>
      <t xml:space="preserve">"Сернурское райпо", </t>
    </r>
    <r>
      <rPr>
        <sz val="12"/>
        <rFont val="Times New Roman"/>
        <family val="1"/>
      </rPr>
      <t>всего</t>
    </r>
  </si>
  <si>
    <r>
      <t xml:space="preserve">ООО «Питание», </t>
    </r>
    <r>
      <rPr>
        <sz val="12"/>
        <rFont val="Times New Roman"/>
        <family val="1"/>
      </rPr>
      <t>всего</t>
    </r>
  </si>
  <si>
    <r>
      <t xml:space="preserve">ППО «Советское объединение общественного питания», </t>
    </r>
    <r>
      <rPr>
        <sz val="12"/>
        <rFont val="Times New Roman"/>
        <family val="1"/>
      </rPr>
      <t>всего</t>
    </r>
  </si>
  <si>
    <t>Почтальоны</t>
  </si>
  <si>
    <t>Сортировщики</t>
  </si>
  <si>
    <t>Водители</t>
  </si>
  <si>
    <t>Вспомогательное производство всего, в т.ч.:</t>
  </si>
  <si>
    <t>Контролер технического состояния автотранспорта</t>
  </si>
  <si>
    <t>Аккумуляторщик</t>
  </si>
  <si>
    <t>Операторы связи</t>
  </si>
  <si>
    <t>Руководители</t>
  </si>
  <si>
    <t>Специалисты</t>
  </si>
  <si>
    <t>Мастер по обслуживанию абонентов</t>
  </si>
  <si>
    <t>Инженер электросвязи</t>
  </si>
  <si>
    <r>
      <t xml:space="preserve">Филиал в Республике Марий Эл ОАО "Ростелеком", </t>
    </r>
    <r>
      <rPr>
        <sz val="12"/>
        <rFont val="Times New Roman"/>
        <family val="1"/>
      </rPr>
      <t>всего</t>
    </r>
  </si>
  <si>
    <t>390902 3</t>
  </si>
  <si>
    <t>Секретарь-референт</t>
  </si>
  <si>
    <t>391001 4</t>
  </si>
  <si>
    <t>Кассир</t>
  </si>
  <si>
    <t>Менеджер по документообороту</t>
  </si>
  <si>
    <t>Специалист по координации</t>
  </si>
  <si>
    <t>Администратор активного оборудования</t>
  </si>
  <si>
    <t>Администратор серверов</t>
  </si>
  <si>
    <t>Бригадир по подключению</t>
  </si>
  <si>
    <t>Бухгалтер по учету материалов</t>
  </si>
  <si>
    <t>Ведущий администратор активного оборудования</t>
  </si>
  <si>
    <t>Ведущий администратор биллинга</t>
  </si>
  <si>
    <t>Ведущий администратор офисной сети и АТС</t>
  </si>
  <si>
    <t>230105 65</t>
  </si>
  <si>
    <t>Ведущий инженер ГС КТВ</t>
  </si>
  <si>
    <t>210405 65</t>
  </si>
  <si>
    <t>Ведущий проект-менеджер</t>
  </si>
  <si>
    <t>Ведущий специалист абонентского отдела</t>
  </si>
  <si>
    <t>Ведущий специалист по качеству</t>
  </si>
  <si>
    <t>Ведущий специалист по продажам</t>
  </si>
  <si>
    <t>Ведущий специалист по работе с дилерами</t>
  </si>
  <si>
    <t>Ведущий экономист</t>
  </si>
  <si>
    <t>Директор по общим вопросам и безопасности</t>
  </si>
  <si>
    <t>Директор по техническому сервису</t>
  </si>
  <si>
    <t xml:space="preserve">специалист (лесное и лесопарковое хозяйство) </t>
  </si>
  <si>
    <t xml:space="preserve">специалист (садово-парковое и ландшафтное строительство) </t>
  </si>
  <si>
    <t>Энергетик</t>
  </si>
  <si>
    <t>Начальник цеха</t>
  </si>
  <si>
    <t>Технолог</t>
  </si>
  <si>
    <t>Мастер производственного учаска</t>
  </si>
  <si>
    <t>12759.3</t>
  </si>
  <si>
    <t>170500</t>
  </si>
  <si>
    <t>22956</t>
  </si>
  <si>
    <t>Грузчик</t>
  </si>
  <si>
    <t>Опреатор автоматической линии</t>
  </si>
  <si>
    <t>Опреатор окорочно-дробильного комплекса</t>
  </si>
  <si>
    <t>Водитель автомобиля</t>
  </si>
  <si>
    <t>Менеджер по продажам</t>
  </si>
  <si>
    <t>170301</t>
  </si>
  <si>
    <t>170303</t>
  </si>
  <si>
    <t>080101</t>
  </si>
  <si>
    <t>Токарь 3-6 разряда</t>
  </si>
  <si>
    <t xml:space="preserve">Токарь-расточник  </t>
  </si>
  <si>
    <t>Фрезеровщик 3-6 разряда</t>
  </si>
  <si>
    <t>Зуборезчик</t>
  </si>
  <si>
    <t>Слесарь механосборочных работ 3-6 разряда</t>
  </si>
  <si>
    <t>011603 3</t>
  </si>
  <si>
    <t>011701 3</t>
  </si>
  <si>
    <t>Настильщица</t>
  </si>
  <si>
    <t>Швея 2-3 разряда</t>
  </si>
  <si>
    <t>Оператор швейного оборудования</t>
  </si>
  <si>
    <t>300103 2</t>
  </si>
  <si>
    <t>300202 2</t>
  </si>
  <si>
    <t>Электромеханик</t>
  </si>
  <si>
    <t>Швея 2-3 разрада</t>
  </si>
  <si>
    <t>Заместитель директора филиала – Директор по b2b</t>
  </si>
  <si>
    <t>360201 3  6</t>
  </si>
  <si>
    <t>360202 3  1</t>
  </si>
  <si>
    <t xml:space="preserve">360103 3  3   </t>
  </si>
  <si>
    <t>заведующая складом</t>
  </si>
  <si>
    <t xml:space="preserve">370201 3  8 </t>
  </si>
  <si>
    <t>11786 9</t>
  </si>
  <si>
    <t>кухонный рабочий</t>
  </si>
  <si>
    <t>уборщик производственных помещений</t>
  </si>
  <si>
    <t>заведующий производством</t>
  </si>
  <si>
    <t>уборщик служебных помещений</t>
  </si>
  <si>
    <t>кассир</t>
  </si>
  <si>
    <t>продавец выносной торговли</t>
  </si>
  <si>
    <t>370204 3  4</t>
  </si>
  <si>
    <t>швея 4 разряда</t>
  </si>
  <si>
    <t>300103 2  6</t>
  </si>
  <si>
    <t>секретарь</t>
  </si>
  <si>
    <t>391101 3  0</t>
  </si>
  <si>
    <t>390902 2  3</t>
  </si>
  <si>
    <t>продавец 4 разряда</t>
  </si>
  <si>
    <t>повар 5 разряда</t>
  </si>
  <si>
    <t>повар 4 разряда</t>
  </si>
  <si>
    <t>кондитер 4 разряда</t>
  </si>
  <si>
    <t>слесарь-сантехник</t>
  </si>
  <si>
    <t>18560 1</t>
  </si>
  <si>
    <t>Контролер</t>
  </si>
  <si>
    <t>Технолог швейного производства</t>
  </si>
  <si>
    <t>151700 4</t>
  </si>
  <si>
    <t>290300 2</t>
  </si>
  <si>
    <t>300100 2</t>
  </si>
  <si>
    <t>технолог (технология продукции общественного питания)</t>
  </si>
  <si>
    <t>26050251</t>
  </si>
  <si>
    <t>менеджер (гостиничный сервис)</t>
  </si>
  <si>
    <t>10010551</t>
  </si>
  <si>
    <t>ВСЕГО потребность по специальностям среднего 
профессионального образования</t>
  </si>
  <si>
    <t xml:space="preserve">техник (технология машиностроения) </t>
  </si>
  <si>
    <t>техник (микроэлектроника и твердотельная электроника)</t>
  </si>
  <si>
    <t>21010451</t>
  </si>
  <si>
    <t>повар, кондитер</t>
  </si>
  <si>
    <t>36020030</t>
  </si>
  <si>
    <t>станочник (металлообработка)</t>
  </si>
  <si>
    <t>слесарь механосборочных работ</t>
  </si>
  <si>
    <t>техник (строительство и эксплуатация зданий и сооружений)</t>
  </si>
  <si>
    <t>27010351</t>
  </si>
  <si>
    <t>заточник</t>
  </si>
  <si>
    <t>01180234</t>
  </si>
  <si>
    <t>наладчик машин и оборудования (швейное производство)</t>
  </si>
  <si>
    <t>32070031</t>
  </si>
  <si>
    <t>сборщик верха обуви</t>
  </si>
  <si>
    <t>31020338</t>
  </si>
  <si>
    <t>раскройщик материалов</t>
  </si>
  <si>
    <t>31020137</t>
  </si>
  <si>
    <t>оператор микроэлектронного производства</t>
  </si>
  <si>
    <t>05020042</t>
  </si>
  <si>
    <t>контролер радиоэлектронной аппаратуры и приборов</t>
  </si>
  <si>
    <t>05060136</t>
  </si>
  <si>
    <t>монтажник радиоэлектронной аппаратуры и приборов</t>
  </si>
  <si>
    <t>05060231</t>
  </si>
  <si>
    <t>слесарь-сборщик радиоэлектронной аппаратуры</t>
  </si>
  <si>
    <t>05080239</t>
  </si>
  <si>
    <t>регулировщик радиоэлектронной аппаратуры и приборов</t>
  </si>
  <si>
    <t>05070146</t>
  </si>
  <si>
    <t>37020434</t>
  </si>
  <si>
    <t>кондитер</t>
  </si>
  <si>
    <t>34010323</t>
  </si>
  <si>
    <t>слесарь-ремонтник (ремонт машин и оборудования различного назначения)</t>
  </si>
  <si>
    <t>01130325</t>
  </si>
  <si>
    <t>тестовод</t>
  </si>
  <si>
    <t>34010429</t>
  </si>
  <si>
    <t>37020138</t>
  </si>
  <si>
    <t>плотник</t>
  </si>
  <si>
    <t>15040229</t>
  </si>
  <si>
    <t>маркетолог</t>
  </si>
  <si>
    <t>08010965</t>
  </si>
  <si>
    <t>буфетчик</t>
  </si>
  <si>
    <t>36010333</t>
  </si>
  <si>
    <t>пекарь</t>
  </si>
  <si>
    <t>оператор ЭВМ</t>
  </si>
  <si>
    <t>02010037</t>
  </si>
  <si>
    <r>
      <t>ООО «Эмеково»</t>
    </r>
    <r>
      <rPr>
        <sz val="12"/>
        <rFont val="Times New Roman"/>
        <family val="1"/>
      </rPr>
      <t>, всего</t>
    </r>
  </si>
  <si>
    <t>–</t>
  </si>
  <si>
    <t>400101 2 6</t>
  </si>
  <si>
    <t>оператор машинного доения коров (мастер машинного доения)</t>
  </si>
  <si>
    <t>400701 3 4</t>
  </si>
  <si>
    <t>заведующий фермой КРС (зоотехния)</t>
  </si>
  <si>
    <t>110401 52</t>
  </si>
  <si>
    <t>прораб (монтаж, наладка и эксплуатация электрооборудования промышленных и гражданских зданий)</t>
  </si>
  <si>
    <t>270116 52</t>
  </si>
  <si>
    <t>главный энергетик (электрификация и автоматизация сельского хозяйства)</t>
  </si>
  <si>
    <t xml:space="preserve">   110302 51</t>
  </si>
  <si>
    <t>главный ветеринарный врач (ветеринария)</t>
  </si>
  <si>
    <t>111201 65</t>
  </si>
  <si>
    <t>главный агроном (агрономия)</t>
  </si>
  <si>
    <t>110201 65</t>
  </si>
  <si>
    <t>главный зоотехник (зоотехния)</t>
  </si>
  <si>
    <t>110401 65</t>
  </si>
  <si>
    <t>110301 65</t>
  </si>
  <si>
    <t>-</t>
  </si>
  <si>
    <r>
      <t>ООО СХП «Москва»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всего </t>
    </r>
  </si>
  <si>
    <t>тракторист -  машинист</t>
  </si>
  <si>
    <t>водитель автомобиля (водитель автотранспортных средств)</t>
  </si>
  <si>
    <t>400404 4 6</t>
  </si>
  <si>
    <t>оператор машинного доения (мастер машинного доения)</t>
  </si>
  <si>
    <t>400304 4 2</t>
  </si>
  <si>
    <t>ветеринарный фельдшер (ветеринария)</t>
  </si>
  <si>
    <t>111201 51</t>
  </si>
  <si>
    <t>инженер-механик (механизация сельского хозяйства)</t>
  </si>
  <si>
    <t>110301 51</t>
  </si>
  <si>
    <t>бухгалтер (экономика и бухгалтерский учет)</t>
  </si>
  <si>
    <t>080110 51</t>
  </si>
  <si>
    <t>зоотехник (зоотехния)</t>
  </si>
  <si>
    <r>
      <t>ООО «Упшер»</t>
    </r>
    <r>
      <rPr>
        <sz val="12"/>
        <rFont val="Times New Roman"/>
        <family val="1"/>
      </rPr>
      <t>, всего</t>
    </r>
  </si>
  <si>
    <t>исполнительный директор (управление персоналом)</t>
  </si>
  <si>
    <t>080505 65</t>
  </si>
  <si>
    <t xml:space="preserve">бухгалтер (экономика и бухгалтерский учет)
</t>
  </si>
  <si>
    <t xml:space="preserve"> 080110 51</t>
  </si>
  <si>
    <r>
      <t>СПК колхоз «Заря»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</si>
  <si>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председатель (агрономия)</t>
  </si>
  <si>
    <t>агроном (агрономия)</t>
  </si>
  <si>
    <t>главный бухгалтер (бухгалтерский учет, анализ и аудит)</t>
  </si>
  <si>
    <t>080109 65</t>
  </si>
  <si>
    <t>01150138</t>
  </si>
  <si>
    <t>17050321</t>
  </si>
  <si>
    <t>14020621</t>
  </si>
  <si>
    <t>01130226</t>
  </si>
  <si>
    <t>электрогазосварщик</t>
  </si>
  <si>
    <t>01100235</t>
  </si>
  <si>
    <t xml:space="preserve">Переченем профессий рабочих, должностей служащих, по которым осуществляется профессиональное обучение. Утвержден
приказом Министерства образования и науки Российской Федерации от 2 июля 2013 г. N 513;
</t>
  </si>
  <si>
    <t xml:space="preserve">Общероссийским классификатором специальностей по образованию ОК 009-2003. Утвержден
Постановлением Госстандарта России от 30 сентября 2003 г. N 276-ст;
</t>
  </si>
  <si>
    <t>*Общероссийским классификатором начального профессионального образования ОК 023-95. 
Принят и введен в действие постановлением Госстандарта РФ от 27 декабря 1995 г. N 639.</t>
  </si>
  <si>
    <t>110302 51*</t>
  </si>
  <si>
    <t>400103 2 7*</t>
  </si>
  <si>
    <t>260301 65*</t>
  </si>
  <si>
    <t>011303 2 5*</t>
  </si>
  <si>
    <t>400102 2 1*</t>
  </si>
  <si>
    <t>410301 4 8*</t>
  </si>
  <si>
    <t>150106*</t>
  </si>
  <si>
    <t>410203 2 2*</t>
  </si>
  <si>
    <t>410103 2 9*</t>
  </si>
  <si>
    <t>410102 2 3*</t>
  </si>
  <si>
    <t>370204 3 4*</t>
  </si>
  <si>
    <t>370101 4 0*</t>
  </si>
  <si>
    <t>11040152*</t>
  </si>
  <si>
    <t>110301 51*</t>
  </si>
  <si>
    <t>110401 51*</t>
  </si>
  <si>
    <t>110601 52*</t>
  </si>
  <si>
    <t>400403  40*</t>
  </si>
  <si>
    <t>080112 51*</t>
  </si>
  <si>
    <t>110305  65*</t>
  </si>
  <si>
    <t>271205*</t>
  </si>
  <si>
    <t>210306 5*1</t>
  </si>
  <si>
    <t>300100 2*</t>
  </si>
  <si>
    <t>010900*</t>
  </si>
  <si>
    <t>08050765*</t>
  </si>
  <si>
    <t>260901*</t>
  </si>
  <si>
    <t>1905015*1</t>
  </si>
  <si>
    <t>090100*</t>
  </si>
  <si>
    <t>230115*</t>
  </si>
  <si>
    <t>190501*</t>
  </si>
  <si>
    <t>370101*</t>
  </si>
  <si>
    <t>30000*</t>
  </si>
  <si>
    <t>8011451*</t>
  </si>
  <si>
    <t>210312*</t>
  </si>
  <si>
    <t>370200 3   2</t>
  </si>
  <si>
    <t>строитель</t>
  </si>
  <si>
    <t xml:space="preserve">240101 3   8 </t>
  </si>
  <si>
    <t>320102 2   4</t>
  </si>
  <si>
    <t>320600 4   4</t>
  </si>
  <si>
    <t>390500 3   7</t>
  </si>
  <si>
    <t>приемщик заказов</t>
  </si>
  <si>
    <t xml:space="preserve">390801 3   3 </t>
  </si>
  <si>
    <t>обувщик</t>
  </si>
  <si>
    <t>310303 3   1</t>
  </si>
  <si>
    <t>рабочий (дворник, уборщик, сторож)</t>
  </si>
  <si>
    <t>ревизор</t>
  </si>
  <si>
    <t>оператор ПЭВМ</t>
  </si>
  <si>
    <t>механик ХО</t>
  </si>
  <si>
    <t>мойщик</t>
  </si>
  <si>
    <t>020101 3  2</t>
  </si>
  <si>
    <t>Продавец-кассир</t>
  </si>
  <si>
    <t>Заместитель директора по финансам</t>
  </si>
  <si>
    <t>390500 3  7</t>
  </si>
  <si>
    <t>специалисты финансово-экономической службы (экономист, бухгалтер и др.)</t>
  </si>
  <si>
    <t xml:space="preserve">360201 3  6   </t>
  </si>
  <si>
    <t>кухонная рабочая</t>
  </si>
  <si>
    <t>прочие специальности</t>
  </si>
  <si>
    <t>прочие</t>
  </si>
  <si>
    <t>Гардеробщик</t>
  </si>
  <si>
    <t>360200 3  0</t>
  </si>
  <si>
    <t>уборщица служебных помещений</t>
  </si>
  <si>
    <r>
      <t>СПК «Птицефабрика Горномарийская»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</si>
  <si>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тракторист - машинист</t>
  </si>
  <si>
    <t>медицинская сестра (сестринское дело)</t>
  </si>
  <si>
    <t>060109 51</t>
  </si>
  <si>
    <t>электромонтер (электрификация и автоматизация сельского хозяйства)</t>
  </si>
  <si>
    <t>110302 51</t>
  </si>
  <si>
    <t>инженер по охране труда (организация и безопасность движения)</t>
  </si>
  <si>
    <t>190702 52</t>
  </si>
  <si>
    <t>прораб (строительство и эксплуатация зданий и сооружений)</t>
  </si>
  <si>
    <t>270103 51</t>
  </si>
  <si>
    <t>заведующий машинным двором (механизация сельского хозяйства)</t>
  </si>
  <si>
    <t>инженер по механизации (организация перевозок и управление на транспорте)</t>
  </si>
  <si>
    <t>190701 51</t>
  </si>
  <si>
    <t>главный специалист по переработке мясной продукции (технология мяса и мясных продуктов)</t>
  </si>
  <si>
    <t>260301 65</t>
  </si>
  <si>
    <t>заместитель председателя по производству (зоотехния)</t>
  </si>
  <si>
    <t>заместитель председателя по маркетингу (маркетинг)</t>
  </si>
  <si>
    <t>080111 65</t>
  </si>
  <si>
    <t>председатель кооператива (национальная экономика)</t>
  </si>
  <si>
    <t>080103 65</t>
  </si>
  <si>
    <t>ночной скотник (мастер животноводства)</t>
  </si>
  <si>
    <t>400103 2 7</t>
  </si>
  <si>
    <t>животновод (мастер животноводства)</t>
  </si>
  <si>
    <t>скотница по откорму быков (мастер животноводства)</t>
  </si>
  <si>
    <t>диспетчер</t>
  </si>
  <si>
    <t>учетчик-лаборант (учетчик молока)</t>
  </si>
  <si>
    <t>400102 2 1</t>
  </si>
  <si>
    <t>400603 3 1</t>
  </si>
  <si>
    <t>оператор молокопроводчик (учетчик молока)</t>
  </si>
  <si>
    <t>менеджер (управление персоналом)</t>
  </si>
  <si>
    <t>08050565</t>
  </si>
  <si>
    <t>мастер животноводства</t>
  </si>
  <si>
    <t>40010327</t>
  </si>
  <si>
    <t>мастер машинного доения</t>
  </si>
  <si>
    <t>40010126</t>
  </si>
  <si>
    <t>тракторист-машинист широкого профиля</t>
  </si>
  <si>
    <t>40040143</t>
  </si>
  <si>
    <t>ветеринарный фельдшер</t>
  </si>
  <si>
    <t>11120151</t>
  </si>
  <si>
    <t>техник (технология швейных изделий)</t>
  </si>
  <si>
    <t>26090151</t>
  </si>
  <si>
    <t>04010152</t>
  </si>
  <si>
    <t>коммерсант (коммерция)</t>
  </si>
  <si>
    <t>08030252</t>
  </si>
  <si>
    <t>техник (технология деревообработки)</t>
  </si>
  <si>
    <t>25040351</t>
  </si>
  <si>
    <t>25020251</t>
  </si>
  <si>
    <t>техник (лесное и лесопарковое хозяйство)</t>
  </si>
  <si>
    <t>Машинист бульдозера (6 разряд)</t>
  </si>
  <si>
    <t>Машинист бульдозера (3 разряд)</t>
  </si>
  <si>
    <t>Строительство и эксплуатация зданий и сооружений  Техник</t>
  </si>
  <si>
    <r>
      <t xml:space="preserve">МУ "Отдел с/х" администрации МО "Моркинский район", </t>
    </r>
    <r>
      <rPr>
        <sz val="12"/>
        <rFont val="Times New Roman"/>
        <family val="1"/>
      </rPr>
      <t>всего</t>
    </r>
  </si>
  <si>
    <t>ГБУ РМЭ "Комплексный центр соц. обслуживания населения", всего</t>
  </si>
  <si>
    <t>ГБУ РМЭ "Люльпанский детский дом", всего</t>
  </si>
  <si>
    <r>
      <t xml:space="preserve">Портной (3 разряд), </t>
    </r>
    <r>
      <rPr>
        <sz val="12"/>
        <rFont val="Times New Roman"/>
        <family val="1"/>
      </rPr>
      <t>всего</t>
    </r>
  </si>
  <si>
    <r>
      <t xml:space="preserve">Закройщик (4 разряд), </t>
    </r>
    <r>
      <rPr>
        <sz val="12"/>
        <rFont val="Times New Roman"/>
        <family val="1"/>
      </rPr>
      <t>всего</t>
    </r>
  </si>
  <si>
    <r>
      <t xml:space="preserve">Парикмахер (3 разряд), </t>
    </r>
    <r>
      <rPr>
        <sz val="12"/>
        <rFont val="Times New Roman"/>
        <family val="1"/>
      </rPr>
      <t>всего</t>
    </r>
  </si>
  <si>
    <r>
      <t xml:space="preserve">Социальный работник , </t>
    </r>
    <r>
      <rPr>
        <sz val="12"/>
        <rFont val="Times New Roman"/>
        <family val="1"/>
      </rPr>
      <t>всего</t>
    </r>
  </si>
  <si>
    <r>
      <t xml:space="preserve">Конструтрование, моделирование и технология швейных изделий, </t>
    </r>
    <r>
      <rPr>
        <sz val="12"/>
        <rFont val="Times New Roman"/>
        <family val="1"/>
      </rPr>
      <t>всего</t>
    </r>
  </si>
  <si>
    <r>
      <t xml:space="preserve">Дизайн (по отраслям), </t>
    </r>
    <r>
      <rPr>
        <sz val="12"/>
        <rFont val="Times New Roman"/>
        <family val="1"/>
      </rPr>
      <t>всего</t>
    </r>
  </si>
  <si>
    <r>
      <t xml:space="preserve">Парикмахерское искусство, </t>
    </r>
    <r>
      <rPr>
        <sz val="12"/>
        <rFont val="Times New Roman"/>
        <family val="1"/>
      </rPr>
      <t>всего</t>
    </r>
  </si>
  <si>
    <r>
      <t xml:space="preserve">Социальная работа, </t>
    </r>
    <r>
      <rPr>
        <sz val="12"/>
        <rFont val="Times New Roman"/>
        <family val="1"/>
      </rPr>
      <t>всего</t>
    </r>
  </si>
  <si>
    <t>ГБУ РМЭ "Йошкар-Олинский центр помощи семье и детям"</t>
  </si>
  <si>
    <t>МРО ВОИ "Общество инвалидов"</t>
  </si>
  <si>
    <t>ГБУ РМЭ "Люльпанский детский дом"</t>
  </si>
  <si>
    <t>ГБУ РМЭ  "Савинский дом-интернат"</t>
  </si>
  <si>
    <t>слесарь по контрольно-измерительным приборам и автоматике</t>
  </si>
  <si>
    <t>слесарь по эксплуатации и ремонту газового оборудования</t>
  </si>
  <si>
    <t>39010138</t>
  </si>
  <si>
    <t>01140134</t>
  </si>
  <si>
    <t>электромеханик по торговому и холодильному оборудованию</t>
  </si>
  <si>
    <t>01220034</t>
  </si>
  <si>
    <t>01170230</t>
  </si>
  <si>
    <t>кондитер сахаристых изделий</t>
  </si>
  <si>
    <t>41040023</t>
  </si>
  <si>
    <t>техник (строительство и эксплуатация автомобильных дорог и аэродромов)</t>
  </si>
  <si>
    <t>27020651</t>
  </si>
  <si>
    <t>машинист дорожных и строительных машин</t>
  </si>
  <si>
    <t>15050038</t>
  </si>
  <si>
    <t>машинист экскаватора одноковшового</t>
  </si>
  <si>
    <t>слесарь по ремонту дорожно-строительных машин и тракторов</t>
  </si>
  <si>
    <t>15051026</t>
  </si>
  <si>
    <t>тракторист</t>
  </si>
  <si>
    <t>40060331</t>
  </si>
  <si>
    <t>15050334</t>
  </si>
  <si>
    <t>станочник широкого профиля</t>
  </si>
  <si>
    <t>обработчик изделий из пластмасс</t>
  </si>
  <si>
    <t>наладчик термопластавтоматов и прессов</t>
  </si>
  <si>
    <t>заведующий хозяйством</t>
  </si>
  <si>
    <t>инженер-конструктор</t>
  </si>
  <si>
    <t>2019 год</t>
  </si>
  <si>
    <t>2020 год</t>
  </si>
  <si>
    <r>
      <t xml:space="preserve">СПК СХА «Лажъял», </t>
    </r>
    <r>
      <rPr>
        <sz val="12"/>
        <rFont val="Times New Roman"/>
        <family val="1"/>
      </rPr>
      <t>всего</t>
    </r>
  </si>
  <si>
    <r>
      <t xml:space="preserve"> СПК колхоз  «Восход», </t>
    </r>
    <r>
      <rPr>
        <sz val="12"/>
        <rFont val="Times New Roman"/>
        <family val="1"/>
      </rPr>
      <t>всего</t>
    </r>
  </si>
  <si>
    <r>
      <t xml:space="preserve">ГКУ Республики Марий Эл "Кокшайское лесничество", </t>
    </r>
    <r>
      <rPr>
        <sz val="12"/>
        <rFont val="Times New Roman"/>
        <family val="1"/>
      </rPr>
      <t>всего</t>
    </r>
  </si>
  <si>
    <r>
      <t xml:space="preserve">ГКУ РМЭ"Пригородное лесничество", </t>
    </r>
    <r>
      <rPr>
        <sz val="12"/>
        <rFont val="Times New Roman"/>
        <family val="1"/>
      </rPr>
      <t>всего</t>
    </r>
  </si>
  <si>
    <r>
      <t xml:space="preserve">Управление образования администрации городского округа «Город Йошкар – Ола»,  </t>
    </r>
    <r>
      <rPr>
        <sz val="12"/>
        <rFont val="Times New Roman"/>
        <family val="1"/>
      </rPr>
      <t>всего</t>
    </r>
  </si>
  <si>
    <r>
      <t xml:space="preserve">ИП Габбасов И.Р., </t>
    </r>
    <r>
      <rPr>
        <sz val="12"/>
        <rFont val="Times New Roman"/>
        <family val="1"/>
      </rPr>
      <t>всего</t>
    </r>
  </si>
  <si>
    <r>
      <t xml:space="preserve">МУ «Отдел образования и по делам молодежи администрации муниципального образования «Оршанский муниципальный район»,  </t>
    </r>
    <r>
      <rPr>
        <sz val="12"/>
        <rFont val="Times New Roman"/>
        <family val="1"/>
      </rPr>
      <t>всего</t>
    </r>
  </si>
  <si>
    <r>
      <t xml:space="preserve">Отдел образования муниципального образования «Новоторъяльский муниципальный район»,  </t>
    </r>
    <r>
      <rPr>
        <sz val="12"/>
        <rFont val="Times New Roman"/>
        <family val="1"/>
      </rPr>
      <t>всего</t>
    </r>
  </si>
  <si>
    <r>
      <t xml:space="preserve">МУ Отдел образования администрации муниципального образования «Горномарийский муниципальный район»,  </t>
    </r>
    <r>
      <rPr>
        <sz val="12"/>
        <rFont val="Times New Roman"/>
        <family val="1"/>
      </rPr>
      <t>всего</t>
    </r>
  </si>
  <si>
    <r>
      <t xml:space="preserve">Отдел образования и по делам молодежи администрации муниципального образования  «Звениговский муниципальный район»,  </t>
    </r>
    <r>
      <rPr>
        <sz val="12"/>
        <rFont val="Times New Roman"/>
        <family val="1"/>
      </rPr>
      <t>всего</t>
    </r>
  </si>
  <si>
    <r>
      <t xml:space="preserve">Отраслевой орган местной администрации отдел образования и по делам молодежи администрации муниципального образования «Советский муниципальный район» Республики Марий Эл,  </t>
    </r>
    <r>
      <rPr>
        <sz val="12"/>
        <rFont val="Times New Roman"/>
        <family val="1"/>
      </rPr>
      <t>всего</t>
    </r>
  </si>
  <si>
    <r>
      <t xml:space="preserve">МУ «Отдел образования администрации муниципального образования «Городской округ «Город Козьмодемьянск»,  </t>
    </r>
    <r>
      <rPr>
        <sz val="12"/>
        <rFont val="Times New Roman"/>
        <family val="1"/>
      </rPr>
      <t>всего</t>
    </r>
  </si>
  <si>
    <r>
      <t xml:space="preserve">МУ «Отдел образования и по делам молодежи администрации муниципального образования «Сернурский муниципальный район», </t>
    </r>
    <r>
      <rPr>
        <sz val="12"/>
        <rFont val="Times New Roman"/>
        <family val="1"/>
      </rPr>
      <t xml:space="preserve"> всего</t>
    </r>
  </si>
  <si>
    <r>
      <t xml:space="preserve">Учреждение «Отдел образования администрации Волжского муниципального района»,  </t>
    </r>
    <r>
      <rPr>
        <sz val="12"/>
        <rFont val="Times New Roman"/>
        <family val="1"/>
      </rPr>
      <t>всего</t>
    </r>
  </si>
  <si>
    <r>
      <t xml:space="preserve">МУ «Отдел образования администрации городского округа «Город Волжск»,  </t>
    </r>
    <r>
      <rPr>
        <sz val="12"/>
        <rFont val="Times New Roman"/>
        <family val="1"/>
      </rPr>
      <t>всего</t>
    </r>
  </si>
  <si>
    <r>
      <t xml:space="preserve">ГКУ Республики Марий Эл "Куярское лесничество", </t>
    </r>
    <r>
      <rPr>
        <sz val="12"/>
        <rFont val="Times New Roman"/>
        <family val="1"/>
      </rPr>
      <t>всего</t>
    </r>
  </si>
  <si>
    <r>
      <t xml:space="preserve">ООО  «Сигма»,  </t>
    </r>
    <r>
      <rPr>
        <sz val="12"/>
        <rFont val="Times New Roman"/>
        <family val="1"/>
      </rPr>
      <t>всего</t>
    </r>
  </si>
  <si>
    <r>
      <t xml:space="preserve">ООО "Импульс", </t>
    </r>
    <r>
      <rPr>
        <sz val="12"/>
        <rFont val="Times New Roman"/>
        <family val="1"/>
      </rPr>
      <t>всего</t>
    </r>
  </si>
  <si>
    <r>
      <t xml:space="preserve">ООО "Завод "Купол", </t>
    </r>
    <r>
      <rPr>
        <sz val="12"/>
        <rFont val="Times New Roman"/>
        <family val="1"/>
      </rPr>
      <t>всего</t>
    </r>
  </si>
  <si>
    <r>
      <t xml:space="preserve">ОАО "Марбиофарм", </t>
    </r>
    <r>
      <rPr>
        <sz val="12"/>
        <rFont val="Times New Roman"/>
        <family val="1"/>
      </rPr>
      <t>всего</t>
    </r>
  </si>
  <si>
    <r>
      <t xml:space="preserve">ОАО "ЗПП", </t>
    </r>
    <r>
      <rPr>
        <sz val="12"/>
        <rFont val="Times New Roman"/>
        <family val="1"/>
      </rPr>
      <t>всего</t>
    </r>
  </si>
  <si>
    <r>
      <t xml:space="preserve">МП "Русь", </t>
    </r>
    <r>
      <rPr>
        <sz val="12"/>
        <rFont val="Times New Roman"/>
        <family val="1"/>
      </rPr>
      <t>всего</t>
    </r>
  </si>
  <si>
    <r>
      <t xml:space="preserve">ЗАО СКБ "Хроматэк", </t>
    </r>
    <r>
      <rPr>
        <sz val="12"/>
        <rFont val="Times New Roman"/>
        <family val="1"/>
      </rPr>
      <t>всего</t>
    </r>
  </si>
  <si>
    <r>
      <t xml:space="preserve">ОАО "Энергия", </t>
    </r>
    <r>
      <rPr>
        <sz val="12"/>
        <rFont val="Times New Roman"/>
        <family val="1"/>
      </rPr>
      <t>всего</t>
    </r>
  </si>
  <si>
    <r>
      <t xml:space="preserve">ОАО "Завод Искож", </t>
    </r>
    <r>
      <rPr>
        <sz val="12"/>
        <rFont val="Times New Roman"/>
        <family val="1"/>
      </rPr>
      <t>всего</t>
    </r>
  </si>
  <si>
    <t>Наименование профессии (специальности)</t>
  </si>
  <si>
    <r>
      <t xml:space="preserve">2021 </t>
    </r>
    <r>
      <rPr>
        <sz val="10"/>
        <rFont val="Times New Roman"/>
        <family val="1"/>
      </rPr>
      <t>год</t>
    </r>
  </si>
  <si>
    <r>
      <t xml:space="preserve">2022 </t>
    </r>
    <r>
      <rPr>
        <sz val="10"/>
        <rFont val="Times New Roman"/>
        <family val="1"/>
      </rPr>
      <t>год</t>
    </r>
  </si>
  <si>
    <t>почтальон</t>
  </si>
  <si>
    <t>оператор связи</t>
  </si>
  <si>
    <t>главный бухгалтер сельскохозяйственного производства (бухгалтерский учет, анализ и аудит)</t>
  </si>
  <si>
    <t>II.Cпециальности среднего профессионального образования</t>
  </si>
  <si>
    <r>
      <t xml:space="preserve">ОАО "Гран", </t>
    </r>
    <r>
      <rPr>
        <sz val="12"/>
        <rFont val="Times New Roman"/>
        <family val="1"/>
      </rPr>
      <t>всего</t>
    </r>
  </si>
  <si>
    <r>
      <t xml:space="preserve">ЗАО "Ариада", </t>
    </r>
    <r>
      <rPr>
        <sz val="12"/>
        <rFont val="Times New Roman"/>
        <family val="1"/>
      </rPr>
      <t>всего</t>
    </r>
  </si>
  <si>
    <r>
      <t xml:space="preserve">ООО «Волжский гидролизно-дрожжевой завод» *, </t>
    </r>
    <r>
      <rPr>
        <sz val="12"/>
        <rFont val="Times New Roman"/>
        <family val="1"/>
      </rPr>
      <t>всего</t>
    </r>
  </si>
  <si>
    <r>
      <t>ЗАО «АЗС-Промконструкция»,</t>
    </r>
    <r>
      <rPr>
        <sz val="12"/>
        <rFont val="Times New Roman"/>
        <family val="1"/>
      </rPr>
      <t xml:space="preserve"> всего</t>
    </r>
  </si>
  <si>
    <r>
      <t xml:space="preserve">ООО ПО «Промупаковка», </t>
    </r>
    <r>
      <rPr>
        <sz val="12"/>
        <rFont val="Times New Roman"/>
        <family val="1"/>
      </rPr>
      <t>всего</t>
    </r>
  </si>
  <si>
    <r>
      <t xml:space="preserve">ООО «Лига-Н», </t>
    </r>
    <r>
      <rPr>
        <sz val="12"/>
        <rFont val="Times New Roman"/>
        <family val="1"/>
      </rPr>
      <t>всего</t>
    </r>
  </si>
  <si>
    <r>
      <t>ОАО "Завод "Копир",</t>
    </r>
    <r>
      <rPr>
        <sz val="12"/>
        <rFont val="Times New Roman"/>
        <family val="1"/>
      </rPr>
      <t xml:space="preserve"> всего</t>
    </r>
  </si>
  <si>
    <r>
      <t xml:space="preserve">ООО "В+2", </t>
    </r>
    <r>
      <rPr>
        <sz val="12"/>
        <color indexed="8"/>
        <rFont val="Times New Roman"/>
        <family val="1"/>
      </rPr>
      <t>всего</t>
    </r>
  </si>
  <si>
    <r>
      <t xml:space="preserve">ОАО "Красногорский завод "Электродвигатель", </t>
    </r>
    <r>
      <rPr>
        <sz val="12"/>
        <rFont val="Times New Roman"/>
        <family val="1"/>
      </rPr>
      <t>всего</t>
    </r>
  </si>
  <si>
    <r>
      <t xml:space="preserve">ООО «Кондитерская фабрика «Куарши», </t>
    </r>
    <r>
      <rPr>
        <sz val="12"/>
        <rFont val="Times New Roman"/>
        <family val="1"/>
      </rPr>
      <t>всего</t>
    </r>
  </si>
  <si>
    <r>
      <t xml:space="preserve">ООО «Пактия», </t>
    </r>
    <r>
      <rPr>
        <sz val="12"/>
        <rFont val="Times New Roman"/>
        <family val="1"/>
      </rPr>
      <t>всего</t>
    </r>
  </si>
  <si>
    <r>
      <t xml:space="preserve">ООО «Ардинский хлеб», </t>
    </r>
    <r>
      <rPr>
        <sz val="12"/>
        <rFont val="Times New Roman"/>
        <family val="1"/>
      </rPr>
      <t>всего</t>
    </r>
  </si>
  <si>
    <r>
      <t xml:space="preserve">ООО «ВиТЕС», </t>
    </r>
    <r>
      <rPr>
        <sz val="12"/>
        <rFont val="Times New Roman"/>
        <family val="1"/>
      </rPr>
      <t>всего</t>
    </r>
  </si>
  <si>
    <r>
      <t xml:space="preserve">ООО «Агромир», </t>
    </r>
    <r>
      <rPr>
        <sz val="12"/>
        <rFont val="Times New Roman"/>
        <family val="1"/>
      </rPr>
      <t>всего</t>
    </r>
  </si>
  <si>
    <r>
      <t xml:space="preserve">ООО «Медведевский хлеб», </t>
    </r>
    <r>
      <rPr>
        <sz val="12"/>
        <rFont val="Times New Roman"/>
        <family val="1"/>
      </rPr>
      <t>всего</t>
    </r>
  </si>
  <si>
    <r>
      <t xml:space="preserve">ООО "А-Транс", </t>
    </r>
    <r>
      <rPr>
        <sz val="12"/>
        <rFont val="Times New Roman"/>
        <family val="1"/>
      </rPr>
      <t>всего</t>
    </r>
  </si>
  <si>
    <r>
      <t xml:space="preserve">ООО ПСО «Стройтепломонтаж», </t>
    </r>
    <r>
      <rPr>
        <sz val="12"/>
        <rFont val="Times New Roman"/>
        <family val="1"/>
      </rPr>
      <t>всего</t>
    </r>
  </si>
  <si>
    <r>
      <t xml:space="preserve">ООО "Марийский НПЗ", </t>
    </r>
    <r>
      <rPr>
        <sz val="12"/>
        <rFont val="Times New Roman"/>
        <family val="1"/>
      </rPr>
      <t>всего</t>
    </r>
  </si>
  <si>
    <r>
      <t xml:space="preserve">ООО «Габит», </t>
    </r>
    <r>
      <rPr>
        <sz val="12"/>
        <rFont val="Times New Roman"/>
        <family val="1"/>
      </rPr>
      <t>всего</t>
    </r>
  </si>
  <si>
    <r>
      <t xml:space="preserve">ООО «Хлебокомбинат Сернурского райпо», </t>
    </r>
    <r>
      <rPr>
        <sz val="12"/>
        <rFont val="Times New Roman"/>
        <family val="1"/>
      </rPr>
      <t>всего</t>
    </r>
  </si>
  <si>
    <r>
      <t xml:space="preserve"> ЗАО «Балтийский берег»,</t>
    </r>
    <r>
      <rPr>
        <sz val="12"/>
        <rFont val="Times New Roman"/>
        <family val="1"/>
      </rPr>
      <t xml:space="preserve"> всего</t>
    </r>
  </si>
  <si>
    <r>
      <t xml:space="preserve">ООО «Хлебозавод Советского райпо», </t>
    </r>
    <r>
      <rPr>
        <sz val="12"/>
        <rFont val="Times New Roman"/>
        <family val="1"/>
      </rPr>
      <t>всего</t>
    </r>
  </si>
  <si>
    <t>рамщик</t>
  </si>
  <si>
    <t>заведующий нефтескладом (электрификация и автоматизация сельского хозяйства)</t>
  </si>
  <si>
    <t xml:space="preserve">      -</t>
  </si>
  <si>
    <t xml:space="preserve">       -</t>
  </si>
  <si>
    <t xml:space="preserve">           4</t>
  </si>
  <si>
    <t xml:space="preserve">            -</t>
  </si>
  <si>
    <t xml:space="preserve">           -</t>
  </si>
  <si>
    <t>3</t>
  </si>
  <si>
    <t>2</t>
  </si>
  <si>
    <t>5</t>
  </si>
  <si>
    <t>II.  Специальности среднего профессионального образования</t>
  </si>
  <si>
    <t>III.  Специальности высшего профессионального образования</t>
  </si>
  <si>
    <r>
      <t>СПК колхоз «У Илыш»</t>
    </r>
    <r>
      <rPr>
        <sz val="12"/>
        <rFont val="Times New Roman"/>
        <family val="1"/>
      </rPr>
      <t>, всего</t>
    </r>
  </si>
  <si>
    <t>телятница (мастер животноводства)</t>
  </si>
  <si>
    <t>скотник по уходу за животными (мастер животноводства)</t>
  </si>
  <si>
    <t>--</t>
  </si>
  <si>
    <t>Специалист по кадрам</t>
  </si>
  <si>
    <t>Уборщик служебных помещений</t>
  </si>
  <si>
    <t>руководитель</t>
  </si>
  <si>
    <t>лесник</t>
  </si>
  <si>
    <t>мастер</t>
  </si>
  <si>
    <t>сторож</t>
  </si>
  <si>
    <r>
      <t>III. Специальности высшего профессионального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образования</t>
    </r>
  </si>
  <si>
    <t>водители</t>
  </si>
  <si>
    <t>монтажники</t>
  </si>
  <si>
    <t>прорабы</t>
  </si>
  <si>
    <t>менеджеры</t>
  </si>
  <si>
    <t>конструкторы</t>
  </si>
  <si>
    <t>Инженеры</t>
  </si>
  <si>
    <t>Электрогазосварщик</t>
  </si>
  <si>
    <t>011002 3</t>
  </si>
  <si>
    <t>Слесарь-электрик по ремонту электрооборудования</t>
  </si>
  <si>
    <t>Слесарь КИПиА</t>
  </si>
  <si>
    <t>011401 3</t>
  </si>
  <si>
    <t>Слесарь по ремонту оборудования котельных</t>
  </si>
  <si>
    <t>011303 2</t>
  </si>
  <si>
    <t>Аппаратчик очистки сточных вод</t>
  </si>
  <si>
    <t>140701 3</t>
  </si>
  <si>
    <t>Водитель автотранспортных средств</t>
  </si>
  <si>
    <t>240101 3</t>
  </si>
  <si>
    <t>Контролер сборки электрических машин, аппаратов и приборов 3-4 разряда</t>
  </si>
  <si>
    <t>040203 3</t>
  </si>
  <si>
    <t>Контролер станочных и слесарных работ 3-4 разряда</t>
  </si>
  <si>
    <t>Намотчик катушек и секций электромашин 3 разряда</t>
  </si>
  <si>
    <t>Обмотчик элементов электрических машин 3 разряда</t>
  </si>
  <si>
    <t>Обрубщик 2 разряда</t>
  </si>
  <si>
    <t>Регулировщик радиоэлектронной аппаратуры и приборов 3-4 разряда</t>
  </si>
  <si>
    <t>050701 4</t>
  </si>
  <si>
    <t>Сверловщик 3-4 разряда</t>
  </si>
  <si>
    <t>Сборщик электрических машин и аппаратов 3 разряда</t>
  </si>
  <si>
    <t>040201 3</t>
  </si>
  <si>
    <t>Слесарь-инструментальщик 4 разряда</t>
  </si>
  <si>
    <t>011301 3</t>
  </si>
  <si>
    <t>Слесарь механосборочных работ 2-4 разряда</t>
  </si>
  <si>
    <t>011302 2</t>
  </si>
  <si>
    <t>Токарь 3-5 разряда</t>
  </si>
  <si>
    <t>011601 3</t>
  </si>
  <si>
    <t>Шлифовщик 3-4 разряда</t>
  </si>
  <si>
    <t>011804 3</t>
  </si>
  <si>
    <t>Электрогазосварщик 3-5 разряда</t>
  </si>
  <si>
    <t>Электромонтер по ремонту и обслуживанию электрооборудования 3-5 разряда</t>
  </si>
  <si>
    <t>012001 3</t>
  </si>
  <si>
    <t xml:space="preserve">Технология машиностроения Техник       </t>
  </si>
  <si>
    <t>151001        51</t>
  </si>
  <si>
    <t>Оператор станков с программным управлением 3-5 разряда</t>
  </si>
  <si>
    <t>Механик корпуса</t>
  </si>
  <si>
    <t>151001        65</t>
  </si>
  <si>
    <t>140601        65</t>
  </si>
  <si>
    <t>Инженер-химик</t>
  </si>
  <si>
    <t>020100</t>
  </si>
  <si>
    <t>Инженер-метролог</t>
  </si>
  <si>
    <t>26021</t>
  </si>
  <si>
    <t>Слесарь-инструментальщик 3-5 разряда</t>
  </si>
  <si>
    <t>184524</t>
  </si>
  <si>
    <t>Шлифовщик 3-5 разряда</t>
  </si>
  <si>
    <t>196305</t>
  </si>
  <si>
    <t>191496</t>
  </si>
  <si>
    <t>Токарь-расточник 3-5 разряда</t>
  </si>
  <si>
    <t>191636</t>
  </si>
  <si>
    <t>Фрезеровщик 3-5 разряда</t>
  </si>
  <si>
    <t>194795</t>
  </si>
  <si>
    <t>Оператор лазерной установки 3-5 разряда</t>
  </si>
  <si>
    <t>156577</t>
  </si>
  <si>
    <t>Слесарь-ремонтник 3-5 разряда</t>
  </si>
  <si>
    <t>185599</t>
  </si>
  <si>
    <t>обработка металлов давлением</t>
  </si>
  <si>
    <t>слесарь-механик по РЭА</t>
  </si>
  <si>
    <t>18460</t>
  </si>
  <si>
    <t>слесарь по ремонту технологического оборудования</t>
  </si>
  <si>
    <t>18547</t>
  </si>
  <si>
    <t xml:space="preserve">оператор лазерной установки </t>
  </si>
  <si>
    <t>18336</t>
  </si>
  <si>
    <t>оператор автоматических линий</t>
  </si>
  <si>
    <t>оператор механизированных и автоматизированных складов</t>
  </si>
  <si>
    <t>оператор швейного оборудования</t>
  </si>
  <si>
    <t>16185</t>
  </si>
  <si>
    <t>оператор расфасовочно-упаковочного автомата   (машинист расфасовочно-заверточных машин)</t>
  </si>
  <si>
    <t xml:space="preserve">оператор технологических установок </t>
  </si>
  <si>
    <t>16081</t>
  </si>
  <si>
    <t xml:space="preserve">контролер сборки электрических машин, аппаратов и приборов </t>
  </si>
  <si>
    <t>13053</t>
  </si>
  <si>
    <t xml:space="preserve">контролер станочных и слесарных работ </t>
  </si>
  <si>
    <t>13063</t>
  </si>
  <si>
    <t xml:space="preserve">фрезеровщик </t>
  </si>
  <si>
    <t>19479</t>
  </si>
  <si>
    <t>18805</t>
  </si>
  <si>
    <t xml:space="preserve">столяр-сборщик </t>
  </si>
  <si>
    <t>18878</t>
  </si>
  <si>
    <t>регулировщик РЭА и приборов</t>
  </si>
  <si>
    <t>17861</t>
  </si>
  <si>
    <t>монтажник</t>
  </si>
  <si>
    <t>14544</t>
  </si>
  <si>
    <t>монтажник сантехсистем и оборудования</t>
  </si>
  <si>
    <t>14621</t>
  </si>
  <si>
    <t xml:space="preserve">монтажник РЭА и приборов </t>
  </si>
  <si>
    <t>14618</t>
  </si>
  <si>
    <t>сборщик</t>
  </si>
  <si>
    <t>сборщик ПВХ окон</t>
  </si>
  <si>
    <t>сборщик металлоконструкций</t>
  </si>
  <si>
    <t>18187</t>
  </si>
  <si>
    <t>сборщик трансформаторов</t>
  </si>
  <si>
    <t>18211</t>
  </si>
  <si>
    <t>18130</t>
  </si>
  <si>
    <t>18312</t>
  </si>
  <si>
    <t>19701</t>
  </si>
  <si>
    <t>профилировщик</t>
  </si>
  <si>
    <t>17489</t>
  </si>
  <si>
    <t>резчик металла</t>
  </si>
  <si>
    <t>17914</t>
  </si>
  <si>
    <t>зуборезчик</t>
  </si>
  <si>
    <t>12273</t>
  </si>
  <si>
    <t>машинист резальной машины</t>
  </si>
  <si>
    <t>водитель погрузчика</t>
  </si>
  <si>
    <t>11453</t>
  </si>
  <si>
    <t xml:space="preserve">обувщик по ремонту обуви </t>
  </si>
  <si>
    <t xml:space="preserve">формовщик колбасных изделий </t>
  </si>
  <si>
    <t xml:space="preserve">формовщик ж/б изделий и конструкций </t>
  </si>
  <si>
    <t xml:space="preserve">жиловщик мяса </t>
  </si>
  <si>
    <t xml:space="preserve">обвальщик мяса </t>
  </si>
  <si>
    <t>стропальщик склада готовой продукции</t>
  </si>
  <si>
    <t>отделочник</t>
  </si>
  <si>
    <t>16328</t>
  </si>
  <si>
    <t>27770</t>
  </si>
  <si>
    <t xml:space="preserve">печатник </t>
  </si>
  <si>
    <t>сортировщик</t>
  </si>
  <si>
    <t xml:space="preserve">автоматчики автоматов продольного точения </t>
  </si>
  <si>
    <t xml:space="preserve">прессовщики изделий из пластмасс </t>
  </si>
  <si>
    <t>изготовитель блоков пенополиуретана</t>
  </si>
  <si>
    <t>12294</t>
  </si>
  <si>
    <t>заливщик свинцово-оловянистых сплавов</t>
  </si>
  <si>
    <t>12180</t>
  </si>
  <si>
    <t>плавильщик</t>
  </si>
  <si>
    <t>16613</t>
  </si>
  <si>
    <t>судокорпусник-ремонтник</t>
  </si>
  <si>
    <t>18908</t>
  </si>
  <si>
    <t xml:space="preserve">намотчик катушек и секций электромашин </t>
  </si>
  <si>
    <t>15023</t>
  </si>
  <si>
    <t xml:space="preserve">обмотчик элементов электрических машин </t>
  </si>
  <si>
    <t>15236</t>
  </si>
  <si>
    <t xml:space="preserve">обрубщик </t>
  </si>
  <si>
    <t>15379</t>
  </si>
  <si>
    <t xml:space="preserve">сверловщик </t>
  </si>
  <si>
    <t>18355</t>
  </si>
  <si>
    <t>14718</t>
  </si>
  <si>
    <t xml:space="preserve">лаборант химического анализа </t>
  </si>
  <si>
    <t>13321</t>
  </si>
  <si>
    <t>кузнец ручной ковки</t>
  </si>
  <si>
    <t>15287</t>
  </si>
  <si>
    <t>19163</t>
  </si>
  <si>
    <t xml:space="preserve">рамщик </t>
  </si>
  <si>
    <t>аккумуляторщик</t>
  </si>
  <si>
    <t>10047</t>
  </si>
  <si>
    <t xml:space="preserve">каменщик                        </t>
  </si>
  <si>
    <t>слесарь строительный</t>
  </si>
  <si>
    <t>слесарь по монтажу систем вентиляции</t>
  </si>
  <si>
    <t>слесарь – электрик по ремонту электрооборудования</t>
  </si>
  <si>
    <t>электромонтер по эксплуатации распределительных сетей</t>
  </si>
  <si>
    <t>19867</t>
  </si>
  <si>
    <t>аппаратчик очистки сточных вод</t>
  </si>
  <si>
    <t>10490</t>
  </si>
  <si>
    <t xml:space="preserve">машинист автоямобура </t>
  </si>
  <si>
    <t xml:space="preserve">машинист гусеничного крана </t>
  </si>
  <si>
    <t xml:space="preserve">машинист башенного крана </t>
  </si>
  <si>
    <t xml:space="preserve">машинист мостового крана </t>
  </si>
  <si>
    <t>машинист экструдера</t>
  </si>
  <si>
    <t>14393</t>
  </si>
  <si>
    <t>кочегар (машинист котельной)</t>
  </si>
  <si>
    <r>
      <t xml:space="preserve">НОУ "ЦСП ОПЛОТ",  </t>
    </r>
    <r>
      <rPr>
        <sz val="12"/>
        <rFont val="Times New Roman"/>
        <family val="1"/>
      </rPr>
      <t>всего</t>
    </r>
  </si>
  <si>
    <r>
      <t xml:space="preserve">ООО "ИОП Кобальт",  </t>
    </r>
    <r>
      <rPr>
        <sz val="12"/>
        <rFont val="Times New Roman"/>
        <family val="1"/>
      </rPr>
      <t>всего</t>
    </r>
  </si>
  <si>
    <r>
      <t xml:space="preserve">ЗАО "Кульшитское",  </t>
    </r>
    <r>
      <rPr>
        <sz val="12"/>
        <rFont val="Times New Roman"/>
        <family val="1"/>
      </rPr>
      <t>всего</t>
    </r>
  </si>
  <si>
    <r>
      <t xml:space="preserve">ЧП Панкратов В.В.,  </t>
    </r>
    <r>
      <rPr>
        <sz val="12"/>
        <rFont val="Times New Roman"/>
        <family val="1"/>
      </rPr>
      <t>всего</t>
    </r>
  </si>
  <si>
    <r>
      <t xml:space="preserve">Управление Федеральной службы судебных приставов по Республике Марий Эл,  </t>
    </r>
    <r>
      <rPr>
        <sz val="12"/>
        <rFont val="Times New Roman"/>
        <family val="1"/>
      </rPr>
      <t>всего</t>
    </r>
  </si>
  <si>
    <r>
      <t xml:space="preserve">УМВД РФ по Йошкар -Оле,  </t>
    </r>
    <r>
      <rPr>
        <sz val="12"/>
        <rFont val="Times New Roman"/>
        <family val="1"/>
      </rPr>
      <t>всего</t>
    </r>
  </si>
  <si>
    <r>
      <t xml:space="preserve">ООО "Спецстройэлектро",  </t>
    </r>
    <r>
      <rPr>
        <sz val="12"/>
        <rFont val="Times New Roman"/>
        <family val="1"/>
      </rPr>
      <t>всего</t>
    </r>
  </si>
  <si>
    <r>
      <t xml:space="preserve"> Министерство лесного хозяйства РМЭ ,  </t>
    </r>
    <r>
      <rPr>
        <sz val="12"/>
        <rFont val="Times New Roman"/>
        <family val="1"/>
      </rPr>
      <t>всего</t>
    </r>
  </si>
  <si>
    <t>Компьютерные сети</t>
  </si>
  <si>
    <r>
      <t>ООО "Станкопромсервис"</t>
    </r>
    <r>
      <rPr>
        <sz val="12"/>
        <rFont val="Times New Roman"/>
        <family val="1"/>
      </rPr>
      <t>, всего</t>
    </r>
  </si>
  <si>
    <t>электромонтёр</t>
  </si>
  <si>
    <t xml:space="preserve">техник </t>
  </si>
  <si>
    <t xml:space="preserve">техник - электрик </t>
  </si>
  <si>
    <t xml:space="preserve">повар </t>
  </si>
  <si>
    <t xml:space="preserve">элетрик </t>
  </si>
  <si>
    <t>слесарь по ремонту оборудования</t>
  </si>
  <si>
    <t xml:space="preserve">технолог </t>
  </si>
  <si>
    <t>техник- электрик</t>
  </si>
  <si>
    <t>Эксплуатация  транспортного электрооборудования и автоматики (по видам транспорта, за исключением водного)</t>
  </si>
  <si>
    <r>
      <t xml:space="preserve">ООО "ТрансАвтоЛайн", </t>
    </r>
    <r>
      <rPr>
        <sz val="12"/>
        <rFont val="Times New Roman"/>
        <family val="1"/>
      </rPr>
      <t>всего</t>
    </r>
  </si>
  <si>
    <r>
      <t xml:space="preserve">ОАО "Красногорский КАФ", </t>
    </r>
    <r>
      <rPr>
        <sz val="12"/>
        <rFont val="Times New Roman"/>
        <family val="1"/>
      </rPr>
      <t>всего</t>
    </r>
  </si>
  <si>
    <r>
      <t xml:space="preserve"> ООО "Юнион Полис",</t>
    </r>
    <r>
      <rPr>
        <sz val="12"/>
        <rFont val="Times New Roman"/>
        <family val="1"/>
      </rPr>
      <t xml:space="preserve"> всего</t>
    </r>
  </si>
  <si>
    <r>
      <t xml:space="preserve"> ООО "Римко", </t>
    </r>
    <r>
      <rPr>
        <sz val="12"/>
        <rFont val="Times New Roman"/>
        <family val="1"/>
      </rPr>
      <t>всего</t>
    </r>
  </si>
  <si>
    <t xml:space="preserve">Техник </t>
  </si>
  <si>
    <r>
      <t xml:space="preserve">ООО «Горномарийская передвижная механизированная колонна», </t>
    </r>
    <r>
      <rPr>
        <sz val="12"/>
        <rFont val="Times New Roman"/>
        <family val="1"/>
      </rPr>
      <t>всего</t>
    </r>
  </si>
  <si>
    <r>
      <t xml:space="preserve">ООО «Строительно-монтажное управление № 8», </t>
    </r>
    <r>
      <rPr>
        <sz val="12"/>
        <rFont val="Times New Roman"/>
        <family val="1"/>
      </rPr>
      <t>всего</t>
    </r>
  </si>
  <si>
    <r>
      <t xml:space="preserve">ОАО "Порт Козьмодемьянск", </t>
    </r>
    <r>
      <rPr>
        <sz val="12"/>
        <rFont val="Times New Roman"/>
        <family val="1"/>
      </rPr>
      <t>всего</t>
    </r>
  </si>
  <si>
    <t>Финансы</t>
  </si>
  <si>
    <t>Земельно - имущественные отношения</t>
  </si>
  <si>
    <t xml:space="preserve">Экономика и бухгалтерский учет </t>
  </si>
  <si>
    <t>Аудиовизуальная техника</t>
  </si>
  <si>
    <r>
      <t xml:space="preserve">Управление Росреестра по Республики Марий Эл, </t>
    </r>
    <r>
      <rPr>
        <sz val="12"/>
        <rFont val="Times New Roman"/>
        <family val="1"/>
      </rPr>
      <t>всего</t>
    </r>
  </si>
  <si>
    <r>
      <t xml:space="preserve">Земельная кадастровая палата по Республики Марий Эл, </t>
    </r>
    <r>
      <rPr>
        <sz val="12"/>
        <rFont val="Times New Roman"/>
        <family val="1"/>
      </rPr>
      <t>всего</t>
    </r>
  </si>
  <si>
    <r>
      <t xml:space="preserve">СТС-ОЛА-ТВ, </t>
    </r>
    <r>
      <rPr>
        <sz val="12"/>
        <rFont val="Times New Roman"/>
        <family val="1"/>
      </rPr>
      <t>всего</t>
    </r>
  </si>
  <si>
    <r>
      <t xml:space="preserve">ГТРК "Марий Эл, </t>
    </r>
    <r>
      <rPr>
        <sz val="12"/>
        <rFont val="Times New Roman"/>
        <family val="1"/>
      </rPr>
      <t>всего</t>
    </r>
  </si>
  <si>
    <t xml:space="preserve">судоводитель </t>
  </si>
  <si>
    <t>техник - судомеханик</t>
  </si>
  <si>
    <t>техник</t>
  </si>
  <si>
    <t>Техник  (строительство и эксплуатация зданий и сооружений)</t>
  </si>
  <si>
    <t>технолог (технология машиностроения)</t>
  </si>
  <si>
    <t>техник -технолог</t>
  </si>
  <si>
    <t>техник-технолог</t>
  </si>
  <si>
    <t>Информационная безопасность телекоммуникационных систем</t>
  </si>
  <si>
    <t xml:space="preserve">Инфомационная безопасность </t>
  </si>
  <si>
    <t>Экономика и бухгалтерский учет (по отраслям)</t>
  </si>
  <si>
    <t>Монтаж и эксплуатация оборудования и систем газоснабжения</t>
  </si>
  <si>
    <t>ООО "Объединение Родина"</t>
  </si>
  <si>
    <t>экономист-менеджер (экономика и управление на предприятии)</t>
  </si>
  <si>
    <t>08050265</t>
  </si>
  <si>
    <t>Сфера обслуживания</t>
  </si>
  <si>
    <r>
      <t xml:space="preserve">2019 </t>
    </r>
    <r>
      <rPr>
        <sz val="10"/>
        <rFont val="Times New Roman"/>
        <family val="1"/>
      </rPr>
      <t>год</t>
    </r>
  </si>
  <si>
    <r>
      <t xml:space="preserve">2020 </t>
    </r>
    <r>
      <rPr>
        <sz val="10"/>
        <rFont val="Times New Roman"/>
        <family val="1"/>
      </rPr>
      <t>год</t>
    </r>
  </si>
  <si>
    <t>техник (электрификация и атоматизация сельского хозяйства)</t>
  </si>
  <si>
    <t>Числ.-ть работ.-ов пенс. и предпенс. возраста</t>
  </si>
  <si>
    <t>Прогноз потребности рынка труда Республики Марий Эл 
в квалифицированных кадрах на 2014-2020 годы</t>
  </si>
  <si>
    <t>инженер (механизация переработки сельскохозяйственной продукции)</t>
  </si>
  <si>
    <t>11030365</t>
  </si>
  <si>
    <t>инженер (энергообеспечение предприятия)</t>
  </si>
  <si>
    <t>14010665</t>
  </si>
  <si>
    <t>инженер (эксплуатация воздушных судов и организация воздушного движения)</t>
  </si>
  <si>
    <t>16050165</t>
  </si>
  <si>
    <t>инженер (электромеханика)</t>
  </si>
  <si>
    <t>14060165</t>
  </si>
  <si>
    <t>инженер (автоматизированное производство химических предприятий)</t>
  </si>
  <si>
    <t>24070665</t>
  </si>
  <si>
    <t>бакалавр техники и технологии (технология и оборудование лесозаготовительных и деревообрабатывающих производств)</t>
  </si>
  <si>
    <t>25030062</t>
  </si>
  <si>
    <t>машинист погрузчика автомобильного</t>
  </si>
  <si>
    <t>15060232</t>
  </si>
  <si>
    <t>машинист бульдозера</t>
  </si>
  <si>
    <t>машинист катка самоходного с гладкими вальцами</t>
  </si>
  <si>
    <t>15050535</t>
  </si>
  <si>
    <t>Малые и микропредприятия</t>
  </si>
  <si>
    <t>инженер (проектирование технических и технологических комплексов)</t>
  </si>
  <si>
    <t>15040165</t>
  </si>
  <si>
    <t>бакалавр техники и технологии (электроника и микроэлектроника)</t>
  </si>
  <si>
    <t>21010062</t>
  </si>
  <si>
    <t>старший техник (сварочное производство)</t>
  </si>
  <si>
    <t>15020352</t>
  </si>
  <si>
    <t>инженер (радиосвязь, радиовещание и телевидение)</t>
  </si>
  <si>
    <t>21040565</t>
  </si>
  <si>
    <t>электромеханик по ремонту и обслуживанию электрооборудования судна</t>
  </si>
  <si>
    <t>26030047</t>
  </si>
  <si>
    <t xml:space="preserve">     -</t>
  </si>
  <si>
    <t>экономист (экономика труда)</t>
  </si>
  <si>
    <t>08010465</t>
  </si>
  <si>
    <t>математик-программист (математическое обеспечение и администрирование информационных систем)</t>
  </si>
  <si>
    <t>01050365</t>
  </si>
  <si>
    <t>08011165</t>
  </si>
  <si>
    <t>юрист</t>
  </si>
  <si>
    <t>03050165</t>
  </si>
  <si>
    <t>инженер-менеджер (управление качеством)</t>
  </si>
  <si>
    <t>22050165</t>
  </si>
  <si>
    <t>08050068</t>
  </si>
  <si>
    <t>магистр менеджмента</t>
  </si>
  <si>
    <t>менеджер (организация обслуживания в общественном питании)</t>
  </si>
  <si>
    <t>10010651</t>
  </si>
  <si>
    <t>техник (теплоснабжение и теплотехническое оборудование)</t>
  </si>
  <si>
    <t>14010251</t>
  </si>
  <si>
    <t>бакалавр техники и технологии (теплоэнергетика)</t>
  </si>
  <si>
    <t>14010062</t>
  </si>
  <si>
    <t>судоводитель-помощник механика (электромеханика) судов речного флота</t>
  </si>
  <si>
    <t>26020046</t>
  </si>
  <si>
    <t>техник (техническое обслуживание и ремонт автомобильного транспорта)</t>
  </si>
  <si>
    <t>19060451</t>
  </si>
  <si>
    <t>специалист страхового дела</t>
  </si>
  <si>
    <t>08011351</t>
  </si>
  <si>
    <t>техник (монтаж, наладка и эксплуатация электрооборудования промышленных и гражданских зданий)</t>
  </si>
  <si>
    <t>27011651</t>
  </si>
  <si>
    <t>специалист по социальной работе</t>
  </si>
  <si>
    <t>парикмахер</t>
  </si>
  <si>
    <t>39050037</t>
  </si>
  <si>
    <t>технолог (парикмахерское искусство)</t>
  </si>
  <si>
    <t>10010851</t>
  </si>
  <si>
    <t>техник (техническая эксплуатация подъемно-транспортных, строительных, дорожных машин и оборудования)</t>
  </si>
  <si>
    <t>19060551</t>
  </si>
  <si>
    <t>ВСЕГО потребность по специальностям высшего 
профессионального образования</t>
  </si>
  <si>
    <t>2016 год</t>
  </si>
  <si>
    <t>2017 год</t>
  </si>
  <si>
    <t>2018 год</t>
  </si>
  <si>
    <t xml:space="preserve">Средне-списочная численность работников </t>
  </si>
  <si>
    <t>Слесарь по монтажу и изготовлению деталей систем вентиляции</t>
  </si>
  <si>
    <t>Специалист по установке кондиционеров</t>
  </si>
  <si>
    <t>Начальник ПСО</t>
  </si>
  <si>
    <t>Заместитель директора по экономике</t>
  </si>
  <si>
    <t>Инженер-сметчик</t>
  </si>
  <si>
    <t>Инженер ПТО</t>
  </si>
  <si>
    <t>Инженер-проектировщик</t>
  </si>
  <si>
    <t>Прораб</t>
  </si>
  <si>
    <t>Начальник монтажного участка</t>
  </si>
  <si>
    <t>151402</t>
  </si>
  <si>
    <t>151706</t>
  </si>
  <si>
    <t>265833</t>
  </si>
  <si>
    <t>226962</t>
  </si>
  <si>
    <t>019412</t>
  </si>
  <si>
    <t>Укладчик-упаковщик</t>
  </si>
  <si>
    <t>Машинист высекательно-штамповочной машины</t>
  </si>
  <si>
    <t>Машинист резальной машины</t>
  </si>
  <si>
    <t>Печатник (помощник печатника)</t>
  </si>
  <si>
    <t>машинист экскаватора 5-6 раз.</t>
  </si>
  <si>
    <t>машинист автоямобура 5-6 раз.</t>
  </si>
  <si>
    <t>слесарь по ремонту ДСМ и тракторов 5-6 раз.</t>
  </si>
  <si>
    <t>электрогазосварщик 5-6 раз.</t>
  </si>
  <si>
    <t>электромонтер 4-6 раз.</t>
  </si>
  <si>
    <t>токарь 5-6 раз.</t>
  </si>
  <si>
    <t>главный инженер</t>
  </si>
  <si>
    <t>заместитель главного бухгалтера</t>
  </si>
  <si>
    <t>начальник участка</t>
  </si>
  <si>
    <t>юристконсульт</t>
  </si>
  <si>
    <t>диспетчер-механик</t>
  </si>
  <si>
    <t>машинист гусеничного крана 6 разряда</t>
  </si>
  <si>
    <t>машинист башенного крана 5-6 раз.</t>
  </si>
  <si>
    <t>контролер станочных и слесарных работ</t>
  </si>
  <si>
    <t>приборист</t>
  </si>
  <si>
    <t>инженер-технолог</t>
  </si>
  <si>
    <r>
      <t>ООО «ЕВРОФУД»</t>
    </r>
    <r>
      <rPr>
        <sz val="12"/>
        <rFont val="Times New Roman"/>
        <family val="1"/>
      </rPr>
      <t>, всего</t>
    </r>
  </si>
  <si>
    <t>012001 3 2</t>
  </si>
  <si>
    <t>340102 2 8</t>
  </si>
  <si>
    <t>машинист тесторазделочных машин</t>
  </si>
  <si>
    <t>340105 2 4</t>
  </si>
  <si>
    <t>Начальник отдела производства, маркетинга и сбыта</t>
  </si>
  <si>
    <t>Инженер по подготовке производства</t>
  </si>
  <si>
    <t>Инженер отдела контроля и качества</t>
  </si>
  <si>
    <t>280302 65</t>
  </si>
  <si>
    <t>Слесарь аварийно-восстановительных работ</t>
  </si>
  <si>
    <t>Электросварщик ручной сварки</t>
  </si>
  <si>
    <t>Дворник – 1 разр.</t>
  </si>
  <si>
    <t>Слесарь-сантехник – 4 разр.</t>
  </si>
  <si>
    <t>Слесарь-сантехник -4 разр.</t>
  </si>
  <si>
    <t>Гардеробщица</t>
  </si>
  <si>
    <t>Специалист по ОТ</t>
  </si>
  <si>
    <t>Электромонтер – 4 разр.</t>
  </si>
  <si>
    <t>Бухгалтер-кассир</t>
  </si>
  <si>
    <t>Паспортист</t>
  </si>
  <si>
    <t>слесарь-сантехник 5 разряда</t>
  </si>
  <si>
    <t>кладовщик 2 разряда</t>
  </si>
  <si>
    <t>080402 5 1</t>
  </si>
  <si>
    <t>аппаратчик пастеризации и охлаждения молока</t>
  </si>
  <si>
    <t>410301 4 8</t>
  </si>
  <si>
    <t>мастер производства молочной  продукции</t>
  </si>
  <si>
    <t>технолог сельскохозяйственного производства (технология производства и переработки с/х продукции)</t>
  </si>
  <si>
    <t>110305  65</t>
  </si>
  <si>
    <r>
      <t>СПК СХА «Земледелец»</t>
    </r>
    <r>
      <rPr>
        <sz val="12"/>
        <rFont val="Times New Roman"/>
        <family val="1"/>
      </rPr>
      <t>, всего</t>
    </r>
  </si>
  <si>
    <t>400705 3 6</t>
  </si>
  <si>
    <t>техник - осеменатор (зоотехния)</t>
  </si>
  <si>
    <r>
      <t xml:space="preserve">МУП «Ремонт и эксплуатация общежитий и нежилого фонда», </t>
    </r>
    <r>
      <rPr>
        <sz val="12"/>
        <rFont val="Times New Roman"/>
        <family val="1"/>
      </rPr>
      <t>всего</t>
    </r>
  </si>
  <si>
    <r>
      <t xml:space="preserve">ОАО «ЖЭУК «Южная», </t>
    </r>
    <r>
      <rPr>
        <sz val="12"/>
        <rFont val="Times New Roman"/>
        <family val="1"/>
      </rPr>
      <t>всего</t>
    </r>
  </si>
  <si>
    <r>
      <t xml:space="preserve">МУП «Лифтовое хозяйство», </t>
    </r>
    <r>
      <rPr>
        <sz val="12"/>
        <rFont val="Times New Roman"/>
        <family val="1"/>
      </rPr>
      <t>всего</t>
    </r>
  </si>
  <si>
    <r>
      <t xml:space="preserve">ОАО «ЖЭУК «Дубки», </t>
    </r>
    <r>
      <rPr>
        <sz val="12"/>
        <rFont val="Times New Roman"/>
        <family val="1"/>
      </rPr>
      <t>всего</t>
    </r>
  </si>
  <si>
    <r>
      <t xml:space="preserve">ООО «Железобетонные конструкции», </t>
    </r>
    <r>
      <rPr>
        <sz val="12"/>
        <rFont val="Times New Roman"/>
        <family val="1"/>
      </rPr>
      <t>всего</t>
    </r>
  </si>
  <si>
    <r>
      <t>МУП «Йошкар-Олинская ТЭЦ-1</t>
    </r>
    <r>
      <rPr>
        <sz val="12"/>
        <rFont val="Times New Roman"/>
        <family val="1"/>
      </rPr>
      <t>,  всего</t>
    </r>
  </si>
  <si>
    <r>
      <t xml:space="preserve">ООО «Марикоммунэнерго», </t>
    </r>
    <r>
      <rPr>
        <sz val="12"/>
        <rFont val="Times New Roman"/>
        <family val="1"/>
      </rPr>
      <t>всего</t>
    </r>
  </si>
  <si>
    <r>
      <t xml:space="preserve">ООО «Газпром газораспределение Йошкар-Ола», </t>
    </r>
    <r>
      <rPr>
        <sz val="12"/>
        <rFont val="Times New Roman"/>
        <family val="1"/>
      </rPr>
      <t>всего</t>
    </r>
  </si>
  <si>
    <r>
      <t xml:space="preserve">МУП «Водоканал» г. Йошкар-Ола, </t>
    </r>
    <r>
      <rPr>
        <sz val="12"/>
        <rFont val="Times New Roman"/>
        <family val="1"/>
      </rPr>
      <t>всего</t>
    </r>
  </si>
  <si>
    <r>
      <t xml:space="preserve">ООО «Комбинат благоустройства», </t>
    </r>
    <r>
      <rPr>
        <sz val="12"/>
        <rFont val="Times New Roman"/>
        <family val="1"/>
      </rPr>
      <t>всего</t>
    </r>
  </si>
  <si>
    <r>
      <t xml:space="preserve">ОАО «Водоканал», </t>
    </r>
    <r>
      <rPr>
        <sz val="12"/>
        <rFont val="Times New Roman"/>
        <family val="1"/>
      </rPr>
      <t>всего</t>
    </r>
  </si>
  <si>
    <r>
      <t xml:space="preserve">МУП «Вода»,  </t>
    </r>
    <r>
      <rPr>
        <sz val="12"/>
        <rFont val="Times New Roman"/>
        <family val="1"/>
      </rPr>
      <t>всего</t>
    </r>
  </si>
  <si>
    <r>
      <t xml:space="preserve">Филиал ООО «Марикоммунэнерго» Козьмодемьянские тепловые сети»,  </t>
    </r>
    <r>
      <rPr>
        <sz val="12"/>
        <rFont val="Times New Roman"/>
        <family val="1"/>
      </rPr>
      <t>всего</t>
    </r>
  </si>
  <si>
    <r>
      <t xml:space="preserve">МУП "Тепловые сети", </t>
    </r>
    <r>
      <rPr>
        <sz val="12"/>
        <color indexed="8"/>
        <rFont val="Times New Roman"/>
        <family val="1"/>
      </rPr>
      <t>всего</t>
    </r>
  </si>
  <si>
    <r>
      <t xml:space="preserve">ООО «ЦЕНТР ЛЮКС», </t>
    </r>
    <r>
      <rPr>
        <sz val="12"/>
        <rFont val="Times New Roman"/>
        <family val="1"/>
      </rPr>
      <t>всего</t>
    </r>
  </si>
  <si>
    <r>
      <t xml:space="preserve">ПМК ОАО «Марспецмонтаж», </t>
    </r>
    <r>
      <rPr>
        <sz val="12"/>
        <rFont val="Times New Roman"/>
        <family val="1"/>
      </rPr>
      <t>всего</t>
    </r>
  </si>
  <si>
    <r>
      <t xml:space="preserve">ОАО «Медведевский водоканал», </t>
    </r>
    <r>
      <rPr>
        <sz val="12"/>
        <rFont val="Times New Roman"/>
        <family val="1"/>
      </rPr>
      <t>всего</t>
    </r>
  </si>
  <si>
    <r>
      <t xml:space="preserve">МУП "Новоторъяльский водоканал", </t>
    </r>
    <r>
      <rPr>
        <sz val="12"/>
        <rFont val="Times New Roman"/>
        <family val="1"/>
      </rPr>
      <t>всего</t>
    </r>
  </si>
  <si>
    <r>
      <t xml:space="preserve">ООО «Подсобное», </t>
    </r>
    <r>
      <rPr>
        <sz val="12"/>
        <rFont val="Times New Roman"/>
        <family val="1"/>
      </rPr>
      <t>всего</t>
    </r>
  </si>
  <si>
    <r>
      <t xml:space="preserve">ОАО «Параньгинская ПМК-8» , </t>
    </r>
    <r>
      <rPr>
        <sz val="12"/>
        <rFont val="Times New Roman"/>
        <family val="1"/>
      </rPr>
      <t>всего</t>
    </r>
  </si>
  <si>
    <r>
      <t xml:space="preserve"> Северо-восточные тепловые сети филиал ООО «Маркоммунэнерго», </t>
    </r>
    <r>
      <rPr>
        <sz val="12"/>
        <rFont val="Times New Roman"/>
        <family val="1"/>
      </rPr>
      <t>всего</t>
    </r>
  </si>
  <si>
    <r>
      <t xml:space="preserve"> Сернурский филиал ОАО «Марий Эл Дорстрой»,</t>
    </r>
    <r>
      <rPr>
        <sz val="12"/>
        <rFont val="Times New Roman"/>
        <family val="1"/>
      </rPr>
      <t xml:space="preserve"> всего</t>
    </r>
  </si>
  <si>
    <r>
      <t xml:space="preserve">ООО «Строительство и ремонт», </t>
    </r>
    <r>
      <rPr>
        <sz val="12"/>
        <rFont val="Times New Roman"/>
        <family val="1"/>
      </rPr>
      <t>всего</t>
    </r>
  </si>
  <si>
    <r>
      <t xml:space="preserve">Организация  МУПКХ МО «Юринский район», </t>
    </r>
    <r>
      <rPr>
        <sz val="12"/>
        <rFont val="Times New Roman"/>
        <family val="1"/>
      </rPr>
      <t>всего</t>
    </r>
  </si>
  <si>
    <r>
      <t xml:space="preserve">Организация  ООО «Водоканал», </t>
    </r>
    <r>
      <rPr>
        <sz val="12"/>
        <rFont val="Times New Roman"/>
        <family val="1"/>
      </rPr>
      <t>всего</t>
    </r>
  </si>
  <si>
    <r>
      <t xml:space="preserve">МП «КП «Заречный», </t>
    </r>
    <r>
      <rPr>
        <sz val="12"/>
        <rFont val="Times New Roman"/>
        <family val="1"/>
      </rPr>
      <t>всего</t>
    </r>
  </si>
  <si>
    <r>
      <t xml:space="preserve">ГУП РМЭ «Таза Лийза», </t>
    </r>
    <r>
      <rPr>
        <sz val="12"/>
        <rFont val="Times New Roman"/>
        <family val="1"/>
      </rPr>
      <t>всего</t>
    </r>
  </si>
  <si>
    <r>
      <t>ООО «Изба»,</t>
    </r>
    <r>
      <rPr>
        <sz val="12"/>
        <rFont val="Times New Roman"/>
        <family val="1"/>
      </rPr>
      <t xml:space="preserve"> всего</t>
    </r>
  </si>
  <si>
    <r>
      <t xml:space="preserve">ПО «Русь» , </t>
    </r>
    <r>
      <rPr>
        <sz val="12"/>
        <rFont val="Times New Roman"/>
        <family val="1"/>
      </rPr>
      <t>всего</t>
    </r>
  </si>
  <si>
    <r>
      <t>ООО «Соц Маг», в</t>
    </r>
    <r>
      <rPr>
        <sz val="12"/>
        <rFont val="Times New Roman"/>
        <family val="1"/>
      </rPr>
      <t>сего</t>
    </r>
  </si>
  <si>
    <r>
      <t xml:space="preserve">ООО «ТрансТехСервис», </t>
    </r>
    <r>
      <rPr>
        <sz val="12"/>
        <rFont val="Times New Roman"/>
        <family val="1"/>
      </rPr>
      <t>всего</t>
    </r>
  </si>
  <si>
    <r>
      <t xml:space="preserve">ООО «Антенор», </t>
    </r>
    <r>
      <rPr>
        <sz val="12"/>
        <rFont val="Times New Roman"/>
        <family val="1"/>
      </rPr>
      <t>всего</t>
    </r>
  </si>
  <si>
    <r>
      <t xml:space="preserve">ООО «Гостинично-ресторанный комплекс «Ариада», </t>
    </r>
    <r>
      <rPr>
        <sz val="12"/>
        <rFont val="Times New Roman"/>
        <family val="1"/>
      </rPr>
      <t>всего</t>
    </r>
  </si>
  <si>
    <r>
      <t xml:space="preserve">ЗАО «ЛИК»,  </t>
    </r>
    <r>
      <rPr>
        <sz val="12"/>
        <rFont val="Times New Roman"/>
        <family val="1"/>
      </rPr>
      <t>всего</t>
    </r>
  </si>
  <si>
    <r>
      <t xml:space="preserve">ООО «Светлана», </t>
    </r>
    <r>
      <rPr>
        <sz val="12"/>
        <rFont val="Times New Roman"/>
        <family val="1"/>
      </rPr>
      <t>всего</t>
    </r>
  </si>
  <si>
    <r>
      <t>ЗАО «Бутяковец»</t>
    </r>
    <r>
      <rPr>
        <sz val="12"/>
        <rFont val="Times New Roman"/>
        <family val="1"/>
      </rPr>
      <t>, всего</t>
    </r>
  </si>
  <si>
    <r>
      <t>ООО "Кинде"</t>
    </r>
    <r>
      <rPr>
        <sz val="12"/>
        <rFont val="Times New Roman"/>
        <family val="1"/>
      </rPr>
      <t xml:space="preserve">, всего </t>
    </r>
  </si>
  <si>
    <r>
      <t xml:space="preserve">ООО «Сателлит», </t>
    </r>
    <r>
      <rPr>
        <sz val="12"/>
        <rFont val="Times New Roman"/>
        <family val="1"/>
      </rPr>
      <t>всего</t>
    </r>
  </si>
  <si>
    <t>менеджер по документообороту (документоведение и документационное обеспечение управления)</t>
  </si>
  <si>
    <t>Параньгинский район</t>
  </si>
  <si>
    <t>Оршанский район</t>
  </si>
  <si>
    <t>Новоторъяльский район</t>
  </si>
  <si>
    <t>Моркинский район</t>
  </si>
  <si>
    <t>Медведевский район</t>
  </si>
  <si>
    <t>Мари-Турекский район</t>
  </si>
  <si>
    <t>Куженерский район</t>
  </si>
  <si>
    <t>Килемарский район</t>
  </si>
  <si>
    <t>Звениговский район</t>
  </si>
  <si>
    <t>Горномарийский район</t>
  </si>
  <si>
    <t>Волжский район</t>
  </si>
  <si>
    <t>г. Волжск</t>
  </si>
  <si>
    <t>г. Козьмодемьянск</t>
  </si>
  <si>
    <t>I. Профессии начального профессионального образования</t>
  </si>
  <si>
    <t>II. Специальности среднего профессионального образования</t>
  </si>
  <si>
    <r>
      <t xml:space="preserve">2014 </t>
    </r>
    <r>
      <rPr>
        <sz val="10"/>
        <rFont val="Times New Roman"/>
        <family val="1"/>
      </rPr>
      <t>год</t>
    </r>
  </si>
  <si>
    <r>
      <t xml:space="preserve">2015 </t>
    </r>
    <r>
      <rPr>
        <sz val="10"/>
        <rFont val="Times New Roman"/>
        <family val="1"/>
      </rPr>
      <t>год</t>
    </r>
  </si>
  <si>
    <t>№ п/п</t>
  </si>
  <si>
    <t>Наименование предприятия</t>
  </si>
  <si>
    <t>Крупные и средние предприятия</t>
  </si>
  <si>
    <t>Туризм</t>
  </si>
  <si>
    <t>Юрист</t>
  </si>
  <si>
    <t>40040446</t>
  </si>
  <si>
    <t>зоотехник</t>
  </si>
  <si>
    <t>11040151</t>
  </si>
  <si>
    <t>старший агроном</t>
  </si>
  <si>
    <t>11020152</t>
  </si>
  <si>
    <t>инженер (технология обслуживания и ремонта машин в агропромышленном комплексе)</t>
  </si>
  <si>
    <t>11030465</t>
  </si>
  <si>
    <t>станочник в деревообработке</t>
  </si>
  <si>
    <t>17040021</t>
  </si>
  <si>
    <t>сборщик изделий из древесины</t>
  </si>
  <si>
    <t>обойщик мебели</t>
  </si>
  <si>
    <t>17050522</t>
  </si>
  <si>
    <t>телеоператор</t>
  </si>
  <si>
    <t>инженер (средства связи с подвижными объектами)</t>
  </si>
  <si>
    <t>07110565</t>
  </si>
  <si>
    <t>21040265</t>
  </si>
  <si>
    <t>охотовед</t>
  </si>
  <si>
    <t>11070151</t>
  </si>
  <si>
    <t>ихтиолог-рыбовод</t>
  </si>
  <si>
    <t>11090165</t>
  </si>
  <si>
    <t>повар</t>
  </si>
  <si>
    <t>техник (технология переработки древесины)</t>
  </si>
  <si>
    <t>25040451</t>
  </si>
  <si>
    <t>40070134</t>
  </si>
  <si>
    <t>электросварщик ручной сварки</t>
  </si>
  <si>
    <t>01100436</t>
  </si>
  <si>
    <t>фрезеровщик</t>
  </si>
  <si>
    <t>01230044</t>
  </si>
  <si>
    <t>стропальщик</t>
  </si>
  <si>
    <t>15030521</t>
  </si>
  <si>
    <t>Начальник производства</t>
  </si>
  <si>
    <t>Токарь 5-6 разряда</t>
  </si>
  <si>
    <t>Наладчик технологического оборудования 5-6 разряда</t>
  </si>
  <si>
    <t>Управление в технических системах (УИТС)</t>
  </si>
  <si>
    <t>220400.68</t>
  </si>
  <si>
    <t>Фрезеровщик 5-6 разряд</t>
  </si>
  <si>
    <t>Токарь 5 разряд</t>
  </si>
  <si>
    <t>Инженер-схемотехник</t>
  </si>
  <si>
    <t>Сборщик металлоконструкций</t>
  </si>
  <si>
    <t>Сборщик трансформаторов</t>
  </si>
  <si>
    <t>Штамповщик</t>
  </si>
  <si>
    <t>Профилировщик</t>
  </si>
  <si>
    <t>Водитель погрузчика</t>
  </si>
  <si>
    <t>Подсобный рабочий</t>
  </si>
  <si>
    <t>Уборщик производственных помещений</t>
  </si>
  <si>
    <t>Сторож (вахтер)</t>
  </si>
  <si>
    <t>Кладовщик</t>
  </si>
  <si>
    <t>Токарь 4-5 разряд</t>
  </si>
  <si>
    <t>Шлифовщик сухим способом</t>
  </si>
  <si>
    <t>Слесарь-ремонтник 4 разряд</t>
  </si>
  <si>
    <t>Резчик металла</t>
  </si>
  <si>
    <t>Машинист компрессорной установки</t>
  </si>
  <si>
    <t>Штамповщик на пресс-автомате</t>
  </si>
  <si>
    <t>Оператор автоматических линий</t>
  </si>
  <si>
    <t>Мастер участка</t>
  </si>
  <si>
    <t>Ведущий специалист по реабилитации инвалидов</t>
  </si>
  <si>
    <t>Менеджер по персоналу</t>
  </si>
  <si>
    <t>Инженер-энергетик</t>
  </si>
  <si>
    <t>Оператор технологических установок 4-6 разряд</t>
  </si>
  <si>
    <t>Оператор товарный 4-6 разряд</t>
  </si>
  <si>
    <t>Машинист технологических насосов 4-6 разряд</t>
  </si>
  <si>
    <t>Машинист технологических компрессоров 4-6 разряд</t>
  </si>
  <si>
    <t>Слесарь по контрольно-измерительным приборам и автоматике 5-6 разряд</t>
  </si>
  <si>
    <t>Электромонтер по ремонту и обслуживанию электрооборудования 5-6 разряд</t>
  </si>
  <si>
    <t>Слесарь по ремонту технологичеких установок 4-5 разряд</t>
  </si>
  <si>
    <t>Лаборант химического анализа 4-5 разряд</t>
  </si>
  <si>
    <t>Инженер по специальности-оборудование нефтегазопереработки</t>
  </si>
  <si>
    <t>Инженер по специальности- химическая технология природных энергоносителей и углеродных материалов</t>
  </si>
  <si>
    <t>Инженер по специальности-автоматизация технологических процессов и производств</t>
  </si>
  <si>
    <t>140501 3</t>
  </si>
  <si>
    <t>140804 3</t>
  </si>
  <si>
    <t>140803 3</t>
  </si>
  <si>
    <t>012306 3</t>
  </si>
  <si>
    <t>22491</t>
  </si>
  <si>
    <t>Наладчик холодноштамповочного оборудовния 4-5 разряда</t>
  </si>
  <si>
    <t>Слесарь-ремонтник 4-5 разряд</t>
  </si>
  <si>
    <t>Обвальщик мяса 3-4 разряд</t>
  </si>
  <si>
    <t>Жиловщик мяса 3-4 разряд</t>
  </si>
  <si>
    <t>Формовщик колбасных изделий 3-4 разряда</t>
  </si>
  <si>
    <t>Ветеринарный врач (ветеринария)</t>
  </si>
  <si>
    <t>Инженер-механик (технология машиностроения)</t>
  </si>
  <si>
    <t>010501 4 6</t>
  </si>
  <si>
    <t>011303  2 5</t>
  </si>
  <si>
    <t>410102 2 3</t>
  </si>
  <si>
    <t>410103 2 9</t>
  </si>
  <si>
    <t>410203 2 2</t>
  </si>
  <si>
    <t>Отделочник – 3 разр.</t>
  </si>
  <si>
    <t>Фрезеровщик – 4разр.</t>
  </si>
  <si>
    <t>Мастер мебельного производства</t>
  </si>
  <si>
    <t>Технология деревообработки</t>
  </si>
  <si>
    <t>Электрик</t>
  </si>
  <si>
    <t>Слесарь -4 разр.</t>
  </si>
  <si>
    <t>Слесарь- 3 разр.</t>
  </si>
  <si>
    <t>штамповщик</t>
  </si>
  <si>
    <t>Дворник</t>
  </si>
  <si>
    <t>II.Специальности среднего профессионального образования</t>
  </si>
  <si>
    <t>Электрогазосварщик 5 разр.</t>
  </si>
  <si>
    <t>Слесарь-ремонтник 5 разр.</t>
  </si>
  <si>
    <t>III.Специальности высшего профессионального образования</t>
  </si>
  <si>
    <t>Воспитатель ДОУ</t>
  </si>
  <si>
    <t>44.02.01</t>
  </si>
  <si>
    <t>Учитель физической культуры</t>
  </si>
  <si>
    <t>49.02.01</t>
  </si>
  <si>
    <t>Техник – программист                         (по отрасли Образование)</t>
  </si>
  <si>
    <t>09.02.05</t>
  </si>
  <si>
    <t>Водитель автомобиля ГАЗ-53 - мусоровоз</t>
  </si>
  <si>
    <t>Рабочий по благоустройству населенных пунктов</t>
  </si>
  <si>
    <t>340102 2  8</t>
  </si>
  <si>
    <t>оператор расфасовочно-упаковочного автомата  5 разряда (машинист расфасовочно-заверточных машин)</t>
  </si>
  <si>
    <t>410407 2 1</t>
  </si>
  <si>
    <t>наладчик оборудования в производстве пищевой продукции 5 разряда</t>
  </si>
  <si>
    <t>410600 4 3</t>
  </si>
  <si>
    <t>сторож (вахтер)</t>
  </si>
  <si>
    <t>18883 0</t>
  </si>
  <si>
    <t>370203 3  9</t>
  </si>
  <si>
    <t>заместитель председателя правления по общим вопросам</t>
  </si>
  <si>
    <t>заместитель председателя правления по торговле, общественному питанию и услугам</t>
  </si>
  <si>
    <t>управляющий делами</t>
  </si>
  <si>
    <t>бухгалтер-кассир</t>
  </si>
  <si>
    <t>бухгалтер по расчетам с поставщиками</t>
  </si>
  <si>
    <t>начальник отдела категорийного менеджмента</t>
  </si>
  <si>
    <t>начальник отдела по маркетингу и сбыту продукции</t>
  </si>
  <si>
    <t>менеджер по торговле</t>
  </si>
  <si>
    <t>категорийный менеджер</t>
  </si>
  <si>
    <t>заведующая магазином</t>
  </si>
  <si>
    <t>заместитель заведующей магазином</t>
  </si>
  <si>
    <t>бухгалтер-калькулятор</t>
  </si>
  <si>
    <t>комендант</t>
  </si>
  <si>
    <t>продавец гастрономии</t>
  </si>
  <si>
    <t>продавец-кассир</t>
  </si>
  <si>
    <t>370200 3  2</t>
  </si>
  <si>
    <t>администратор</t>
  </si>
  <si>
    <t>20062 3</t>
  </si>
  <si>
    <t>управляющий магазином</t>
  </si>
  <si>
    <t>оператор</t>
  </si>
  <si>
    <t>контролер-продавец</t>
  </si>
  <si>
    <t>технический служащий</t>
  </si>
  <si>
    <t>11768 0</t>
  </si>
  <si>
    <t>слесарь по ремонту автомобилей</t>
  </si>
  <si>
    <t>автомойщик</t>
  </si>
  <si>
    <t>мастер-приемщик</t>
  </si>
  <si>
    <t>продавец-консультант</t>
  </si>
  <si>
    <t>продавец</t>
  </si>
  <si>
    <t>кухонный работник</t>
  </si>
  <si>
    <t>Рабочие</t>
  </si>
  <si>
    <t>Повар</t>
  </si>
  <si>
    <t>Продавец</t>
  </si>
  <si>
    <t>прочие (уборщик, грузчик, сторож)</t>
  </si>
  <si>
    <t>оператор товарный (товаровед)</t>
  </si>
  <si>
    <r>
      <t xml:space="preserve">СПК СА "имени Кирова",   </t>
    </r>
    <r>
      <rPr>
        <sz val="12"/>
        <rFont val="Times New Roman"/>
        <family val="1"/>
      </rPr>
      <t>всего</t>
    </r>
  </si>
  <si>
    <t>14635</t>
  </si>
  <si>
    <t>заведующий складом готовой продукции</t>
  </si>
  <si>
    <t>Техник-технолог (Технология машиностроения)</t>
  </si>
  <si>
    <t>151001 51</t>
  </si>
  <si>
    <t>Техник-технолог (Радиоаппаратостроение)</t>
  </si>
  <si>
    <t>210306 51</t>
  </si>
  <si>
    <t>210300 68</t>
  </si>
  <si>
    <t>151001 65</t>
  </si>
  <si>
    <t>Слесарь</t>
  </si>
  <si>
    <t>Оператор станков с ЧПУ</t>
  </si>
  <si>
    <t>Инженер</t>
  </si>
  <si>
    <t>Инженер-программист</t>
  </si>
  <si>
    <t>Юрисконсульт</t>
  </si>
  <si>
    <t>170300</t>
  </si>
  <si>
    <t>240101</t>
  </si>
  <si>
    <t>150000</t>
  </si>
  <si>
    <t>Электромонтер по эксплуатации распределительных сетей</t>
  </si>
  <si>
    <t>012103 3</t>
  </si>
  <si>
    <t>Автоматчики автоматов продольного точения 3 разряд</t>
  </si>
  <si>
    <t>Станочники широкого профиля 4 разряд</t>
  </si>
  <si>
    <t>Прессовщики изделий из пластмасс 3 разряд</t>
  </si>
  <si>
    <t>10021</t>
  </si>
  <si>
    <t>18809</t>
  </si>
  <si>
    <t>17008</t>
  </si>
  <si>
    <t>240502.65</t>
  </si>
  <si>
    <t>240503.65</t>
  </si>
  <si>
    <t>Упаковщик</t>
  </si>
  <si>
    <t>Мастер</t>
  </si>
  <si>
    <t>Менеджер</t>
  </si>
  <si>
    <t>электромонтер по ремонту и обслуживанию электрооборудования 5 разряда</t>
  </si>
  <si>
    <r>
      <t>ООО «МОЛПРОМ»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</si>
  <si>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аппаратчик производства кисло-молочных продуктов 4 разряда (мастер производства цельномолочной и кисломолочной продукции)</t>
  </si>
  <si>
    <t>410302 4 3</t>
  </si>
  <si>
    <t>сыродел 4 разряда</t>
  </si>
  <si>
    <t>410305 4 0</t>
  </si>
  <si>
    <r>
      <t xml:space="preserve">ОАО «Ремстройдормаш», </t>
    </r>
    <r>
      <rPr>
        <sz val="12"/>
        <rFont val="Times New Roman"/>
        <family val="1"/>
      </rPr>
      <t xml:space="preserve"> всего</t>
    </r>
  </si>
  <si>
    <r>
      <t xml:space="preserve">ООО «Строительные машины»,  </t>
    </r>
    <r>
      <rPr>
        <sz val="12"/>
        <rFont val="Times New Roman"/>
        <family val="1"/>
      </rPr>
      <t>всего</t>
    </r>
  </si>
  <si>
    <r>
      <t xml:space="preserve">Ботанический сад – институт ПГТУ,  </t>
    </r>
    <r>
      <rPr>
        <sz val="12"/>
        <color indexed="8"/>
        <rFont val="Times New Roman"/>
        <family val="1"/>
      </rPr>
      <t>всего</t>
    </r>
  </si>
  <si>
    <r>
      <t xml:space="preserve">Муниципальное учреждение культуры «Центральный парк культуры и отдыха им. XXX-летия ВЛКСМ»,  </t>
    </r>
    <r>
      <rPr>
        <sz val="12"/>
        <rFont val="Times New Roman"/>
        <family val="1"/>
      </rPr>
      <t>всего</t>
    </r>
  </si>
  <si>
    <r>
      <t xml:space="preserve">ООО"Электрострой",  </t>
    </r>
    <r>
      <rPr>
        <sz val="12"/>
        <rFont val="Times New Roman"/>
        <family val="1"/>
      </rPr>
      <t>всего</t>
    </r>
  </si>
  <si>
    <r>
      <t xml:space="preserve">Отдел образования и по делам молодежи администрации Медведевского муниципального района,  </t>
    </r>
    <r>
      <rPr>
        <sz val="12"/>
        <rFont val="Times New Roman"/>
        <family val="1"/>
      </rPr>
      <t>всего</t>
    </r>
  </si>
  <si>
    <t>ГБУ РМЭ  "Комплексный центр соц. обслуживания населения"</t>
  </si>
  <si>
    <t>биолог</t>
  </si>
  <si>
    <t>02020165</t>
  </si>
  <si>
    <t>инженер (технология молока и молочных продуктов)</t>
  </si>
  <si>
    <t>токарь 6 разряда</t>
  </si>
  <si>
    <t>260303 51</t>
  </si>
  <si>
    <t>260303 65</t>
  </si>
  <si>
    <r>
      <t>ООО «Мельник»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</si>
  <si>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техник-технолог (технология продукции общественного питания)</t>
  </si>
  <si>
    <r>
      <t>ООО «Пекарня «Колос»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</si>
  <si>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340103 2 3</t>
  </si>
  <si>
    <t>340104 2 9</t>
  </si>
  <si>
    <t>дрожжевод</t>
  </si>
  <si>
    <t>340202 2 1</t>
  </si>
  <si>
    <t>наладчик оборудования</t>
  </si>
  <si>
    <t>340300 3 0</t>
  </si>
  <si>
    <t>наладчик оборудования 5 разряда</t>
  </si>
  <si>
    <t>ветеринар</t>
  </si>
  <si>
    <t>животновод</t>
  </si>
  <si>
    <t>механизатор</t>
  </si>
  <si>
    <t>подсобный рабочий (погрузка/разгрузка)</t>
  </si>
  <si>
    <t>сборщик изделий из гофрокартона</t>
  </si>
  <si>
    <t>подсобный рабочий (сборка изделий)</t>
  </si>
  <si>
    <t>техник-электрик</t>
  </si>
  <si>
    <t>мастер участка</t>
  </si>
  <si>
    <t>помощник машиниста гофрировального агрегата</t>
  </si>
  <si>
    <t>клеевар</t>
  </si>
  <si>
    <t>машинист печатно-высекательного агрегата</t>
  </si>
  <si>
    <t>помощник машиниста печатно-высекательного агрегата</t>
  </si>
  <si>
    <t>машинист автоматического плоско-высекательного пресса</t>
  </si>
  <si>
    <t>помощник машиниста автоматического плоско-высекательного пресса</t>
  </si>
  <si>
    <t>заведующий складом</t>
  </si>
  <si>
    <t>кладовщик</t>
  </si>
  <si>
    <t>специалист коммерческого отдела</t>
  </si>
  <si>
    <t>станочник деревообрабатывающих станков</t>
  </si>
  <si>
    <t>шлифовщик по дереву</t>
  </si>
  <si>
    <t>главный механик</t>
  </si>
  <si>
    <t>энергетик</t>
  </si>
  <si>
    <t>оператор станка с ЧПУ</t>
  </si>
  <si>
    <t>слесарь механо-сборочных работ</t>
  </si>
  <si>
    <t>подсобный рабочий</t>
  </si>
  <si>
    <t>маляр</t>
  </si>
  <si>
    <t>слесарь-сборщик ПВХ окон</t>
  </si>
  <si>
    <t>оператор станков с ЧПУ</t>
  </si>
  <si>
    <t xml:space="preserve">мастер </t>
  </si>
  <si>
    <t>переплетчик</t>
  </si>
  <si>
    <t>печатник</t>
  </si>
  <si>
    <t>дизайнер</t>
  </si>
  <si>
    <t>оператор цифровой печатной машины</t>
  </si>
  <si>
    <t>Слесарь мср 4 разряда</t>
  </si>
  <si>
    <t>весовщик-лаборант</t>
  </si>
  <si>
    <t>инженер по маркетингу (маркетинг)</t>
  </si>
  <si>
    <t>080112 51</t>
  </si>
  <si>
    <t>заведующий складом запчастей (электрификация и автоматизация сельского хозяйства)</t>
  </si>
  <si>
    <t>заведующий складом ГСМ (электрификация и автоматизация сельского хозяйства)</t>
  </si>
  <si>
    <t>оператор по искусственному осеменению животных (зоотехния)</t>
  </si>
  <si>
    <t>110401 51</t>
  </si>
  <si>
    <t>председатель (управление персоналом)</t>
  </si>
  <si>
    <t>зоотехник по племенному учету (зоотехния)</t>
  </si>
  <si>
    <t>110400 62</t>
  </si>
  <si>
    <t>начальник комплекса (зоотехния)</t>
  </si>
  <si>
    <t>грузчик</t>
  </si>
  <si>
    <t>инженер по охране труда</t>
  </si>
  <si>
    <t>пекарь 4 р.</t>
  </si>
  <si>
    <t>340102 2</t>
  </si>
  <si>
    <t>швея 4 р.</t>
  </si>
  <si>
    <t>320102 2</t>
  </si>
  <si>
    <t>мельник 3 р.</t>
  </si>
  <si>
    <t>фасовщик</t>
  </si>
  <si>
    <t>менеджер по продажам</t>
  </si>
  <si>
    <r>
      <t>ООО «Сернурский пищевик»</t>
    </r>
    <r>
      <rPr>
        <sz val="12"/>
        <rFont val="Times New Roman"/>
        <family val="1"/>
      </rPr>
      <t>, всего</t>
    </r>
  </si>
  <si>
    <t>кладовщик (товароведение)</t>
  </si>
  <si>
    <t>080402 51</t>
  </si>
  <si>
    <t xml:space="preserve"> - пекарь</t>
  </si>
  <si>
    <t>10</t>
  </si>
  <si>
    <t xml:space="preserve">   -</t>
  </si>
  <si>
    <t>Плотник</t>
  </si>
  <si>
    <t>Сварщик арматурных сеток и каркасов</t>
  </si>
  <si>
    <t>Формовщик ж/б изделий</t>
  </si>
  <si>
    <t>Рабочий РСУ</t>
  </si>
  <si>
    <t>Контролер контрольно-пропускного пункта</t>
  </si>
  <si>
    <t>Главный технолог</t>
  </si>
  <si>
    <t>Специалист по охране труда</t>
  </si>
  <si>
    <t>контролер ОТК</t>
  </si>
  <si>
    <t>электромонтер по ремонту и обслуживанию оборудования</t>
  </si>
  <si>
    <t>офис-менеджер</t>
  </si>
  <si>
    <t>начальник отдела</t>
  </si>
  <si>
    <t>инженер по организации и нормированию труда</t>
  </si>
  <si>
    <t>начальник ОТК</t>
  </si>
  <si>
    <t>специалист по кадрам</t>
  </si>
  <si>
    <t>Станочник</t>
  </si>
  <si>
    <t>Вахтер</t>
  </si>
  <si>
    <t>Уборщица служебных и производственных помещений</t>
  </si>
  <si>
    <t>Изготовитель блоков ППУ</t>
  </si>
  <si>
    <t>Машинист экструдера</t>
  </si>
  <si>
    <t>Оператор производства формированного ППУ</t>
  </si>
  <si>
    <t>14020029</t>
  </si>
  <si>
    <t>14021023</t>
  </si>
  <si>
    <t>39080239</t>
  </si>
  <si>
    <t>технолог</t>
  </si>
  <si>
    <t>инженер техник</t>
  </si>
  <si>
    <t>техслужащая</t>
  </si>
  <si>
    <t>техник-программист</t>
  </si>
  <si>
    <t>170401</t>
  </si>
  <si>
    <t>Мастер (лесного хозяйства)</t>
  </si>
  <si>
    <t>012001</t>
  </si>
  <si>
    <t>Элетрогазосварщик</t>
  </si>
  <si>
    <t>011002</t>
  </si>
  <si>
    <t>Инспектор по кадрам (инженер ОК)</t>
  </si>
  <si>
    <t>моторист</t>
  </si>
  <si>
    <t>слесарь-электрик по ремонту электрооборудования</t>
  </si>
  <si>
    <t>диспетчер по отпуску готовой продукции</t>
  </si>
  <si>
    <t>Зав. складом</t>
  </si>
  <si>
    <t>Монтажник</t>
  </si>
  <si>
    <r>
      <t>СПК племзавод-колхоз  им. Мосолова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</si>
  <si>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r>
      <t>СПК  колхоз «Рассвет»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</si>
  <si>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водитель автотранспортного средства</t>
  </si>
  <si>
    <t>240100 3 2</t>
  </si>
  <si>
    <t>токарь - универсал</t>
  </si>
  <si>
    <t>011600 3 6</t>
  </si>
  <si>
    <r>
      <t>ООО  «Росагро»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</si>
  <si>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r>
      <t>ООО  «Галеон»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</si>
  <si>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механизатор (тракторист-машинист)</t>
  </si>
  <si>
    <t>Главный инженер</t>
  </si>
  <si>
    <r>
      <t>ЗАО племзавод «Шойбулакский»</t>
    </r>
    <r>
      <rPr>
        <sz val="12"/>
        <rFont val="Times New Roman"/>
        <family val="1"/>
      </rPr>
      <t>, всего</t>
    </r>
  </si>
  <si>
    <r>
      <t>ОАО «Тепличное»</t>
    </r>
    <r>
      <rPr>
        <sz val="12"/>
        <rFont val="Times New Roman"/>
        <family val="1"/>
      </rPr>
      <t>, всего</t>
    </r>
  </si>
  <si>
    <t>овощевод защищенного грунта</t>
  </si>
  <si>
    <t>400203 2 0</t>
  </si>
  <si>
    <r>
      <t>ЗАО племзавод «Семеновский»</t>
    </r>
    <r>
      <rPr>
        <sz val="12"/>
        <rFont val="Times New Roman"/>
        <family val="1"/>
      </rPr>
      <t>, всего</t>
    </r>
  </si>
  <si>
    <r>
      <t>Индивидуальный предприниматель Глава КФХ Бабушкин Андрей Аверкиевич (Горномарийский район Республики Марий Эл)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</si>
  <si>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011000 3 4</t>
  </si>
  <si>
    <t>011300 3 5</t>
  </si>
  <si>
    <t>тракторист – машинист широкого профиля</t>
  </si>
  <si>
    <t>400401 4 3</t>
  </si>
  <si>
    <t>пчеловодство (техник)</t>
  </si>
  <si>
    <t>110601 52</t>
  </si>
  <si>
    <r>
      <t>СПК «Москва»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</si>
  <si>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r>
      <t>СПК «Волга»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</si>
  <si>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техник (садово-парковое и ландшафтное строительство)</t>
  </si>
  <si>
    <t>25020351</t>
  </si>
  <si>
    <t>32060044</t>
  </si>
  <si>
    <t>закройщик</t>
  </si>
  <si>
    <t>специалист коммерции</t>
  </si>
  <si>
    <t>скотник (мастер животноводства)</t>
  </si>
  <si>
    <t>400403 4 0</t>
  </si>
  <si>
    <t>инженер (промышленное и гражданское строительство)</t>
  </si>
  <si>
    <t>27010265</t>
  </si>
  <si>
    <t>магистр техники и технологии (геодезия)</t>
  </si>
  <si>
    <t>12010068</t>
  </si>
  <si>
    <t>Тракторист</t>
  </si>
  <si>
    <t>400603 3</t>
  </si>
  <si>
    <t>Водитель</t>
  </si>
  <si>
    <t>400604 3</t>
  </si>
  <si>
    <t>сварщик</t>
  </si>
  <si>
    <t>Оператор машинного доения</t>
  </si>
  <si>
    <t>Главный бухгалтер</t>
  </si>
  <si>
    <t>Бухгалтер</t>
  </si>
  <si>
    <t>Ветврач</t>
  </si>
  <si>
    <t>Инспектор отдела кадров</t>
  </si>
  <si>
    <t>Директор</t>
  </si>
  <si>
    <r>
      <t>ООО «Куженерское молоко»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всего</t>
    </r>
  </si>
  <si>
    <t>400100 2 0</t>
  </si>
  <si>
    <t xml:space="preserve">техник - осеменатор  (мастер животноводства)                  </t>
  </si>
  <si>
    <t>400403  4 0</t>
  </si>
  <si>
    <t xml:space="preserve">ветеринарный фельдшер (ветеринария) </t>
  </si>
  <si>
    <t>110201 51</t>
  </si>
  <si>
    <t>09010365</t>
  </si>
  <si>
    <t>оптик-оптометрист (медицинская оптика)</t>
  </si>
  <si>
    <t>06011152</t>
  </si>
  <si>
    <t>токарь-универсал</t>
  </si>
  <si>
    <t>01160036</t>
  </si>
  <si>
    <t>35010029</t>
  </si>
  <si>
    <t xml:space="preserve">аппаратчик элеваторного, мукомольного, крупяного и комбикормового производства     </t>
  </si>
  <si>
    <t>социальный работник*</t>
  </si>
  <si>
    <t>265276</t>
  </si>
  <si>
    <t>бармен</t>
  </si>
  <si>
    <t>36010238</t>
  </si>
  <si>
    <t>официант</t>
  </si>
  <si>
    <t>36010132</t>
  </si>
  <si>
    <t>техник (технология хранения и переработки зерна)</t>
  </si>
  <si>
    <t>26020151</t>
  </si>
  <si>
    <t>34010228</t>
  </si>
  <si>
    <t>наладчик оборудования в производстве пищевой продукции</t>
  </si>
  <si>
    <t>41060043</t>
  </si>
  <si>
    <t>мастер растениеводства</t>
  </si>
  <si>
    <t>40020024</t>
  </si>
  <si>
    <t>продавец продовольственных товаров</t>
  </si>
  <si>
    <t xml:space="preserve"> -</t>
  </si>
  <si>
    <t>кассир торгового зала</t>
  </si>
  <si>
    <t>продавец непродовольственных товаров</t>
  </si>
  <si>
    <t>водитель автотранспортных средств</t>
  </si>
  <si>
    <t>бухгалтер</t>
  </si>
  <si>
    <t>слесарь по техническому обслуживанию и ремонту автотранспортных средств</t>
  </si>
  <si>
    <t>24010233</t>
  </si>
  <si>
    <t>электромонтер по ремонту и обслуживанию электрооборудования</t>
  </si>
  <si>
    <t>01200132</t>
  </si>
  <si>
    <t>товаровед</t>
  </si>
  <si>
    <t>08040251</t>
  </si>
  <si>
    <t>водитель автомобиля</t>
  </si>
  <si>
    <t>39090232</t>
  </si>
  <si>
    <t>менеджер</t>
  </si>
  <si>
    <t>08050151</t>
  </si>
  <si>
    <t>Потребность в рабочих и специалистах, чел.</t>
  </si>
  <si>
    <t>20050023</t>
  </si>
  <si>
    <t>тракторист-машинист</t>
  </si>
  <si>
    <t xml:space="preserve">машинист крана </t>
  </si>
  <si>
    <t>Технология машиностроения</t>
  </si>
  <si>
    <t>15.02.08</t>
  </si>
  <si>
    <t>Программирование в компьютерных системах</t>
  </si>
  <si>
    <t>Сооружение и эксплуатация газонефтепроводов и газонефтехранилищ</t>
  </si>
  <si>
    <t>Слесарь по ремонту автомобилей  3 разряда</t>
  </si>
  <si>
    <t>Техническое обслуживание и ремонт автомобильного транспорта</t>
  </si>
  <si>
    <t xml:space="preserve"> 23.02.03</t>
  </si>
  <si>
    <t>Водитель автомобиля категории "В", "С", "Е"</t>
  </si>
  <si>
    <t xml:space="preserve">Мастер общестроительных работ: Каменщик                        </t>
  </si>
  <si>
    <t xml:space="preserve">Тракторист-машинист  </t>
  </si>
  <si>
    <t>35.01.13</t>
  </si>
  <si>
    <t>Строительство и эксплуатация зданий и сооружений     Техник</t>
  </si>
  <si>
    <t xml:space="preserve">Техник-технолог </t>
  </si>
  <si>
    <t>38.01.02</t>
  </si>
  <si>
    <t>Фармацевт</t>
  </si>
  <si>
    <t>33.02.01</t>
  </si>
  <si>
    <t>Пожарный</t>
  </si>
  <si>
    <t>Тракторист-машинист 3 разряда</t>
  </si>
  <si>
    <t>Эл.монтер по ремонту и экспл. Эл. оборудования</t>
  </si>
  <si>
    <t>Слесарь по ремонту оборудования котельной</t>
  </si>
  <si>
    <t>Слесарь по эксплуатации и ремонту газового оборудования</t>
  </si>
  <si>
    <t>Мастер структурного подразделения</t>
  </si>
  <si>
    <t>Машинист насосных установок 3 разряда</t>
  </si>
  <si>
    <t>Электромонтер</t>
  </si>
  <si>
    <t>Машинист экскаватора</t>
  </si>
  <si>
    <t>Оператор котельной 3 разряда (с функциями диспедчера)</t>
  </si>
  <si>
    <t>Оператор х-ва ОСК</t>
  </si>
  <si>
    <t>Оператор котельной</t>
  </si>
  <si>
    <t>Машинист (кочегар) котельной</t>
  </si>
  <si>
    <t>15030225</t>
  </si>
  <si>
    <t>Слесарь по обслуживанию тепловых сетей</t>
  </si>
  <si>
    <t>Аппаратчик химводоочистки</t>
  </si>
  <si>
    <t>Слесарь-ремонтник 5 разряд</t>
  </si>
  <si>
    <r>
      <t xml:space="preserve">ООО КПК "Климат", </t>
    </r>
    <r>
      <rPr>
        <sz val="12"/>
        <rFont val="Times New Roman"/>
        <family val="1"/>
      </rPr>
      <t>всего</t>
    </r>
  </si>
  <si>
    <r>
      <t xml:space="preserve">ОАО "Йошкар-Олинский ремонтный завод", </t>
    </r>
    <r>
      <rPr>
        <sz val="12"/>
        <rFont val="Times New Roman"/>
        <family val="1"/>
      </rPr>
      <t>всего</t>
    </r>
  </si>
  <si>
    <t>мастер производства (технология молока и молочной продукции)</t>
  </si>
  <si>
    <t>инженер (технология молока и молочной продукции)</t>
  </si>
  <si>
    <r>
      <t xml:space="preserve">ООО «ПО «КАНН», </t>
    </r>
    <r>
      <rPr>
        <sz val="12"/>
        <rFont val="Times New Roman"/>
        <family val="1"/>
      </rPr>
      <t>всего</t>
    </r>
  </si>
  <si>
    <r>
      <t xml:space="preserve">ООО «Дигрис», </t>
    </r>
    <r>
      <rPr>
        <sz val="12"/>
        <rFont val="Times New Roman"/>
        <family val="1"/>
      </rPr>
      <t>всего</t>
    </r>
  </si>
  <si>
    <r>
      <t xml:space="preserve">ООО «Мелета», </t>
    </r>
    <r>
      <rPr>
        <sz val="12"/>
        <rFont val="Times New Roman"/>
        <family val="1"/>
      </rPr>
      <t>всего</t>
    </r>
  </si>
  <si>
    <r>
      <t xml:space="preserve">ООО Типография «Вертикаль», </t>
    </r>
    <r>
      <rPr>
        <sz val="12"/>
        <rFont val="Times New Roman"/>
        <family val="1"/>
      </rPr>
      <t>всего</t>
    </r>
  </si>
  <si>
    <t>I. Профессии среднего  профессионального образования</t>
  </si>
  <si>
    <t>Сторож-вахтер</t>
  </si>
  <si>
    <t>ведущий бухгалтер</t>
  </si>
  <si>
    <t>юрист (правоохранительная деятельность)</t>
  </si>
  <si>
    <t>03050551</t>
  </si>
  <si>
    <t>художник-мастер (декоративно-прикладное искусство и народные промыслы)</t>
  </si>
  <si>
    <t>07080251</t>
  </si>
  <si>
    <t>техник (монтаж и эксплуатация внутренних сантехнических устройств и вентиляции)</t>
  </si>
  <si>
    <t>27011051</t>
  </si>
  <si>
    <t>техник (пожарная безопасность)</t>
  </si>
  <si>
    <t>28010451</t>
  </si>
  <si>
    <t>продавец контролер-кассир</t>
  </si>
  <si>
    <t>37020032</t>
  </si>
  <si>
    <t>техник-судоводитель (судовождение и эксплуатация технического флота)</t>
  </si>
  <si>
    <t>18040751</t>
  </si>
  <si>
    <t>специалист по сервису на транспорте</t>
  </si>
  <si>
    <t>10011251</t>
  </si>
  <si>
    <t>11030251</t>
  </si>
  <si>
    <t>техник (радиоаппаратостроение)</t>
  </si>
  <si>
    <t>21030651</t>
  </si>
  <si>
    <t>инженер (оборудование и технологии сварочного производства)</t>
  </si>
  <si>
    <t>15020265</t>
  </si>
  <si>
    <t>ОК 023-95</t>
  </si>
  <si>
    <t>ОК 009-2003</t>
  </si>
  <si>
    <t>машинист крана автомобильного</t>
  </si>
  <si>
    <t>15060137</t>
  </si>
  <si>
    <t>слесарь по сборке металлоконструкций</t>
  </si>
  <si>
    <t>15150225</t>
  </si>
  <si>
    <t>инженер (производство строительных материалов, изделий и конструкций)</t>
  </si>
  <si>
    <t>моторист бетоносмесительных установок</t>
  </si>
  <si>
    <t>20050321</t>
  </si>
  <si>
    <t>контролер качества</t>
  </si>
  <si>
    <t>29030128</t>
  </si>
  <si>
    <t>изготовитель железобетонных изделий</t>
  </si>
  <si>
    <t>27010665</t>
  </si>
  <si>
    <t>инженер (водоснабжение и водоотведение)</t>
  </si>
  <si>
    <t>27011265</t>
  </si>
  <si>
    <t>08011051</t>
  </si>
  <si>
    <t>инженер-эколог (инженерная защита окружающей среды)</t>
  </si>
  <si>
    <t>28020265</t>
  </si>
  <si>
    <t>ветеринарный врач (ветеринария)</t>
  </si>
  <si>
    <t>мастер-наладчик (наладчик приборов)</t>
  </si>
  <si>
    <t>18494</t>
  </si>
  <si>
    <t>18452</t>
  </si>
  <si>
    <t xml:space="preserve">шлифовщик </t>
  </si>
  <si>
    <t>19630</t>
  </si>
  <si>
    <t>наладчик технологического оборудования</t>
  </si>
  <si>
    <t>14996</t>
  </si>
  <si>
    <t>наладчик холодноштамповочного оборудовния</t>
  </si>
  <si>
    <t>15002</t>
  </si>
  <si>
    <t>19906</t>
  </si>
  <si>
    <t>18466</t>
  </si>
  <si>
    <t>18511</t>
  </si>
  <si>
    <t xml:space="preserve">электромонтер </t>
  </si>
  <si>
    <t>18559</t>
  </si>
  <si>
    <t>15699</t>
  </si>
  <si>
    <t>15715</t>
  </si>
  <si>
    <t>оператор по искуственному осеменению животных</t>
  </si>
  <si>
    <t>15830</t>
  </si>
  <si>
    <t xml:space="preserve">оператор линии производства однотипного льноволокна </t>
  </si>
  <si>
    <t>15660</t>
  </si>
  <si>
    <t>оператор линии производства льноватина</t>
  </si>
  <si>
    <t>11412</t>
  </si>
  <si>
    <t>оператор линии производства льняного масла</t>
  </si>
  <si>
    <t>19203</t>
  </si>
  <si>
    <t>19205</t>
  </si>
  <si>
    <t>пожарный (техник - пожарная безопасность)</t>
  </si>
  <si>
    <t>Оптовая и розничная торговля; ремонт автотранспортных средств, мотоциклов, бытовых изделий и предметов личного пользования. 
Гостиницы и рестораны. Производство пищевой продукции</t>
  </si>
  <si>
    <t>Прогноз потребности рынка труда Республики Марий Эл 
в квалифицированных кадрах на 2016 - 2022 годы</t>
  </si>
  <si>
    <t>Прогноз 
потребности рынка труда Республики Марий Эл 
в квалифицированных кадрах на 2016 - 2020 годы</t>
  </si>
  <si>
    <t>Менеджер отдела продаж корпоративным клиентам</t>
  </si>
  <si>
    <t>Менеджер по логистике</t>
  </si>
  <si>
    <t>080506 65</t>
  </si>
  <si>
    <t>Менеджер по маркетингу</t>
  </si>
  <si>
    <t>080111 52</t>
  </si>
  <si>
    <t>Менеджер по найму персонала</t>
  </si>
  <si>
    <t>Менеджер по согласованию</t>
  </si>
  <si>
    <t>Руководитель абонентского отдела</t>
  </si>
  <si>
    <t>Руководитель отдела Головной станции и информационных технологий</t>
  </si>
  <si>
    <t>Руководитель отдела маркетинга</t>
  </si>
  <si>
    <t>Руководитель отдела по обслуживанию корпоративных клиентов</t>
  </si>
  <si>
    <t>Руководитель отдела по техническому сопровождению клиентов</t>
  </si>
  <si>
    <t>Руководитель отдела продаж b2c</t>
  </si>
  <si>
    <t>Руководитель отдела продаж корпоративным клиентам</t>
  </si>
  <si>
    <t>Руководитель отдела управления персоналом</t>
  </si>
  <si>
    <t>Руководитель отдела эксплуатации сети</t>
  </si>
  <si>
    <t>Руководитель финансово-экономического отдела</t>
  </si>
  <si>
    <t>Специалист абонентского отдела</t>
  </si>
  <si>
    <t>Специалист по вопросам безопасности</t>
  </si>
  <si>
    <t>Специалист по кадровому администрированию</t>
  </si>
  <si>
    <t>Специалист по качеству</t>
  </si>
  <si>
    <t>Специалист по продажам</t>
  </si>
  <si>
    <t>Специалист по работе с дебиторской задолженностью юридических лиц</t>
  </si>
  <si>
    <t>Специалист по расчетам</t>
  </si>
  <si>
    <t>Специалист по сбору платежей</t>
  </si>
  <si>
    <t>Специалист по согласованию объектов коммерческой недвижимости</t>
  </si>
  <si>
    <t>Супервайзер отдела продаж b2c</t>
  </si>
  <si>
    <t>Супервайзер сервисного центра</t>
  </si>
  <si>
    <t>Техник по подключению</t>
  </si>
  <si>
    <t>Техник сервиса</t>
  </si>
  <si>
    <r>
      <t xml:space="preserve">Филиал ЗАО "Эр-Телеком Холдинг" в г. Йошкар-Оле, </t>
    </r>
    <r>
      <rPr>
        <sz val="12"/>
        <rFont val="Times New Roman"/>
        <family val="1"/>
      </rPr>
      <t>всего</t>
    </r>
  </si>
  <si>
    <r>
      <t xml:space="preserve">ООО «Волжские пассажирские перевозки», </t>
    </r>
    <r>
      <rPr>
        <sz val="12"/>
        <rFont val="Times New Roman"/>
        <family val="1"/>
      </rPr>
      <t>всего</t>
    </r>
  </si>
  <si>
    <r>
      <t xml:space="preserve">ООО "Нельсон", </t>
    </r>
    <r>
      <rPr>
        <sz val="12"/>
        <rFont val="Times New Roman"/>
        <family val="1"/>
      </rPr>
      <t>всего</t>
    </r>
  </si>
  <si>
    <r>
      <t xml:space="preserve">ООО "Шелковый путь", </t>
    </r>
    <r>
      <rPr>
        <sz val="12"/>
        <rFont val="Times New Roman"/>
        <family val="1"/>
      </rPr>
      <t>всего</t>
    </r>
  </si>
  <si>
    <r>
      <t xml:space="preserve">ООО «Заводчанка», </t>
    </r>
    <r>
      <rPr>
        <sz val="12"/>
        <rFont val="Times New Roman"/>
        <family val="1"/>
      </rPr>
      <t>всего</t>
    </r>
  </si>
  <si>
    <r>
      <t xml:space="preserve"> ООО «Деметра», </t>
    </r>
    <r>
      <rPr>
        <sz val="12"/>
        <rFont val="Times New Roman"/>
        <family val="1"/>
      </rPr>
      <t>всего</t>
    </r>
  </si>
  <si>
    <r>
      <t xml:space="preserve">ООО «Чапаевское»,  </t>
    </r>
    <r>
      <rPr>
        <sz val="12"/>
        <rFont val="Times New Roman"/>
        <family val="1"/>
      </rPr>
      <t>всего</t>
    </r>
  </si>
  <si>
    <r>
      <t xml:space="preserve">ООО «Агрофирма «Маяк», </t>
    </r>
    <r>
      <rPr>
        <sz val="12"/>
        <rFont val="Times New Roman"/>
        <family val="1"/>
      </rPr>
      <t>всего</t>
    </r>
  </si>
  <si>
    <r>
      <t>ООО «Куженерское»,</t>
    </r>
    <r>
      <rPr>
        <sz val="12"/>
        <rFont val="Times New Roman"/>
        <family val="1"/>
      </rPr>
      <t xml:space="preserve"> всего</t>
    </r>
  </si>
  <si>
    <r>
      <t xml:space="preserve">ПК СХА (колхоз) «Искра», </t>
    </r>
    <r>
      <rPr>
        <sz val="12"/>
        <rFont val="Times New Roman"/>
        <family val="1"/>
      </rPr>
      <t>всего</t>
    </r>
  </si>
  <si>
    <r>
      <t xml:space="preserve">ООО «Тумьюмучаш», </t>
    </r>
    <r>
      <rPr>
        <sz val="12"/>
        <rFont val="Times New Roman"/>
        <family val="1"/>
      </rPr>
      <t>всего</t>
    </r>
  </si>
  <si>
    <t xml:space="preserve">ветеринарный фельдшер </t>
  </si>
  <si>
    <t>трактористы</t>
  </si>
  <si>
    <t>ОМД</t>
  </si>
  <si>
    <t>работник по уходу за животными</t>
  </si>
  <si>
    <t>завсклад</t>
  </si>
  <si>
    <t>ветфельдшер</t>
  </si>
  <si>
    <t>оператор молочного оборудования</t>
  </si>
  <si>
    <t>мастер-наладчик</t>
  </si>
  <si>
    <r>
      <t xml:space="preserve">ООО "Принтстайл", </t>
    </r>
    <r>
      <rPr>
        <sz val="12"/>
        <rFont val="Times New Roman"/>
        <family val="1"/>
      </rPr>
      <t>всего</t>
    </r>
  </si>
  <si>
    <t>столяры-станочники</t>
  </si>
  <si>
    <t>кочегар</t>
  </si>
  <si>
    <t>экспедитор</t>
  </si>
  <si>
    <t>мельник</t>
  </si>
  <si>
    <t>зав. производством</t>
  </si>
  <si>
    <t>рабочие пресервного цеха</t>
  </si>
  <si>
    <t>обслуживающий персонал</t>
  </si>
  <si>
    <t>лаборант</t>
  </si>
  <si>
    <t>специалист по охране труда</t>
  </si>
  <si>
    <t>гл. бухгалтер</t>
  </si>
  <si>
    <t>мастер СМР</t>
  </si>
  <si>
    <t>инженер ППО</t>
  </si>
  <si>
    <t>начальник ПМК</t>
  </si>
  <si>
    <t>рабочий пилорамы</t>
  </si>
  <si>
    <t>оператор РБУ</t>
  </si>
  <si>
    <t>машинист автокрана</t>
  </si>
  <si>
    <t xml:space="preserve">бухгалтер </t>
  </si>
  <si>
    <t>инженер по технике безопасности</t>
  </si>
  <si>
    <t>слесарь-электрик по ремонту оборудования</t>
  </si>
  <si>
    <t>водитель 5 разряда</t>
  </si>
  <si>
    <t>тракторист 5-6+ разряда</t>
  </si>
  <si>
    <t>дорожный рабочий</t>
  </si>
  <si>
    <t>мастер дорожный</t>
  </si>
  <si>
    <r>
      <t xml:space="preserve">ООО «Оршанский сельхозпром», </t>
    </r>
    <r>
      <rPr>
        <sz val="12"/>
        <rFont val="Times New Roman"/>
        <family val="1"/>
      </rPr>
      <t>всего</t>
    </r>
  </si>
  <si>
    <r>
      <t xml:space="preserve">ООО СХП «Урожай», </t>
    </r>
    <r>
      <rPr>
        <sz val="12"/>
        <rFont val="Times New Roman"/>
        <family val="1"/>
      </rPr>
      <t>всего</t>
    </r>
  </si>
  <si>
    <r>
      <t>ООО «Агрохолдинг «Лён»»,</t>
    </r>
    <r>
      <rPr>
        <sz val="12"/>
        <rFont val="Times New Roman"/>
        <family val="1"/>
      </rPr>
      <t xml:space="preserve"> всего</t>
    </r>
  </si>
  <si>
    <r>
      <t>ООО «Марийская Картонажная Мануфактура»,</t>
    </r>
    <r>
      <rPr>
        <sz val="12"/>
        <rFont val="Times New Roman"/>
        <family val="1"/>
      </rPr>
      <t xml:space="preserve"> всего</t>
    </r>
  </si>
  <si>
    <r>
      <t xml:space="preserve">ООО «Оршанский хлеб», </t>
    </r>
    <r>
      <rPr>
        <sz val="12"/>
        <rFont val="Times New Roman"/>
        <family val="1"/>
      </rPr>
      <t>всего</t>
    </r>
  </si>
  <si>
    <r>
      <t xml:space="preserve">МУП «Город», </t>
    </r>
    <r>
      <rPr>
        <sz val="12"/>
        <rFont val="Times New Roman"/>
        <family val="1"/>
      </rPr>
      <t>всего</t>
    </r>
  </si>
  <si>
    <r>
      <t xml:space="preserve">ООО «Чистый город», </t>
    </r>
    <r>
      <rPr>
        <sz val="12"/>
        <rFont val="Times New Roman"/>
        <family val="1"/>
      </rPr>
      <t>всего</t>
    </r>
  </si>
  <si>
    <t>руководители (председатель совета, председатель правления, зам. председ.правления, начальник гаража, директор дом быта)</t>
  </si>
  <si>
    <r>
      <t xml:space="preserve">"Ардинское СПО", </t>
    </r>
    <r>
      <rPr>
        <sz val="12"/>
        <rFont val="Times New Roman"/>
        <family val="1"/>
      </rPr>
      <t>всего</t>
    </r>
  </si>
  <si>
    <r>
      <t xml:space="preserve">ООО «Сернурский общепит», </t>
    </r>
    <r>
      <rPr>
        <sz val="12"/>
        <rFont val="Times New Roman"/>
        <family val="1"/>
      </rPr>
      <t>всего</t>
    </r>
  </si>
  <si>
    <r>
      <t xml:space="preserve">УФПС Республики Марий Эл – филиал ФГУП «Почта России», </t>
    </r>
    <r>
      <rPr>
        <sz val="12"/>
        <rFont val="Times New Roman"/>
        <family val="1"/>
      </rPr>
      <t>всего</t>
    </r>
  </si>
  <si>
    <t>Код по классификатору</t>
  </si>
  <si>
    <t>Прочие виды деятельности без разбивки по городам и районам
 и потребность по организациям прочих видов деятельности</t>
  </si>
  <si>
    <t>Швея 2 разряда</t>
  </si>
  <si>
    <t>Швея 3 разряда</t>
  </si>
  <si>
    <t>Швея 4 разряда</t>
  </si>
  <si>
    <t>15</t>
  </si>
  <si>
    <t>4</t>
  </si>
  <si>
    <t>7</t>
  </si>
  <si>
    <t>8</t>
  </si>
  <si>
    <t>80</t>
  </si>
  <si>
    <t>16</t>
  </si>
  <si>
    <t>58</t>
  </si>
  <si>
    <t>12</t>
  </si>
  <si>
    <t>начальник отдела кадров</t>
  </si>
  <si>
    <t>Слесарь-электрик по ремонту электрооборудования  -3 разряда</t>
  </si>
  <si>
    <r>
      <t xml:space="preserve">МП "Тролллейбусный транспорт", </t>
    </r>
    <r>
      <rPr>
        <sz val="12"/>
        <rFont val="Times New Roman"/>
        <family val="1"/>
      </rPr>
      <t>всего</t>
    </r>
  </si>
  <si>
    <r>
      <t xml:space="preserve">ЗАО "Приволжскагродорстрой", </t>
    </r>
    <r>
      <rPr>
        <sz val="12"/>
        <color indexed="8"/>
        <rFont val="Times New Roman"/>
        <family val="1"/>
      </rPr>
      <t>всего</t>
    </r>
  </si>
  <si>
    <t>Машинист экскаватора (5 разряд)</t>
  </si>
  <si>
    <t>Машинист экскаватора (6 разряд)</t>
  </si>
  <si>
    <t>Тракторист (5 разряд)</t>
  </si>
  <si>
    <t>Тракторист (6 разряд)</t>
  </si>
  <si>
    <r>
      <t xml:space="preserve">ОАО "Марий Эл "Дорстрой", </t>
    </r>
    <r>
      <rPr>
        <sz val="12"/>
        <rFont val="Times New Roman"/>
        <family val="1"/>
      </rPr>
      <t>всего</t>
    </r>
  </si>
  <si>
    <t xml:space="preserve">Тракторист-машинист </t>
  </si>
  <si>
    <t xml:space="preserve">Водитель автомобиля </t>
  </si>
  <si>
    <t>техник-механик</t>
  </si>
  <si>
    <t>35.02.07</t>
  </si>
  <si>
    <r>
      <t xml:space="preserve">ООО "Советское молоко", </t>
    </r>
    <r>
      <rPr>
        <sz val="12"/>
        <rFont val="Times New Roman"/>
        <family val="1"/>
      </rPr>
      <t>всего</t>
    </r>
  </si>
  <si>
    <r>
      <t xml:space="preserve">СПК колхоз "имени Ленина", </t>
    </r>
    <r>
      <rPr>
        <sz val="12"/>
        <rFont val="Times New Roman"/>
        <family val="1"/>
      </rPr>
      <t>всего</t>
    </r>
  </si>
  <si>
    <r>
      <t xml:space="preserve">"Моркинское райпо", </t>
    </r>
    <r>
      <rPr>
        <sz val="12"/>
        <color indexed="8"/>
        <rFont val="Times New Roman"/>
        <family val="1"/>
      </rPr>
      <t>всего</t>
    </r>
  </si>
  <si>
    <t>мастер по техническому обслуживанию и ремонту машинно-тракторного парка</t>
  </si>
  <si>
    <t>40060035</t>
  </si>
  <si>
    <t>26030351</t>
  </si>
  <si>
    <t>мастер отделочных строительных работ</t>
  </si>
  <si>
    <t>15020037</t>
  </si>
  <si>
    <t>электромонтажник электрических сетей и электрооборудования</t>
  </si>
  <si>
    <t>15170044</t>
  </si>
  <si>
    <t>02010165</t>
  </si>
  <si>
    <t>химик</t>
  </si>
  <si>
    <t>бакалавр техники и технологии (технология, оборудование и автоматизация машиностроительных производств)</t>
  </si>
  <si>
    <t>15090062</t>
  </si>
  <si>
    <t>инженер (техника и физика низких температур)</t>
  </si>
  <si>
    <t>14040165</t>
  </si>
  <si>
    <t>инженер (холодильная, криогенная техника и кондиционирование)</t>
  </si>
  <si>
    <t>14050465</t>
  </si>
  <si>
    <t>инженер (стандартизация и сертификация)</t>
  </si>
  <si>
    <t>20050365</t>
  </si>
  <si>
    <t>наладчик холодноштамповочного оборудования</t>
  </si>
  <si>
    <t>слесарь по строительно-монтажным работам</t>
  </si>
  <si>
    <t>15150024</t>
  </si>
  <si>
    <t>каменщик</t>
  </si>
  <si>
    <t>24010138</t>
  </si>
  <si>
    <t>токарь</t>
  </si>
  <si>
    <t>автомеханик</t>
  </si>
  <si>
    <t>01160131</t>
  </si>
  <si>
    <t>24010032</t>
  </si>
  <si>
    <t>Код по профессиям и специальностям присвоен в соответствии с:</t>
  </si>
  <si>
    <t>Общероссийским классификатором начального профессионального образования ОК 023-95;</t>
  </si>
  <si>
    <t>Общероссийским классификатором специальностей по образованию ОК 009-2003;</t>
  </si>
  <si>
    <t>* Общероссийским классификатором профессий рабочих, должностей служащих и тарифных разрядов ОК 016-94.</t>
  </si>
  <si>
    <t>шлифовщик</t>
  </si>
  <si>
    <t>01180435</t>
  </si>
  <si>
    <t>столяр</t>
  </si>
  <si>
    <t>отделочник изделий из древесины</t>
  </si>
  <si>
    <t>17050427</t>
  </si>
  <si>
    <t>сварщик (электросварочные и газосварочные работы)</t>
  </si>
  <si>
    <t>01100034</t>
  </si>
  <si>
    <t>II. Специальности среднего  профессионального образования</t>
  </si>
  <si>
    <t>аппаратчик химводочистки</t>
  </si>
  <si>
    <t>14070234</t>
  </si>
  <si>
    <t>машинист насосных установок</t>
  </si>
  <si>
    <t>14080238</t>
  </si>
  <si>
    <t>агроном</t>
  </si>
  <si>
    <t>11030165</t>
  </si>
  <si>
    <t>машинист лесозаготовительных и трелевочных машин</t>
  </si>
  <si>
    <t>16010035</t>
  </si>
  <si>
    <t>старший техник (технология лесозаготовок)</t>
  </si>
  <si>
    <t>25040252</t>
  </si>
  <si>
    <t>техник (технология хлеба, кондитерских и макаронных изделий)</t>
  </si>
  <si>
    <t>26020251</t>
  </si>
  <si>
    <t>электромонтер по техническому обслуживанию электростанций и сетей</t>
  </si>
  <si>
    <r>
      <t xml:space="preserve">2016 </t>
    </r>
    <r>
      <rPr>
        <sz val="10"/>
        <rFont val="Times New Roman"/>
        <family val="1"/>
      </rPr>
      <t>год</t>
    </r>
  </si>
  <si>
    <r>
      <t xml:space="preserve">2017 </t>
    </r>
    <r>
      <rPr>
        <sz val="10"/>
        <rFont val="Times New Roman"/>
        <family val="1"/>
      </rPr>
      <t>год</t>
    </r>
  </si>
  <si>
    <r>
      <t xml:space="preserve">2018 </t>
    </r>
    <r>
      <rPr>
        <sz val="10"/>
        <rFont val="Times New Roman"/>
        <family val="1"/>
      </rPr>
      <t>год</t>
    </r>
  </si>
  <si>
    <t>монтажник санитарно-технических, вентиляционных систем и оборудования</t>
  </si>
  <si>
    <t>15120023</t>
  </si>
  <si>
    <t>Профессии, общие для разных видов экономической деятельности</t>
  </si>
  <si>
    <t>ВСЕГО потребность по профессиям начального 
профессионального образования</t>
  </si>
  <si>
    <t>ОБЩАЯ ПОТРЕБНОСТЬ</t>
  </si>
  <si>
    <t>Код по классифи-катору</t>
  </si>
  <si>
    <t>По опросу работодателей</t>
  </si>
  <si>
    <t>С учетом коэффициентов расширения</t>
  </si>
  <si>
    <t>Приложение 1</t>
  </si>
  <si>
    <t>Приложение 2</t>
  </si>
  <si>
    <t>01210047</t>
  </si>
  <si>
    <t>Экономика и управление</t>
  </si>
  <si>
    <t>Прочие</t>
  </si>
  <si>
    <t>почтальон*</t>
  </si>
  <si>
    <t>16925</t>
  </si>
  <si>
    <t>30010020</t>
  </si>
  <si>
    <t>оператор вязально-швейного оборудования</t>
  </si>
  <si>
    <t>III. Специальности высшего профессионального образования</t>
  </si>
  <si>
    <t>экономист (бухгалтерский учет, анализ и аудит)</t>
  </si>
  <si>
    <t>08050765</t>
  </si>
  <si>
    <t>менеджер (менеджмент организации)</t>
  </si>
  <si>
    <t>08030165</t>
  </si>
  <si>
    <t>26040037</t>
  </si>
  <si>
    <t>моторист (машинист)</t>
  </si>
  <si>
    <t>магистр техники и технологии (технология продуктов питания)</t>
  </si>
  <si>
    <t>26010068</t>
  </si>
  <si>
    <t>изготовитель хлебобулочных изделий</t>
  </si>
  <si>
    <t>34010027</t>
  </si>
  <si>
    <t>мастер производства молочной продукции</t>
  </si>
  <si>
    <t>41030042</t>
  </si>
  <si>
    <t>техник (механизация сельского хозяйства)</t>
  </si>
  <si>
    <t>11030151</t>
  </si>
  <si>
    <t>слесарь-инструментальщик</t>
  </si>
  <si>
    <t>01130130</t>
  </si>
  <si>
    <t>14020124</t>
  </si>
  <si>
    <t>сборщик электрических машин и аппаратов</t>
  </si>
  <si>
    <t>04020138</t>
  </si>
  <si>
    <t>прессовщик изделий из  пластмасс</t>
  </si>
  <si>
    <t>01050141</t>
  </si>
  <si>
    <t>электромонтажник-схемщик</t>
  </si>
  <si>
    <t>04040143</t>
  </si>
  <si>
    <t>специалист по документационному обеспечению управления, архивист</t>
  </si>
  <si>
    <t>03200251</t>
  </si>
  <si>
    <t>магистр техники и технологии (телекоммуникации)</t>
  </si>
  <si>
    <t>21040068</t>
  </si>
  <si>
    <t>21040062</t>
  </si>
  <si>
    <t>бакалавр техники и технологии (телекоммуникации)</t>
  </si>
  <si>
    <t>техник (сети связи и системы коммутации)</t>
  </si>
  <si>
    <t>21040651</t>
  </si>
  <si>
    <t>инженер (сети связи и системы коммутации)</t>
  </si>
  <si>
    <t>21040665</t>
  </si>
  <si>
    <t>инженер (безопасность технологических процессов и производств)</t>
  </si>
  <si>
    <t>28010265</t>
  </si>
  <si>
    <t>специалист почтовой связи</t>
  </si>
  <si>
    <t>21050151</t>
  </si>
  <si>
    <t>специалист почтовой связи с углубленной подготовкой</t>
  </si>
  <si>
    <t>21050152</t>
  </si>
  <si>
    <t>01150032</t>
  </si>
  <si>
    <t>резчик горячего металла</t>
  </si>
  <si>
    <t>13081039</t>
  </si>
  <si>
    <t>39100048</t>
  </si>
  <si>
    <t>швея</t>
  </si>
  <si>
    <t>32010224</t>
  </si>
  <si>
    <t>наладчик кузнечно-прессового оборудования</t>
  </si>
  <si>
    <t>01030144</t>
  </si>
  <si>
    <t>мастер по лесному хозяйству</t>
  </si>
  <si>
    <t>40080049</t>
  </si>
  <si>
    <t>водитель автотранспортных средств (лесное хозяйство)</t>
  </si>
  <si>
    <t>40080440</t>
  </si>
  <si>
    <t>контролер технического состояния автотранспортных средств</t>
  </si>
  <si>
    <t>24010339</t>
  </si>
  <si>
    <t>заместитель директора по финансам</t>
  </si>
  <si>
    <t>генеральный директор предприятия</t>
  </si>
  <si>
    <t>20560</t>
  </si>
  <si>
    <t>руководитель абонентского отдела</t>
  </si>
  <si>
    <t>руководитель отдела головной станции и информационных технологий</t>
  </si>
  <si>
    <t>руководитель отдела маркетинга</t>
  </si>
  <si>
    <t>руководитель отдела по обслуживанию корпоративных клиентов</t>
  </si>
  <si>
    <t>руководитель отдела по техническому сопровождению клиентов</t>
  </si>
  <si>
    <t>руководитель отдела продаж b2c</t>
  </si>
  <si>
    <t>руководитель отдела продаж корпоративным клиентам</t>
  </si>
  <si>
    <t>руководитель отдела управления персоналом</t>
  </si>
  <si>
    <t>руководитель отдела эксплуатации сети</t>
  </si>
  <si>
    <t>руководитель финансово-экономического отдела</t>
  </si>
  <si>
    <t>ведущий специалист абонентского отдела</t>
  </si>
  <si>
    <t>ведущий специалист по качеству</t>
  </si>
  <si>
    <t>ведущий специалист по продажам</t>
  </si>
  <si>
    <t>ведущий специалист по работе с дилерами</t>
  </si>
  <si>
    <t>инженер электросвязи</t>
  </si>
  <si>
    <t>22870</t>
  </si>
  <si>
    <t>ведущий инженер головной станции кабельного телевидения</t>
  </si>
  <si>
    <t>инженер по обслуживанию</t>
  </si>
  <si>
    <t>инженер по технической документации</t>
  </si>
  <si>
    <t>ведущий проект-менеджер</t>
  </si>
  <si>
    <t>менеджер отдела по обслуживанию корпоративных клиентов</t>
  </si>
  <si>
    <t>менеджер по логистике</t>
  </si>
  <si>
    <t>менеджер по маркетингу</t>
  </si>
  <si>
    <t>менеджер по найму персонала</t>
  </si>
  <si>
    <t>менеджер по согласованию</t>
  </si>
  <si>
    <t>ведущий администратор активного оборудования</t>
  </si>
  <si>
    <t>ведущий администратор биллинга</t>
  </si>
  <si>
    <t>ведущий администратор офисной сети и АТС</t>
  </si>
  <si>
    <t>директор по общим вопросам и безопасности</t>
  </si>
  <si>
    <t>директор по техническому сервису</t>
  </si>
  <si>
    <t>заместитель директора филиала – Директор по b2b</t>
  </si>
  <si>
    <t>заместитель руководителя по техническому сопровождению волоконно-оптических линий связи</t>
  </si>
  <si>
    <t>корпоративный тренер</t>
  </si>
  <si>
    <t>супервайзер отдела продаж b2c</t>
  </si>
  <si>
    <t>ведущий экономист</t>
  </si>
  <si>
    <t xml:space="preserve">художник - конструктор (дизайнер) </t>
  </si>
  <si>
    <t>27439</t>
  </si>
  <si>
    <t>модельер - конструктор (конструтрование, моделирование и технология швейных изделий)</t>
  </si>
  <si>
    <t>20824</t>
  </si>
  <si>
    <t>учитель начальных классов</t>
  </si>
  <si>
    <t>учитель физической культуры</t>
  </si>
  <si>
    <t>воспитатель ДОУ</t>
  </si>
  <si>
    <t>инспектор по кадрам (инженер ОК)</t>
  </si>
  <si>
    <t>27206</t>
  </si>
  <si>
    <t>Всего потребность по специальностям высшего 
образования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</si>
</sst>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[$-FC19]d\ mmmm\ yyyy\ &quot;г.&quot;"/>
    <numFmt numFmtId="171" formatCode="#,##0\ &quot;₽&quot;;\-#,##0\ &quot;₽&quot;"/>
    <numFmt numFmtId="172" formatCode="#,##0\ &quot;₽&quot;;[Red]\-#,##0\ &quot;₽&quot;"/>
    <numFmt numFmtId="173" formatCode="#,##0.00\ &quot;₽&quot;;\-#,##0.00\ &quot;₽&quot;"/>
    <numFmt numFmtId="174" formatCode="#,##0.00\ &quot;₽&quot;;[Red]\-#,##0.00\ &quot;₽&quot;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.5"/>
      <name val="Times New Roman"/>
      <family val="1"/>
    </font>
    <font>
      <sz val="11.5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0"/>
    </font>
    <font>
      <sz val="14"/>
      <name val="Arial Cyr"/>
      <family val="0"/>
    </font>
    <font>
      <sz val="16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6" fillId="5" borderId="1" applyNumberFormat="0" applyAlignment="0" applyProtection="0"/>
    <xf numFmtId="0" fontId="27" fillId="13" borderId="2" applyNumberFormat="0" applyAlignment="0" applyProtection="0"/>
    <xf numFmtId="0" fontId="28" fillId="13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4" borderId="7" applyNumberFormat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</cellStyleXfs>
  <cellXfs count="563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" fontId="4" fillId="26" borderId="1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4" fillId="26" borderId="1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/>
    </xf>
    <xf numFmtId="49" fontId="16" fillId="0" borderId="0" xfId="0" applyNumberFormat="1" applyFont="1" applyFill="1" applyAlignment="1">
      <alignment horizontal="center" vertical="top" wrapText="1"/>
    </xf>
    <xf numFmtId="1" fontId="16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1" fontId="4" fillId="26" borderId="16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10" fillId="0" borderId="11" xfId="0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top" wrapText="1"/>
    </xf>
    <xf numFmtId="0" fontId="10" fillId="0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71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71" applyFont="1" applyFill="1" applyBorder="1" applyAlignment="1">
      <alignment horizontal="left" vertical="center" wrapText="1"/>
      <protection/>
    </xf>
    <xf numFmtId="49" fontId="4" fillId="0" borderId="11" xfId="71" applyNumberFormat="1" applyFont="1" applyFill="1" applyBorder="1" applyAlignment="1">
      <alignment horizontal="left" vertical="center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9" fillId="0" borderId="11" xfId="71" applyFont="1" applyFill="1" applyBorder="1" applyAlignment="1">
      <alignment horizontal="left" vertical="center" wrapText="1"/>
      <protection/>
    </xf>
    <xf numFmtId="49" fontId="5" fillId="0" borderId="11" xfId="71" applyNumberFormat="1" applyFont="1" applyFill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left" vertical="center" wrapText="1"/>
      <protection/>
    </xf>
    <xf numFmtId="0" fontId="22" fillId="0" borderId="11" xfId="73" applyFont="1" applyFill="1" applyBorder="1" applyAlignment="1">
      <alignment vertical="top" wrapText="1"/>
      <protection/>
    </xf>
    <xf numFmtId="0" fontId="20" fillId="0" borderId="11" xfId="73" applyFont="1" applyFill="1" applyBorder="1">
      <alignment/>
      <protection/>
    </xf>
    <xf numFmtId="0" fontId="22" fillId="0" borderId="11" xfId="73" applyFont="1" applyFill="1" applyBorder="1" applyAlignment="1">
      <alignment horizontal="center" vertical="center"/>
      <protection/>
    </xf>
    <xf numFmtId="0" fontId="23" fillId="0" borderId="11" xfId="73" applyFont="1" applyFill="1" applyBorder="1" applyAlignment="1">
      <alignment vertical="top" wrapText="1"/>
      <protection/>
    </xf>
    <xf numFmtId="0" fontId="22" fillId="0" borderId="11" xfId="73" applyFont="1" applyFill="1" applyBorder="1">
      <alignment/>
      <protection/>
    </xf>
    <xf numFmtId="0" fontId="20" fillId="0" borderId="11" xfId="73" applyFont="1" applyFill="1" applyBorder="1" applyAlignment="1">
      <alignment vertical="top" wrapText="1"/>
      <protection/>
    </xf>
    <xf numFmtId="49" fontId="20" fillId="0" borderId="11" xfId="73" applyNumberFormat="1" applyFont="1" applyFill="1" applyBorder="1" applyAlignment="1">
      <alignment horizontal="center" vertical="center"/>
      <protection/>
    </xf>
    <xf numFmtId="0" fontId="20" fillId="0" borderId="11" xfId="73" applyFont="1" applyFill="1" applyBorder="1" applyAlignment="1">
      <alignment horizontal="center" vertical="center"/>
      <protection/>
    </xf>
    <xf numFmtId="0" fontId="20" fillId="0" borderId="11" xfId="73" applyFont="1" applyFill="1" applyBorder="1" applyAlignment="1">
      <alignment horizontal="justify" vertical="top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71" applyFont="1" applyBorder="1" applyAlignment="1">
      <alignment vertical="top" wrapText="1"/>
      <protection/>
    </xf>
    <xf numFmtId="0" fontId="5" fillId="0" borderId="11" xfId="71" applyFont="1" applyBorder="1" applyAlignment="1">
      <alignment horizontal="center" vertical="top" wrapText="1"/>
      <protection/>
    </xf>
    <xf numFmtId="0" fontId="4" fillId="0" borderId="11" xfId="71" applyFont="1" applyBorder="1" applyAlignment="1">
      <alignment horizontal="center" vertical="top" wrapText="1"/>
      <protection/>
    </xf>
    <xf numFmtId="0" fontId="9" fillId="0" borderId="11" xfId="71" applyFont="1" applyBorder="1" applyAlignment="1">
      <alignment vertical="top" wrapText="1"/>
      <protection/>
    </xf>
    <xf numFmtId="0" fontId="5" fillId="0" borderId="11" xfId="71" applyFont="1" applyBorder="1" applyAlignment="1">
      <alignment vertical="top" wrapText="1"/>
      <protection/>
    </xf>
    <xf numFmtId="49" fontId="5" fillId="0" borderId="11" xfId="71" applyNumberFormat="1" applyFont="1" applyFill="1" applyBorder="1" applyAlignment="1">
      <alignment horizontal="center" vertical="top" wrapText="1"/>
      <protection/>
    </xf>
    <xf numFmtId="0" fontId="22" fillId="0" borderId="11" xfId="71" applyFont="1" applyFill="1" applyBorder="1" applyAlignment="1">
      <alignment vertical="top"/>
      <protection/>
    </xf>
    <xf numFmtId="0" fontId="20" fillId="0" borderId="11" xfId="71" applyFont="1" applyFill="1" applyBorder="1">
      <alignment/>
      <protection/>
    </xf>
    <xf numFmtId="0" fontId="22" fillId="0" borderId="11" xfId="71" applyFont="1" applyFill="1" applyBorder="1" applyAlignment="1">
      <alignment horizontal="center" vertical="center"/>
      <protection/>
    </xf>
    <xf numFmtId="0" fontId="23" fillId="0" borderId="11" xfId="71" applyFont="1" applyFill="1" applyBorder="1" applyAlignment="1">
      <alignment vertical="top" wrapText="1"/>
      <protection/>
    </xf>
    <xf numFmtId="0" fontId="22" fillId="0" borderId="11" xfId="71" applyFont="1" applyFill="1" applyBorder="1">
      <alignment/>
      <protection/>
    </xf>
    <xf numFmtId="0" fontId="20" fillId="0" borderId="11" xfId="71" applyFont="1" applyFill="1" applyBorder="1" applyAlignment="1">
      <alignment vertical="top" wrapText="1"/>
      <protection/>
    </xf>
    <xf numFmtId="49" fontId="20" fillId="0" borderId="11" xfId="71" applyNumberFormat="1" applyFont="1" applyFill="1" applyBorder="1" applyAlignment="1">
      <alignment horizontal="center" vertical="center"/>
      <protection/>
    </xf>
    <xf numFmtId="0" fontId="20" fillId="0" borderId="11" xfId="71" applyFont="1" applyFill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0" fillId="7" borderId="11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71" applyFont="1" applyFill="1" applyBorder="1" applyAlignment="1">
      <alignment horizontal="left" wrapText="1"/>
      <protection/>
    </xf>
    <xf numFmtId="0" fontId="4" fillId="0" borderId="11" xfId="71" applyFont="1" applyFill="1" applyBorder="1" applyAlignment="1">
      <alignment horizontal="center" wrapText="1"/>
      <protection/>
    </xf>
    <xf numFmtId="0" fontId="9" fillId="0" borderId="11" xfId="71" applyFont="1" applyBorder="1" applyAlignment="1">
      <alignment wrapText="1"/>
      <protection/>
    </xf>
    <xf numFmtId="0" fontId="4" fillId="0" borderId="11" xfId="71" applyFont="1" applyBorder="1" applyAlignment="1">
      <alignment horizontal="center" wrapText="1"/>
      <protection/>
    </xf>
    <xf numFmtId="0" fontId="5" fillId="0" borderId="11" xfId="71" applyFont="1" applyBorder="1" applyAlignment="1">
      <alignment wrapText="1"/>
      <protection/>
    </xf>
    <xf numFmtId="0" fontId="5" fillId="0" borderId="11" xfId="71" applyFont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vertical="top" wrapText="1"/>
    </xf>
    <xf numFmtId="0" fontId="5" fillId="7" borderId="11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0" fontId="4" fillId="0" borderId="11" xfId="72" applyFont="1" applyBorder="1" applyAlignment="1">
      <alignment vertical="top" wrapText="1"/>
      <protection/>
    </xf>
    <xf numFmtId="0" fontId="4" fillId="0" borderId="11" xfId="72" applyFont="1" applyBorder="1" applyAlignment="1">
      <alignment horizontal="center" vertical="top" wrapText="1"/>
      <protection/>
    </xf>
    <xf numFmtId="0" fontId="9" fillId="0" borderId="11" xfId="72" applyFont="1" applyBorder="1" applyAlignment="1">
      <alignment vertical="top" wrapText="1"/>
      <protection/>
    </xf>
    <xf numFmtId="0" fontId="5" fillId="0" borderId="11" xfId="72" applyFont="1" applyBorder="1" applyAlignment="1">
      <alignment horizontal="center" vertical="top" wrapText="1"/>
      <protection/>
    </xf>
    <xf numFmtId="0" fontId="5" fillId="0" borderId="11" xfId="72" applyFont="1" applyBorder="1" applyAlignment="1">
      <alignment vertical="top" wrapText="1"/>
      <protection/>
    </xf>
    <xf numFmtId="0" fontId="9" fillId="0" borderId="11" xfId="71" applyFont="1" applyBorder="1" applyAlignment="1">
      <alignment horizontal="left" vertical="top" wrapText="1"/>
      <protection/>
    </xf>
    <xf numFmtId="0" fontId="9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11" xfId="71" applyFont="1" applyFill="1" applyBorder="1" applyAlignment="1">
      <alignment horizontal="center" vertical="center"/>
      <protection/>
    </xf>
    <xf numFmtId="0" fontId="9" fillId="0" borderId="11" xfId="71" applyFont="1" applyBorder="1" applyAlignment="1">
      <alignment horizontal="center" wrapText="1"/>
      <protection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4" fillId="0" borderId="11" xfId="71" applyFont="1" applyBorder="1" applyAlignment="1">
      <alignment horizontal="left" vertical="top" wrapText="1"/>
      <protection/>
    </xf>
    <xf numFmtId="49" fontId="4" fillId="0" borderId="11" xfId="71" applyNumberFormat="1" applyFont="1" applyFill="1" applyBorder="1" applyAlignment="1">
      <alignment horizontal="center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4" fillId="0" borderId="11" xfId="71" applyFont="1" applyBorder="1" applyAlignment="1">
      <alignment wrapText="1"/>
      <protection/>
    </xf>
    <xf numFmtId="0" fontId="5" fillId="0" borderId="11" xfId="0" applyFont="1" applyFill="1" applyBorder="1" applyAlignment="1">
      <alignment vertical="top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22" fillId="7" borderId="11" xfId="0" applyFont="1" applyFill="1" applyBorder="1" applyAlignment="1">
      <alignment vertical="center" wrapText="1"/>
    </xf>
    <xf numFmtId="0" fontId="22" fillId="7" borderId="11" xfId="0" applyFont="1" applyFill="1" applyBorder="1" applyAlignment="1">
      <alignment horizontal="center" wrapText="1"/>
    </xf>
    <xf numFmtId="0" fontId="23" fillId="7" borderId="11" xfId="0" applyFont="1" applyFill="1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left" wrapText="1"/>
    </xf>
    <xf numFmtId="0" fontId="20" fillId="7" borderId="11" xfId="0" applyFont="1" applyFill="1" applyBorder="1" applyAlignment="1">
      <alignment horizontal="center" wrapText="1"/>
    </xf>
    <xf numFmtId="0" fontId="20" fillId="7" borderId="11" xfId="0" applyFont="1" applyFill="1" applyBorder="1" applyAlignment="1">
      <alignment horizontal="right" wrapText="1"/>
    </xf>
    <xf numFmtId="0" fontId="20" fillId="7" borderId="11" xfId="0" applyFont="1" applyFill="1" applyBorder="1" applyAlignment="1">
      <alignment vertical="top" wrapText="1"/>
    </xf>
    <xf numFmtId="0" fontId="5" fillId="0" borderId="11" xfId="71" applyFont="1" applyBorder="1">
      <alignment/>
      <protection/>
    </xf>
    <xf numFmtId="16" fontId="4" fillId="0" borderId="11" xfId="0" applyNumberFormat="1" applyFont="1" applyBorder="1" applyAlignment="1">
      <alignment wrapText="1"/>
    </xf>
    <xf numFmtId="16" fontId="5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2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71" applyFont="1" applyFill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/>
      <protection/>
    </xf>
    <xf numFmtId="0" fontId="4" fillId="0" borderId="13" xfId="72" applyFont="1" applyFill="1" applyBorder="1" applyAlignment="1">
      <alignment horizontal="center" vertical="center" wrapText="1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0" fontId="5" fillId="0" borderId="11" xfId="72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49" fontId="9" fillId="0" borderId="11" xfId="71" applyNumberFormat="1" applyFont="1" applyFill="1" applyBorder="1" applyAlignment="1">
      <alignment horizontal="center" vertical="center" wrapText="1"/>
      <protection/>
    </xf>
    <xf numFmtId="0" fontId="9" fillId="0" borderId="11" xfId="71" applyFont="1" applyFill="1" applyBorder="1" applyAlignment="1">
      <alignment horizontal="center" vertical="center" wrapText="1"/>
      <protection/>
    </xf>
    <xf numFmtId="0" fontId="23" fillId="0" borderId="11" xfId="73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9" fillId="0" borderId="11" xfId="71" applyFont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72" applyFont="1" applyBorder="1" applyAlignment="1">
      <alignment horizontal="center" vertical="top" wrapText="1"/>
      <protection/>
    </xf>
    <xf numFmtId="0" fontId="7" fillId="0" borderId="11" xfId="72" applyFont="1" applyBorder="1" applyAlignment="1">
      <alignment horizontal="center" vertical="top" wrapText="1"/>
      <protection/>
    </xf>
    <xf numFmtId="0" fontId="23" fillId="0" borderId="11" xfId="7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top" wrapText="1"/>
    </xf>
    <xf numFmtId="0" fontId="23" fillId="7" borderId="11" xfId="0" applyFont="1" applyFill="1" applyBorder="1" applyAlignment="1">
      <alignment horizontal="right" wrapText="1"/>
    </xf>
    <xf numFmtId="0" fontId="23" fillId="7" borderId="11" xfId="0" applyFont="1" applyFill="1" applyBorder="1" applyAlignment="1">
      <alignment horizontal="center" wrapText="1"/>
    </xf>
    <xf numFmtId="0" fontId="3" fillId="0" borderId="0" xfId="74">
      <alignment/>
      <protection/>
    </xf>
    <xf numFmtId="0" fontId="5" fillId="0" borderId="11" xfId="71" applyFont="1" applyBorder="1" applyAlignment="1">
      <alignment horizontal="left" vertical="top" wrapText="1"/>
      <protection/>
    </xf>
    <xf numFmtId="1" fontId="5" fillId="0" borderId="11" xfId="71" applyNumberFormat="1" applyFont="1" applyFill="1" applyBorder="1" applyAlignment="1">
      <alignment horizontal="center" vertical="top" wrapText="1"/>
      <protection/>
    </xf>
    <xf numFmtId="1" fontId="5" fillId="0" borderId="15" xfId="71" applyNumberFormat="1" applyFont="1" applyFill="1" applyBorder="1" applyAlignment="1">
      <alignment horizontal="center" vertical="top" wrapText="1"/>
      <protection/>
    </xf>
    <xf numFmtId="1" fontId="5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/>
      <protection/>
    </xf>
    <xf numFmtId="49" fontId="5" fillId="0" borderId="11" xfId="71" applyNumberFormat="1" applyFont="1" applyBorder="1" applyAlignment="1">
      <alignment horizontal="center" vertical="top" wrapText="1"/>
      <protection/>
    </xf>
    <xf numFmtId="0" fontId="3" fillId="0" borderId="0" xfId="74" applyFill="1">
      <alignment/>
      <protection/>
    </xf>
    <xf numFmtId="0" fontId="5" fillId="0" borderId="11" xfId="71" applyFont="1" applyBorder="1" applyAlignment="1">
      <alignment horizontal="center" vertical="top"/>
      <protection/>
    </xf>
    <xf numFmtId="2" fontId="5" fillId="0" borderId="11" xfId="71" applyNumberFormat="1" applyFont="1" applyBorder="1" applyAlignment="1">
      <alignment horizontal="left" vertical="top" wrapText="1"/>
      <protection/>
    </xf>
    <xf numFmtId="1" fontId="5" fillId="0" borderId="11" xfId="71" applyNumberFormat="1" applyFont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center" vertical="top"/>
      <protection/>
    </xf>
    <xf numFmtId="0" fontId="5" fillId="0" borderId="11" xfId="71" applyNumberFormat="1" applyFont="1" applyBorder="1" applyAlignment="1">
      <alignment horizontal="center" vertical="top"/>
      <protection/>
    </xf>
    <xf numFmtId="0" fontId="5" fillId="0" borderId="11" xfId="71" applyFont="1" applyBorder="1" applyAlignment="1">
      <alignment horizontal="left" wrapText="1"/>
      <protection/>
    </xf>
    <xf numFmtId="0" fontId="5" fillId="0" borderId="11" xfId="71" applyFont="1" applyFill="1" applyBorder="1" applyAlignment="1">
      <alignment horizontal="left" wrapText="1"/>
      <protection/>
    </xf>
    <xf numFmtId="49" fontId="5" fillId="0" borderId="11" xfId="71" applyNumberFormat="1" applyFont="1" applyBorder="1" applyAlignment="1">
      <alignment horizontal="center" vertical="top"/>
      <protection/>
    </xf>
    <xf numFmtId="0" fontId="20" fillId="0" borderId="11" xfId="71" applyFont="1" applyBorder="1" applyAlignment="1">
      <alignment horizontal="center" vertical="top"/>
      <protection/>
    </xf>
    <xf numFmtId="0" fontId="5" fillId="0" borderId="11" xfId="71" applyNumberFormat="1" applyFont="1" applyBorder="1" applyAlignment="1">
      <alignment horizontal="center" vertical="top" wrapText="1"/>
      <protection/>
    </xf>
    <xf numFmtId="0" fontId="20" fillId="0" borderId="11" xfId="73" applyFont="1" applyFill="1" applyBorder="1" applyAlignment="1">
      <alignment horizontal="left" wrapText="1"/>
      <protection/>
    </xf>
    <xf numFmtId="49" fontId="20" fillId="0" borderId="11" xfId="73" applyNumberFormat="1" applyFont="1" applyFill="1" applyBorder="1" applyAlignment="1">
      <alignment horizontal="center" vertical="top"/>
      <protection/>
    </xf>
    <xf numFmtId="0" fontId="20" fillId="0" borderId="11" xfId="73" applyFont="1" applyFill="1" applyBorder="1" applyAlignment="1">
      <alignment horizontal="center" vertical="top"/>
      <protection/>
    </xf>
    <xf numFmtId="0" fontId="45" fillId="0" borderId="11" xfId="71" applyFont="1" applyBorder="1" applyAlignment="1">
      <alignment horizontal="center" vertical="top"/>
      <protection/>
    </xf>
    <xf numFmtId="0" fontId="5" fillId="0" borderId="11" xfId="71" applyFont="1" applyBorder="1" applyAlignment="1">
      <alignment horizontal="left"/>
      <protection/>
    </xf>
    <xf numFmtId="0" fontId="20" fillId="0" borderId="11" xfId="73" applyFont="1" applyFill="1" applyBorder="1" applyAlignment="1">
      <alignment horizontal="left" vertical="top" wrapText="1"/>
      <protection/>
    </xf>
    <xf numFmtId="0" fontId="5" fillId="7" borderId="11" xfId="71" applyFont="1" applyFill="1" applyBorder="1" applyAlignment="1">
      <alignment horizontal="left" vertical="top" wrapText="1"/>
      <protection/>
    </xf>
    <xf numFmtId="0" fontId="20" fillId="0" borderId="11" xfId="71" applyFont="1" applyFill="1" applyBorder="1" applyAlignment="1">
      <alignment horizontal="left" vertical="top" wrapText="1"/>
      <protection/>
    </xf>
    <xf numFmtId="49" fontId="20" fillId="0" borderId="11" xfId="71" applyNumberFormat="1" applyFont="1" applyFill="1" applyBorder="1" applyAlignment="1">
      <alignment horizontal="center" vertical="top"/>
      <protection/>
    </xf>
    <xf numFmtId="0" fontId="20" fillId="0" borderId="11" xfId="71" applyFont="1" applyFill="1" applyBorder="1" applyAlignment="1">
      <alignment horizontal="center" vertical="top"/>
      <protection/>
    </xf>
    <xf numFmtId="16" fontId="5" fillId="0" borderId="11" xfId="71" applyNumberFormat="1" applyFont="1" applyBorder="1" applyAlignment="1">
      <alignment horizontal="left" vertical="top" wrapText="1"/>
      <protection/>
    </xf>
    <xf numFmtId="0" fontId="5" fillId="0" borderId="11" xfId="72" applyFont="1" applyBorder="1" applyAlignment="1">
      <alignment horizontal="left" vertical="top" wrapText="1"/>
      <protection/>
    </xf>
    <xf numFmtId="0" fontId="20" fillId="0" borderId="11" xfId="71" applyNumberFormat="1" applyFont="1" applyBorder="1" applyAlignment="1">
      <alignment horizontal="center" vertical="top" wrapText="1"/>
      <protection/>
    </xf>
    <xf numFmtId="0" fontId="20" fillId="7" borderId="11" xfId="71" applyFont="1" applyFill="1" applyBorder="1" applyAlignment="1">
      <alignment horizontal="left" vertical="top" wrapText="1"/>
      <protection/>
    </xf>
    <xf numFmtId="0" fontId="20" fillId="7" borderId="11" xfId="71" applyFont="1" applyFill="1" applyBorder="1" applyAlignment="1">
      <alignment horizontal="center" vertical="top" wrapText="1"/>
      <protection/>
    </xf>
    <xf numFmtId="0" fontId="5" fillId="0" borderId="0" xfId="71" applyFont="1" applyBorder="1" applyAlignment="1">
      <alignment wrapText="1"/>
      <protection/>
    </xf>
    <xf numFmtId="0" fontId="5" fillId="0" borderId="0" xfId="71" applyFont="1" applyBorder="1" applyAlignment="1">
      <alignment horizontal="center" vertical="top"/>
      <protection/>
    </xf>
    <xf numFmtId="1" fontId="5" fillId="0" borderId="0" xfId="71" applyNumberFormat="1" applyFont="1" applyFill="1" applyBorder="1" applyAlignment="1">
      <alignment horizontal="center" vertical="top" wrapText="1"/>
      <protection/>
    </xf>
    <xf numFmtId="0" fontId="5" fillId="0" borderId="0" xfId="74" applyFont="1" applyFill="1" applyAlignment="1">
      <alignment horizontal="center" vertical="top" wrapText="1"/>
      <protection/>
    </xf>
    <xf numFmtId="0" fontId="3" fillId="0" borderId="0" xfId="74" applyFont="1" applyFill="1" applyBorder="1" applyAlignment="1">
      <alignment horizontal="left" vertical="center"/>
      <protection/>
    </xf>
    <xf numFmtId="0" fontId="3" fillId="0" borderId="0" xfId="74" applyFont="1" applyFill="1" applyBorder="1" applyAlignment="1">
      <alignment horizontal="center" vertical="center" wrapText="1"/>
      <protection/>
    </xf>
    <xf numFmtId="0" fontId="3" fillId="0" borderId="0" xfId="74" applyFont="1" applyFill="1" applyAlignment="1">
      <alignment horizontal="center" vertical="center" wrapText="1"/>
      <protection/>
    </xf>
    <xf numFmtId="0" fontId="5" fillId="0" borderId="11" xfId="74" applyFont="1" applyFill="1" applyBorder="1" applyAlignment="1">
      <alignment horizontal="center" vertical="top" wrapText="1"/>
      <protection/>
    </xf>
    <xf numFmtId="1" fontId="5" fillId="0" borderId="11" xfId="74" applyNumberFormat="1" applyFont="1" applyFill="1" applyBorder="1" applyAlignment="1">
      <alignment horizontal="center" vertical="top" wrapText="1"/>
      <protection/>
    </xf>
    <xf numFmtId="1" fontId="5" fillId="0" borderId="15" xfId="74" applyNumberFormat="1" applyFont="1" applyFill="1" applyBorder="1" applyAlignment="1">
      <alignment horizontal="center" vertical="top" wrapText="1"/>
      <protection/>
    </xf>
    <xf numFmtId="1" fontId="5" fillId="0" borderId="14" xfId="74" applyNumberFormat="1" applyFont="1" applyFill="1" applyBorder="1" applyAlignment="1">
      <alignment horizontal="center" vertical="top"/>
      <protection/>
    </xf>
    <xf numFmtId="0" fontId="20" fillId="0" borderId="11" xfId="71" applyFont="1" applyBorder="1" applyAlignment="1">
      <alignment horizontal="center" vertical="top" wrapText="1"/>
      <protection/>
    </xf>
    <xf numFmtId="1" fontId="5" fillId="0" borderId="14" xfId="74" applyNumberFormat="1" applyFont="1" applyFill="1" applyBorder="1" applyAlignment="1">
      <alignment horizontal="center" vertical="top" wrapText="1"/>
      <protection/>
    </xf>
    <xf numFmtId="0" fontId="5" fillId="0" borderId="11" xfId="74" applyNumberFormat="1" applyFont="1" applyFill="1" applyBorder="1" applyAlignment="1">
      <alignment horizontal="center" vertical="top" wrapText="1"/>
      <protection/>
    </xf>
    <xf numFmtId="1" fontId="5" fillId="0" borderId="14" xfId="74" applyNumberFormat="1" applyFont="1" applyBorder="1" applyAlignment="1">
      <alignment horizontal="center" vertical="top" wrapText="1"/>
      <protection/>
    </xf>
    <xf numFmtId="0" fontId="5" fillId="0" borderId="11" xfId="74" applyFont="1" applyBorder="1" applyAlignment="1">
      <alignment horizontal="left" vertical="top" wrapText="1"/>
      <protection/>
    </xf>
    <xf numFmtId="0" fontId="5" fillId="0" borderId="11" xfId="74" applyFont="1" applyBorder="1" applyAlignment="1">
      <alignment horizontal="center" vertical="top" wrapText="1"/>
      <protection/>
    </xf>
    <xf numFmtId="0" fontId="20" fillId="0" borderId="11" xfId="74" applyFont="1" applyBorder="1" applyAlignment="1">
      <alignment horizontal="left" vertical="top" wrapText="1"/>
      <protection/>
    </xf>
    <xf numFmtId="49" fontId="5" fillId="0" borderId="11" xfId="74" applyNumberFormat="1" applyFont="1" applyBorder="1" applyAlignment="1">
      <alignment horizontal="center" vertical="top" wrapText="1"/>
      <protection/>
    </xf>
    <xf numFmtId="0" fontId="20" fillId="0" borderId="11" xfId="74" applyFont="1" applyBorder="1" applyAlignment="1">
      <alignment horizontal="center" vertical="top" wrapText="1"/>
      <protection/>
    </xf>
    <xf numFmtId="0" fontId="5" fillId="0" borderId="11" xfId="74" applyNumberFormat="1" applyFont="1" applyBorder="1" applyAlignment="1">
      <alignment horizontal="center" vertical="top" wrapText="1"/>
      <protection/>
    </xf>
    <xf numFmtId="0" fontId="5" fillId="0" borderId="11" xfId="74" applyFont="1" applyFill="1" applyBorder="1" applyAlignment="1">
      <alignment horizontal="left" vertical="top" wrapText="1"/>
      <protection/>
    </xf>
    <xf numFmtId="0" fontId="15" fillId="0" borderId="0" xfId="74" applyFont="1" applyFill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horizontal="center" vertical="top"/>
      <protection/>
    </xf>
    <xf numFmtId="1" fontId="5" fillId="0" borderId="0" xfId="74" applyNumberFormat="1" applyFont="1" applyFill="1" applyBorder="1" applyAlignment="1">
      <alignment horizontal="center" vertical="top" wrapText="1"/>
      <protection/>
    </xf>
    <xf numFmtId="49" fontId="5" fillId="0" borderId="11" xfId="74" applyNumberFormat="1" applyFont="1" applyFill="1" applyBorder="1" applyAlignment="1">
      <alignment horizontal="center" vertical="top"/>
      <protection/>
    </xf>
    <xf numFmtId="49" fontId="5" fillId="0" borderId="11" xfId="74" applyNumberFormat="1" applyFont="1" applyFill="1" applyBorder="1" applyAlignment="1">
      <alignment horizontal="center" vertical="top" wrapText="1"/>
      <protection/>
    </xf>
    <xf numFmtId="0" fontId="5" fillId="0" borderId="11" xfId="71" applyFont="1" applyBorder="1" applyAlignment="1">
      <alignment horizontal="left" vertical="top"/>
      <protection/>
    </xf>
    <xf numFmtId="0" fontId="20" fillId="0" borderId="18" xfId="74" applyFont="1" applyBorder="1" applyAlignment="1">
      <alignment horizontal="left" vertical="top" wrapText="1"/>
      <protection/>
    </xf>
    <xf numFmtId="0" fontId="20" fillId="0" borderId="18" xfId="74" applyFont="1" applyBorder="1" applyAlignment="1">
      <alignment horizontal="center" vertical="top" wrapText="1"/>
      <protection/>
    </xf>
    <xf numFmtId="0" fontId="5" fillId="0" borderId="0" xfId="74" applyFont="1" applyFill="1" applyBorder="1" applyAlignment="1">
      <alignment horizontal="center" vertical="top" wrapText="1"/>
      <protection/>
    </xf>
    <xf numFmtId="1" fontId="5" fillId="0" borderId="0" xfId="74" applyNumberFormat="1" applyFont="1" applyBorder="1" applyAlignment="1">
      <alignment horizontal="center" vertical="top" wrapText="1"/>
      <protection/>
    </xf>
    <xf numFmtId="0" fontId="10" fillId="0" borderId="0" xfId="74" applyFont="1" applyFill="1" applyBorder="1" applyAlignment="1">
      <alignment horizontal="left" vertical="top" wrapText="1"/>
      <protection/>
    </xf>
    <xf numFmtId="49" fontId="5" fillId="0" borderId="0" xfId="74" applyNumberFormat="1" applyFont="1" applyFill="1" applyBorder="1" applyAlignment="1">
      <alignment horizontal="center" vertical="top" wrapText="1"/>
      <protection/>
    </xf>
    <xf numFmtId="1" fontId="12" fillId="0" borderId="0" xfId="74" applyNumberFormat="1" applyFont="1" applyFill="1" applyBorder="1" applyAlignment="1">
      <alignment horizontal="center" vertical="top"/>
      <protection/>
    </xf>
    <xf numFmtId="0" fontId="8" fillId="0" borderId="0" xfId="74" applyFont="1" applyFill="1" applyBorder="1" applyAlignment="1">
      <alignment horizontal="left" vertical="top" wrapText="1"/>
      <protection/>
    </xf>
    <xf numFmtId="0" fontId="11" fillId="0" borderId="0" xfId="74" applyFont="1" applyFill="1" applyBorder="1" applyAlignment="1">
      <alignment horizontal="left" vertical="top" wrapText="1"/>
      <protection/>
    </xf>
    <xf numFmtId="0" fontId="6" fillId="0" borderId="0" xfId="74" applyFont="1" applyFill="1" applyBorder="1" applyAlignment="1">
      <alignment horizontal="left" vertical="top" wrapText="1"/>
      <protection/>
    </xf>
    <xf numFmtId="1" fontId="4" fillId="0" borderId="0" xfId="74" applyNumberFormat="1" applyFont="1" applyFill="1" applyBorder="1" applyAlignment="1">
      <alignment horizontal="center" vertical="top" wrapText="1"/>
      <protection/>
    </xf>
    <xf numFmtId="0" fontId="16" fillId="0" borderId="0" xfId="74" applyFont="1" applyFill="1" applyAlignment="1">
      <alignment horizontal="left" vertical="top"/>
      <protection/>
    </xf>
    <xf numFmtId="0" fontId="10" fillId="0" borderId="0" xfId="74" applyFont="1" applyFill="1" applyAlignment="1">
      <alignment horizontal="left" vertical="top" wrapText="1"/>
      <protection/>
    </xf>
    <xf numFmtId="49" fontId="16" fillId="0" borderId="0" xfId="74" applyNumberFormat="1" applyFont="1" applyFill="1" applyAlignment="1">
      <alignment horizontal="center" vertical="top" wrapText="1"/>
      <protection/>
    </xf>
    <xf numFmtId="2" fontId="16" fillId="0" borderId="0" xfId="74" applyNumberFormat="1" applyFont="1" applyFill="1" applyAlignment="1">
      <alignment horizontal="center" vertical="top" wrapText="1"/>
      <protection/>
    </xf>
    <xf numFmtId="1" fontId="16" fillId="0" borderId="0" xfId="74" applyNumberFormat="1" applyFont="1" applyFill="1" applyAlignment="1">
      <alignment horizontal="center" vertical="top" wrapText="1"/>
      <protection/>
    </xf>
    <xf numFmtId="49" fontId="5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2" fontId="3" fillId="0" borderId="0" xfId="74" applyNumberFormat="1">
      <alignment/>
      <protection/>
    </xf>
    <xf numFmtId="0" fontId="6" fillId="0" borderId="0" xfId="71" applyFont="1" applyFill="1" applyBorder="1" applyAlignment="1">
      <alignment horizontal="left" vertical="center" wrapText="1"/>
      <protection/>
    </xf>
    <xf numFmtId="0" fontId="8" fillId="0" borderId="0" xfId="74" applyFont="1" applyFill="1" applyBorder="1" applyAlignment="1">
      <alignment horizontal="left"/>
      <protection/>
    </xf>
    <xf numFmtId="0" fontId="8" fillId="0" borderId="0" xfId="71" applyFont="1" applyFill="1" applyBorder="1" applyAlignment="1">
      <alignment horizontal="center" vertical="top"/>
      <protection/>
    </xf>
    <xf numFmtId="1" fontId="8" fillId="0" borderId="0" xfId="71" applyNumberFormat="1" applyFont="1" applyFill="1" applyBorder="1" applyAlignment="1">
      <alignment horizontal="center" vertical="top" wrapText="1"/>
      <protection/>
    </xf>
    <xf numFmtId="0" fontId="15" fillId="0" borderId="0" xfId="74" applyFont="1" applyFill="1" applyBorder="1" applyAlignment="1">
      <alignment horizontal="left" vertical="center" wrapText="1"/>
      <protection/>
    </xf>
    <xf numFmtId="0" fontId="3" fillId="0" borderId="0" xfId="74" applyFill="1" applyBorder="1" applyAlignment="1">
      <alignment horizontal="left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0" fontId="5" fillId="0" borderId="11" xfId="74" applyFont="1" applyFill="1" applyBorder="1" applyAlignment="1">
      <alignment horizontal="center" vertical="center" wrapText="1"/>
      <protection/>
    </xf>
    <xf numFmtId="1" fontId="6" fillId="26" borderId="11" xfId="71" applyNumberFormat="1" applyFont="1" applyFill="1" applyBorder="1" applyAlignment="1">
      <alignment horizontal="center" vertical="top"/>
      <protection/>
    </xf>
    <xf numFmtId="1" fontId="6" fillId="26" borderId="15" xfId="71" applyNumberFormat="1" applyFont="1" applyFill="1" applyBorder="1" applyAlignment="1">
      <alignment horizontal="center" vertical="top" wrapText="1"/>
      <protection/>
    </xf>
    <xf numFmtId="1" fontId="5" fillId="0" borderId="11" xfId="74" applyNumberFormat="1" applyFont="1" applyBorder="1" applyAlignment="1">
      <alignment horizontal="center" vertical="top" wrapText="1"/>
      <protection/>
    </xf>
    <xf numFmtId="1" fontId="6" fillId="26" borderId="11" xfId="74" applyNumberFormat="1" applyFont="1" applyFill="1" applyBorder="1" applyAlignment="1">
      <alignment horizontal="center" vertical="top" wrapText="1"/>
      <protection/>
    </xf>
    <xf numFmtId="1" fontId="6" fillId="26" borderId="15" xfId="74" applyNumberFormat="1" applyFont="1" applyFill="1" applyBorder="1" applyAlignment="1">
      <alignment horizontal="center" vertical="top" wrapText="1"/>
      <protection/>
    </xf>
    <xf numFmtId="1" fontId="6" fillId="0" borderId="0" xfId="74" applyNumberFormat="1" applyFont="1" applyFill="1" applyBorder="1" applyAlignment="1">
      <alignment horizontal="center" vertical="top" wrapText="1"/>
      <protection/>
    </xf>
    <xf numFmtId="1" fontId="5" fillId="0" borderId="11" xfId="74" applyNumberFormat="1" applyFont="1" applyBorder="1" applyAlignment="1">
      <alignment horizontal="center" vertical="top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0" borderId="13" xfId="71" applyFont="1" applyFill="1" applyBorder="1" applyAlignment="1">
      <alignment horizontal="center" vertical="center" wrapText="1"/>
      <protection/>
    </xf>
    <xf numFmtId="0" fontId="9" fillId="0" borderId="11" xfId="71" applyFont="1" applyFill="1" applyBorder="1" applyAlignment="1">
      <alignment vertical="top" wrapText="1"/>
      <protection/>
    </xf>
    <xf numFmtId="0" fontId="5" fillId="0" borderId="11" xfId="71" applyFont="1" applyFill="1" applyBorder="1" applyAlignment="1">
      <alignment vertical="top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5" fillId="0" borderId="18" xfId="71" applyFont="1" applyBorder="1" applyAlignment="1">
      <alignment horizontal="left" vertical="top" wrapText="1"/>
      <protection/>
    </xf>
    <xf numFmtId="0" fontId="5" fillId="0" borderId="18" xfId="71" applyFont="1" applyBorder="1" applyAlignment="1">
      <alignment horizontal="center" vertical="top" wrapText="1"/>
      <protection/>
    </xf>
    <xf numFmtId="1" fontId="5" fillId="0" borderId="18" xfId="74" applyNumberFormat="1" applyFont="1" applyFill="1" applyBorder="1" applyAlignment="1">
      <alignment horizontal="center" vertical="top" wrapText="1"/>
      <protection/>
    </xf>
    <xf numFmtId="1" fontId="5" fillId="0" borderId="20" xfId="74" applyNumberFormat="1" applyFont="1" applyFill="1" applyBorder="1" applyAlignment="1">
      <alignment horizontal="center" vertical="top" wrapText="1"/>
      <protection/>
    </xf>
    <xf numFmtId="1" fontId="5" fillId="0" borderId="21" xfId="74" applyNumberFormat="1" applyFont="1" applyBorder="1" applyAlignment="1">
      <alignment horizontal="center" vertical="top" wrapText="1"/>
      <protection/>
    </xf>
    <xf numFmtId="0" fontId="5" fillId="0" borderId="0" xfId="71" applyFont="1" applyBorder="1" applyAlignment="1">
      <alignment horizontal="left" vertical="top" wrapText="1"/>
      <protection/>
    </xf>
    <xf numFmtId="3" fontId="5" fillId="0" borderId="11" xfId="71" applyNumberFormat="1" applyFont="1" applyBorder="1" applyAlignment="1">
      <alignment horizontal="center" vertical="top" wrapText="1"/>
      <protection/>
    </xf>
    <xf numFmtId="0" fontId="5" fillId="0" borderId="13" xfId="71" applyFont="1" applyFill="1" applyBorder="1" applyAlignment="1">
      <alignment horizontal="center" vertical="top" wrapText="1"/>
      <protection/>
    </xf>
    <xf numFmtId="1" fontId="5" fillId="0" borderId="12" xfId="71" applyNumberFormat="1" applyFont="1" applyFill="1" applyBorder="1" applyAlignment="1">
      <alignment horizontal="center" vertical="top" wrapText="1"/>
      <protection/>
    </xf>
    <xf numFmtId="0" fontId="5" fillId="0" borderId="0" xfId="74" applyFont="1" applyFill="1" applyBorder="1" applyAlignment="1">
      <alignment horizontal="center" vertical="center" wrapText="1"/>
      <protection/>
    </xf>
    <xf numFmtId="0" fontId="20" fillId="7" borderId="0" xfId="71" applyFont="1" applyFill="1" applyBorder="1" applyAlignment="1">
      <alignment horizontal="center" vertical="top" wrapText="1"/>
      <protection/>
    </xf>
    <xf numFmtId="0" fontId="15" fillId="25" borderId="11" xfId="74" applyFont="1" applyFill="1" applyBorder="1" applyAlignment="1">
      <alignment horizontal="center" vertical="center" wrapText="1"/>
      <protection/>
    </xf>
    <xf numFmtId="0" fontId="6" fillId="25" borderId="12" xfId="74" applyFont="1" applyFill="1" applyBorder="1" applyAlignment="1">
      <alignment horizontal="center" vertical="center" wrapText="1"/>
      <protection/>
    </xf>
    <xf numFmtId="0" fontId="6" fillId="25" borderId="14" xfId="74" applyFont="1" applyFill="1" applyBorder="1" applyAlignment="1">
      <alignment horizontal="center" vertical="center" wrapText="1"/>
      <protection/>
    </xf>
    <xf numFmtId="0" fontId="6" fillId="26" borderId="11" xfId="74" applyFont="1" applyFill="1" applyBorder="1" applyAlignment="1">
      <alignment horizontal="left" vertical="center" wrapText="1"/>
      <protection/>
    </xf>
    <xf numFmtId="0" fontId="8" fillId="26" borderId="11" xfId="74" applyFont="1" applyFill="1" applyBorder="1" applyAlignment="1">
      <alignment horizontal="left"/>
      <protection/>
    </xf>
    <xf numFmtId="0" fontId="48" fillId="25" borderId="14" xfId="74" applyFont="1" applyFill="1" applyBorder="1" applyAlignment="1">
      <alignment wrapText="1"/>
      <protection/>
    </xf>
    <xf numFmtId="1" fontId="5" fillId="0" borderId="11" xfId="71" applyNumberFormat="1" applyFont="1" applyFill="1" applyBorder="1" applyAlignment="1">
      <alignment horizontal="center" vertical="top"/>
      <protection/>
    </xf>
    <xf numFmtId="0" fontId="5" fillId="26" borderId="11" xfId="71" applyFont="1" applyFill="1" applyBorder="1" applyAlignment="1">
      <alignment horizontal="left" vertical="top" wrapText="1"/>
      <protection/>
    </xf>
    <xf numFmtId="0" fontId="5" fillId="26" borderId="11" xfId="71" applyFont="1" applyFill="1" applyBorder="1" applyAlignment="1">
      <alignment horizontal="left" wrapText="1"/>
      <protection/>
    </xf>
    <xf numFmtId="0" fontId="6" fillId="26" borderId="11" xfId="0" applyFont="1" applyFill="1" applyBorder="1" applyAlignment="1">
      <alignment horizontal="left" vertical="top" wrapText="1"/>
    </xf>
    <xf numFmtId="0" fontId="6" fillId="25" borderId="11" xfId="0" applyFont="1" applyFill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6" fillId="26" borderId="13" xfId="0" applyFont="1" applyFill="1" applyBorder="1" applyAlignment="1">
      <alignment horizontal="left" vertical="top" wrapText="1"/>
    </xf>
    <xf numFmtId="0" fontId="6" fillId="26" borderId="12" xfId="0" applyFont="1" applyFill="1" applyBorder="1" applyAlignment="1">
      <alignment horizontal="left" vertical="top" wrapText="1"/>
    </xf>
    <xf numFmtId="0" fontId="6" fillId="26" borderId="14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6" fillId="0" borderId="0" xfId="74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6" fillId="25" borderId="13" xfId="74" applyFont="1" applyFill="1" applyBorder="1" applyAlignment="1">
      <alignment horizontal="center" vertical="center" wrapText="1"/>
      <protection/>
    </xf>
    <xf numFmtId="0" fontId="47" fillId="25" borderId="12" xfId="74" applyFont="1" applyFill="1" applyBorder="1" applyAlignment="1">
      <alignment wrapText="1"/>
      <protection/>
    </xf>
    <xf numFmtId="0" fontId="47" fillId="25" borderId="14" xfId="74" applyFont="1" applyFill="1" applyBorder="1" applyAlignment="1">
      <alignment wrapText="1"/>
      <protection/>
    </xf>
    <xf numFmtId="0" fontId="6" fillId="25" borderId="11" xfId="74" applyFont="1" applyFill="1" applyBorder="1" applyAlignment="1">
      <alignment horizontal="center" vertical="center" wrapText="1"/>
      <protection/>
    </xf>
    <xf numFmtId="0" fontId="15" fillId="25" borderId="13" xfId="74" applyFont="1" applyFill="1" applyBorder="1" applyAlignment="1">
      <alignment horizontal="center" vertical="center" wrapText="1"/>
      <protection/>
    </xf>
    <xf numFmtId="0" fontId="48" fillId="25" borderId="12" xfId="74" applyFont="1" applyFill="1" applyBorder="1" applyAlignment="1">
      <alignment wrapText="1"/>
      <protection/>
    </xf>
    <xf numFmtId="0" fontId="3" fillId="0" borderId="12" xfId="74" applyBorder="1" applyAlignment="1">
      <alignment horizontal="center" vertical="center" wrapText="1"/>
      <protection/>
    </xf>
    <xf numFmtId="0" fontId="3" fillId="0" borderId="14" xfId="74" applyBorder="1" applyAlignment="1">
      <alignment horizontal="center" vertical="center" wrapText="1"/>
      <protection/>
    </xf>
    <xf numFmtId="0" fontId="6" fillId="26" borderId="13" xfId="74" applyFont="1" applyFill="1" applyBorder="1" applyAlignment="1">
      <alignment horizontal="left" vertical="top" wrapText="1"/>
      <protection/>
    </xf>
    <xf numFmtId="0" fontId="6" fillId="26" borderId="12" xfId="74" applyFont="1" applyFill="1" applyBorder="1" applyAlignment="1">
      <alignment horizontal="left" vertical="top" wrapText="1"/>
      <protection/>
    </xf>
    <xf numFmtId="0" fontId="6" fillId="26" borderId="14" xfId="74" applyFont="1" applyFill="1" applyBorder="1" applyAlignment="1">
      <alignment horizontal="left" vertical="top" wrapText="1"/>
      <protection/>
    </xf>
    <xf numFmtId="0" fontId="6" fillId="26" borderId="13" xfId="71" applyFont="1" applyFill="1" applyBorder="1" applyAlignment="1">
      <alignment horizontal="left" vertical="center" wrapText="1"/>
      <protection/>
    </xf>
    <xf numFmtId="0" fontId="8" fillId="26" borderId="12" xfId="74" applyFont="1" applyFill="1" applyBorder="1" applyAlignment="1">
      <alignment horizontal="left"/>
      <protection/>
    </xf>
    <xf numFmtId="0" fontId="6" fillId="25" borderId="17" xfId="74" applyFont="1" applyFill="1" applyBorder="1" applyAlignment="1">
      <alignment horizontal="center" vertical="center" wrapText="1"/>
      <protection/>
    </xf>
    <xf numFmtId="0" fontId="3" fillId="0" borderId="12" xfId="74" applyBorder="1">
      <alignment/>
      <protection/>
    </xf>
    <xf numFmtId="0" fontId="3" fillId="0" borderId="14" xfId="74" applyBorder="1">
      <alignment/>
      <protection/>
    </xf>
    <xf numFmtId="0" fontId="6" fillId="0" borderId="0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6" fillId="25" borderId="12" xfId="71" applyFont="1" applyFill="1" applyBorder="1" applyAlignment="1">
      <alignment horizontal="center" vertical="top" wrapText="1"/>
      <protection/>
    </xf>
    <xf numFmtId="0" fontId="4" fillId="6" borderId="1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6" fillId="25" borderId="22" xfId="71" applyFont="1" applyFill="1" applyBorder="1" applyAlignment="1">
      <alignment horizontal="center" vertical="top" wrapText="1"/>
      <protection/>
    </xf>
    <xf numFmtId="0" fontId="4" fillId="6" borderId="10" xfId="71" applyFont="1" applyFill="1" applyBorder="1" applyAlignment="1">
      <alignment horizontal="center" vertical="top" wrapText="1"/>
      <protection/>
    </xf>
    <xf numFmtId="0" fontId="4" fillId="4" borderId="0" xfId="71" applyFont="1" applyFill="1" applyAlignment="1">
      <alignment horizontal="center" vertical="top" wrapText="1"/>
      <protection/>
    </xf>
    <xf numFmtId="0" fontId="4" fillId="4" borderId="13" xfId="71" applyFont="1" applyFill="1" applyBorder="1" applyAlignment="1">
      <alignment horizontal="center" vertical="top" wrapText="1"/>
      <protection/>
    </xf>
    <xf numFmtId="0" fontId="4" fillId="4" borderId="12" xfId="71" applyFont="1" applyFill="1" applyBorder="1" applyAlignment="1">
      <alignment horizontal="center" vertical="top" wrapText="1"/>
      <protection/>
    </xf>
    <xf numFmtId="0" fontId="4" fillId="4" borderId="14" xfId="71" applyFont="1" applyFill="1" applyBorder="1" applyAlignment="1">
      <alignment horizontal="center" vertical="top" wrapText="1"/>
      <protection/>
    </xf>
    <xf numFmtId="0" fontId="4" fillId="6" borderId="13" xfId="71" applyFont="1" applyFill="1" applyBorder="1" applyAlignment="1">
      <alignment horizontal="center" vertical="top" wrapText="1"/>
      <protection/>
    </xf>
    <xf numFmtId="0" fontId="4" fillId="6" borderId="12" xfId="71" applyFont="1" applyFill="1" applyBorder="1" applyAlignment="1">
      <alignment horizontal="center" vertical="top" wrapText="1"/>
      <protection/>
    </xf>
    <xf numFmtId="0" fontId="4" fillId="6" borderId="14" xfId="71" applyFont="1" applyFill="1" applyBorder="1" applyAlignment="1">
      <alignment horizontal="center" vertical="top" wrapText="1"/>
      <protection/>
    </xf>
    <xf numFmtId="0" fontId="6" fillId="25" borderId="2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3" xfId="72" applyFont="1" applyFill="1" applyBorder="1" applyAlignment="1">
      <alignment horizontal="center" vertical="top" wrapText="1"/>
      <protection/>
    </xf>
    <xf numFmtId="0" fontId="4" fillId="4" borderId="12" xfId="72" applyFont="1" applyFill="1" applyBorder="1" applyAlignment="1">
      <alignment horizontal="center" vertical="top" wrapText="1"/>
      <protection/>
    </xf>
    <xf numFmtId="0" fontId="4" fillId="4" borderId="14" xfId="72" applyFont="1" applyFill="1" applyBorder="1" applyAlignment="1">
      <alignment horizontal="center" vertical="top" wrapText="1"/>
      <protection/>
    </xf>
    <xf numFmtId="0" fontId="4" fillId="6" borderId="13" xfId="72" applyFont="1" applyFill="1" applyBorder="1" applyAlignment="1">
      <alignment horizontal="center" vertical="top" wrapText="1"/>
      <protection/>
    </xf>
    <xf numFmtId="0" fontId="4" fillId="6" borderId="12" xfId="72" applyFont="1" applyFill="1" applyBorder="1" applyAlignment="1">
      <alignment horizontal="center" vertical="top" wrapText="1"/>
      <protection/>
    </xf>
    <xf numFmtId="0" fontId="4" fillId="6" borderId="14" xfId="72" applyFont="1" applyFill="1" applyBorder="1" applyAlignment="1">
      <alignment horizontal="center" vertical="top" wrapText="1"/>
      <protection/>
    </xf>
    <xf numFmtId="0" fontId="6" fillId="25" borderId="13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4" borderId="12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27" borderId="13" xfId="0" applyFont="1" applyFill="1" applyBorder="1" applyAlignment="1">
      <alignment horizontal="center" vertical="top" wrapText="1"/>
    </xf>
    <xf numFmtId="0" fontId="4" fillId="27" borderId="12" xfId="0" applyFont="1" applyFill="1" applyBorder="1" applyAlignment="1">
      <alignment horizontal="center" vertical="top" wrapText="1"/>
    </xf>
    <xf numFmtId="0" fontId="4" fillId="27" borderId="14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vertical="top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vertical="top" wrapText="1"/>
    </xf>
    <xf numFmtId="0" fontId="5" fillId="6" borderId="14" xfId="0" applyFont="1" applyFill="1" applyBorder="1" applyAlignment="1">
      <alignment vertical="top" wrapText="1"/>
    </xf>
    <xf numFmtId="0" fontId="4" fillId="4" borderId="12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Обычный_Лист2" xfId="72"/>
    <cellStyle name="Обычный_по предприятиям-врем_1" xfId="73"/>
    <cellStyle name="Обычный_Свод 2016-2022окончат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I333"/>
  <sheetViews>
    <sheetView view="pageBreakPreview" zoomScaleSheetLayoutView="100" workbookViewId="0" topLeftCell="A1">
      <selection activeCell="B26" sqref="B26"/>
    </sheetView>
  </sheetViews>
  <sheetFormatPr defaultColWidth="9.00390625" defaultRowHeight="12.75"/>
  <cols>
    <col min="1" max="1" width="4.125" style="9" customWidth="1"/>
    <col min="2" max="2" width="56.625" style="72" customWidth="1"/>
    <col min="3" max="3" width="10.75390625" style="13" customWidth="1"/>
    <col min="4" max="10" width="6.25390625" style="13" customWidth="1"/>
    <col min="11" max="17" width="6.25390625" style="36" customWidth="1"/>
    <col min="18" max="18" width="8.875" style="9" hidden="1" customWidth="1"/>
    <col min="19" max="19" width="11.25390625" style="9" hidden="1" customWidth="1"/>
    <col min="20" max="20" width="5.25390625" style="2" customWidth="1"/>
    <col min="21" max="24" width="5.25390625" style="3" customWidth="1"/>
    <col min="25" max="191" width="9.125" style="3" customWidth="1"/>
    <col min="192" max="16384" width="9.125" style="4" customWidth="1"/>
  </cols>
  <sheetData>
    <row r="1" spans="11:19" ht="16.5" customHeight="1">
      <c r="K1" s="465" t="s">
        <v>2266</v>
      </c>
      <c r="L1" s="465"/>
      <c r="M1" s="465"/>
      <c r="N1" s="465"/>
      <c r="O1" s="465"/>
      <c r="P1" s="465"/>
      <c r="Q1" s="465"/>
      <c r="R1" s="10"/>
      <c r="S1" s="10"/>
    </row>
    <row r="2" spans="1:19" ht="41.25" customHeight="1">
      <c r="A2" s="466" t="s">
        <v>1391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15"/>
      <c r="S2" s="15"/>
    </row>
    <row r="3" spans="1:19" ht="6.75" customHeight="1">
      <c r="A3" s="67"/>
      <c r="B3" s="73"/>
      <c r="C3" s="66"/>
      <c r="D3" s="27"/>
      <c r="E3" s="27"/>
      <c r="F3" s="27"/>
      <c r="G3" s="27"/>
      <c r="H3" s="27"/>
      <c r="I3" s="27"/>
      <c r="J3" s="27"/>
      <c r="K3" s="52"/>
      <c r="L3" s="52"/>
      <c r="M3" s="52"/>
      <c r="N3" s="47"/>
      <c r="O3" s="47"/>
      <c r="P3" s="47"/>
      <c r="Q3" s="47"/>
      <c r="R3" s="15"/>
      <c r="S3" s="15"/>
    </row>
    <row r="4" spans="1:19" ht="20.25" customHeight="1">
      <c r="A4" s="475" t="s">
        <v>1578</v>
      </c>
      <c r="B4" s="476" t="s">
        <v>1579</v>
      </c>
      <c r="C4" s="477" t="s">
        <v>2263</v>
      </c>
      <c r="D4" s="474" t="s">
        <v>1976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15"/>
      <c r="S4" s="15"/>
    </row>
    <row r="5" spans="1:191" s="20" customFormat="1" ht="18" customHeight="1">
      <c r="A5" s="475"/>
      <c r="B5" s="476"/>
      <c r="C5" s="477"/>
      <c r="D5" s="474" t="s">
        <v>2264</v>
      </c>
      <c r="E5" s="474"/>
      <c r="F5" s="474"/>
      <c r="G5" s="474"/>
      <c r="H5" s="474"/>
      <c r="I5" s="474"/>
      <c r="J5" s="478"/>
      <c r="K5" s="467" t="s">
        <v>2265</v>
      </c>
      <c r="L5" s="467"/>
      <c r="M5" s="467"/>
      <c r="N5" s="467"/>
      <c r="O5" s="467"/>
      <c r="P5" s="467"/>
      <c r="Q5" s="468"/>
      <c r="R5" s="18"/>
      <c r="S5" s="18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</row>
    <row r="6" spans="1:191" s="7" customFormat="1" ht="28.5" customHeight="1">
      <c r="A6" s="475"/>
      <c r="B6" s="476"/>
      <c r="C6" s="477"/>
      <c r="D6" s="30" t="s">
        <v>1576</v>
      </c>
      <c r="E6" s="30" t="s">
        <v>1577</v>
      </c>
      <c r="F6" s="30" t="s">
        <v>2255</v>
      </c>
      <c r="G6" s="30" t="s">
        <v>2256</v>
      </c>
      <c r="H6" s="30" t="s">
        <v>2257</v>
      </c>
      <c r="I6" s="30" t="s">
        <v>1387</v>
      </c>
      <c r="J6" s="50" t="s">
        <v>1388</v>
      </c>
      <c r="K6" s="49" t="s">
        <v>1576</v>
      </c>
      <c r="L6" s="30" t="s">
        <v>1577</v>
      </c>
      <c r="M6" s="30" t="s">
        <v>2255</v>
      </c>
      <c r="N6" s="30" t="s">
        <v>2256</v>
      </c>
      <c r="O6" s="30" t="s">
        <v>2257</v>
      </c>
      <c r="P6" s="30" t="s">
        <v>1387</v>
      </c>
      <c r="Q6" s="30" t="s">
        <v>1388</v>
      </c>
      <c r="R6" s="16"/>
      <c r="S6" s="16"/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</row>
    <row r="7" spans="1:191" s="7" customFormat="1" ht="30" customHeight="1">
      <c r="A7" s="464" t="s">
        <v>1574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16"/>
      <c r="S7" s="16"/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</row>
    <row r="8" spans="1:191" s="7" customFormat="1" ht="21" customHeight="1">
      <c r="A8" s="463" t="s">
        <v>2260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16"/>
      <c r="S8" s="16"/>
      <c r="T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</row>
    <row r="9" spans="1:28" s="31" customFormat="1" ht="17.25" customHeight="1">
      <c r="A9" s="11">
        <v>1</v>
      </c>
      <c r="B9" s="75" t="s">
        <v>106</v>
      </c>
      <c r="C9" s="14" t="s">
        <v>107</v>
      </c>
      <c r="D9" s="30" t="s">
        <v>1961</v>
      </c>
      <c r="E9" s="30">
        <v>1</v>
      </c>
      <c r="F9" s="30">
        <v>2</v>
      </c>
      <c r="G9" s="30">
        <v>2</v>
      </c>
      <c r="H9" s="30" t="s">
        <v>1961</v>
      </c>
      <c r="I9" s="30" t="s">
        <v>1961</v>
      </c>
      <c r="J9" s="50" t="s">
        <v>1961</v>
      </c>
      <c r="K9" s="49" t="s">
        <v>1961</v>
      </c>
      <c r="L9" s="35">
        <f>E9*1.54</f>
        <v>1.54</v>
      </c>
      <c r="M9" s="35">
        <f>F9*1.54</f>
        <v>3.08</v>
      </c>
      <c r="N9" s="35">
        <f>G9*1.54</f>
        <v>3.08</v>
      </c>
      <c r="O9" s="30" t="s">
        <v>1961</v>
      </c>
      <c r="P9" s="30" t="s">
        <v>1961</v>
      </c>
      <c r="Q9" s="30" t="s">
        <v>1961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s="31" customFormat="1" ht="17.25" customHeight="1">
      <c r="A10" s="11">
        <v>2</v>
      </c>
      <c r="B10" s="75" t="s">
        <v>2321</v>
      </c>
      <c r="C10" s="14" t="s">
        <v>2322</v>
      </c>
      <c r="D10" s="30">
        <v>6</v>
      </c>
      <c r="E10" s="30">
        <v>6</v>
      </c>
      <c r="F10" s="30">
        <v>7</v>
      </c>
      <c r="G10" s="30">
        <v>6</v>
      </c>
      <c r="H10" s="30">
        <v>6</v>
      </c>
      <c r="I10" s="30">
        <f aca="true" t="shared" si="0" ref="I10:J29">H10*0.99</f>
        <v>5.9399999999999995</v>
      </c>
      <c r="J10" s="50">
        <f t="shared" si="0"/>
        <v>5.880599999999999</v>
      </c>
      <c r="K10" s="56">
        <f aca="true" t="shared" si="1" ref="K10:K32">D10*1.54</f>
        <v>9.24</v>
      </c>
      <c r="L10" s="35">
        <f aca="true" t="shared" si="2" ref="L10:L32">E10*1.54</f>
        <v>9.24</v>
      </c>
      <c r="M10" s="35">
        <f aca="true" t="shared" si="3" ref="M10:M32">F10*1.54</f>
        <v>10.780000000000001</v>
      </c>
      <c r="N10" s="35">
        <f aca="true" t="shared" si="4" ref="N10:O32">G10*1.54</f>
        <v>9.24</v>
      </c>
      <c r="O10" s="35">
        <f aca="true" t="shared" si="5" ref="O10:O32">H10*1.54</f>
        <v>9.24</v>
      </c>
      <c r="P10" s="35">
        <f aca="true" t="shared" si="6" ref="P10:P32">I10*1.54</f>
        <v>9.147599999999999</v>
      </c>
      <c r="Q10" s="35">
        <f aca="true" t="shared" si="7" ref="Q10:Q32">J10*1.54</f>
        <v>9.056123999999999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s="31" customFormat="1" ht="16.5" customHeight="1">
      <c r="A11" s="11">
        <v>3</v>
      </c>
      <c r="B11" s="75" t="s">
        <v>2221</v>
      </c>
      <c r="C11" s="14" t="s">
        <v>2296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f t="shared" si="0"/>
        <v>0.99</v>
      </c>
      <c r="J11" s="50">
        <f t="shared" si="0"/>
        <v>0.9801</v>
      </c>
      <c r="K11" s="56">
        <f t="shared" si="1"/>
        <v>1.54</v>
      </c>
      <c r="L11" s="35">
        <f t="shared" si="2"/>
        <v>1.54</v>
      </c>
      <c r="M11" s="35">
        <f t="shared" si="3"/>
        <v>1.54</v>
      </c>
      <c r="N11" s="35">
        <f t="shared" si="4"/>
        <v>1.54</v>
      </c>
      <c r="O11" s="35">
        <f t="shared" si="5"/>
        <v>1.54</v>
      </c>
      <c r="P11" s="35">
        <f t="shared" si="6"/>
        <v>1.5246</v>
      </c>
      <c r="Q11" s="35">
        <f t="shared" si="7"/>
        <v>1.509354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s="21" customFormat="1" ht="15.75" customHeight="1">
      <c r="A12" s="11">
        <v>4</v>
      </c>
      <c r="B12" s="74" t="s">
        <v>2239</v>
      </c>
      <c r="C12" s="23" t="s">
        <v>2240</v>
      </c>
      <c r="D12" s="30">
        <v>26</v>
      </c>
      <c r="E12" s="30">
        <v>22</v>
      </c>
      <c r="F12" s="30">
        <v>21</v>
      </c>
      <c r="G12" s="30">
        <v>20</v>
      </c>
      <c r="H12" s="30">
        <v>23</v>
      </c>
      <c r="I12" s="30">
        <f t="shared" si="0"/>
        <v>22.77</v>
      </c>
      <c r="J12" s="50">
        <f t="shared" si="0"/>
        <v>22.5423</v>
      </c>
      <c r="K12" s="56">
        <f t="shared" si="1"/>
        <v>40.04</v>
      </c>
      <c r="L12" s="35">
        <f t="shared" si="2"/>
        <v>33.88</v>
      </c>
      <c r="M12" s="35">
        <f t="shared" si="3"/>
        <v>32.34</v>
      </c>
      <c r="N12" s="35">
        <f t="shared" si="4"/>
        <v>30.8</v>
      </c>
      <c r="O12" s="35">
        <f t="shared" si="5"/>
        <v>35.42</v>
      </c>
      <c r="P12" s="35">
        <f t="shared" si="6"/>
        <v>35.0658</v>
      </c>
      <c r="Q12" s="35">
        <f t="shared" si="7"/>
        <v>34.715142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21" customFormat="1" ht="15.75" customHeight="1">
      <c r="A13" s="11">
        <v>5</v>
      </c>
      <c r="B13" s="74" t="s">
        <v>939</v>
      </c>
      <c r="C13" s="23" t="s">
        <v>940</v>
      </c>
      <c r="D13" s="30">
        <v>54</v>
      </c>
      <c r="E13" s="30">
        <v>41</v>
      </c>
      <c r="F13" s="30">
        <v>43</v>
      </c>
      <c r="G13" s="30">
        <v>37</v>
      </c>
      <c r="H13" s="30">
        <v>41</v>
      </c>
      <c r="I13" s="30">
        <f t="shared" si="0"/>
        <v>40.589999999999996</v>
      </c>
      <c r="J13" s="50">
        <f t="shared" si="0"/>
        <v>40.184099999999994</v>
      </c>
      <c r="K13" s="56">
        <f t="shared" si="1"/>
        <v>83.16</v>
      </c>
      <c r="L13" s="35">
        <f t="shared" si="2"/>
        <v>63.14</v>
      </c>
      <c r="M13" s="35">
        <f t="shared" si="3"/>
        <v>66.22</v>
      </c>
      <c r="N13" s="35">
        <f t="shared" si="4"/>
        <v>56.980000000000004</v>
      </c>
      <c r="O13" s="35">
        <f t="shared" si="5"/>
        <v>63.14</v>
      </c>
      <c r="P13" s="35">
        <f t="shared" si="6"/>
        <v>62.508599999999994</v>
      </c>
      <c r="Q13" s="35">
        <f t="shared" si="7"/>
        <v>61.88351399999999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21" customFormat="1" ht="15.75" customHeight="1">
      <c r="A14" s="11">
        <v>6</v>
      </c>
      <c r="B14" s="74" t="s">
        <v>1607</v>
      </c>
      <c r="C14" s="14" t="s">
        <v>1608</v>
      </c>
      <c r="D14" s="30">
        <v>11</v>
      </c>
      <c r="E14" s="30">
        <v>4</v>
      </c>
      <c r="F14" s="30">
        <v>3</v>
      </c>
      <c r="G14" s="30">
        <v>5</v>
      </c>
      <c r="H14" s="30">
        <v>5</v>
      </c>
      <c r="I14" s="30">
        <f t="shared" si="0"/>
        <v>4.95</v>
      </c>
      <c r="J14" s="50">
        <f t="shared" si="0"/>
        <v>4.9005</v>
      </c>
      <c r="K14" s="56">
        <f t="shared" si="1"/>
        <v>16.94</v>
      </c>
      <c r="L14" s="35">
        <f t="shared" si="2"/>
        <v>6.16</v>
      </c>
      <c r="M14" s="35">
        <f t="shared" si="3"/>
        <v>4.62</v>
      </c>
      <c r="N14" s="35">
        <f t="shared" si="4"/>
        <v>7.7</v>
      </c>
      <c r="O14" s="35">
        <f t="shared" si="5"/>
        <v>7.7</v>
      </c>
      <c r="P14" s="35">
        <f t="shared" si="6"/>
        <v>7.623</v>
      </c>
      <c r="Q14" s="35">
        <f t="shared" si="7"/>
        <v>7.54677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21" customFormat="1" ht="15.75" customHeight="1">
      <c r="A15" s="11">
        <v>7</v>
      </c>
      <c r="B15" s="74" t="s">
        <v>218</v>
      </c>
      <c r="C15" s="23" t="s">
        <v>219</v>
      </c>
      <c r="D15" s="30">
        <v>6</v>
      </c>
      <c r="E15" s="30">
        <v>5</v>
      </c>
      <c r="F15" s="30">
        <v>4</v>
      </c>
      <c r="G15" s="30">
        <v>8</v>
      </c>
      <c r="H15" s="30">
        <v>5</v>
      </c>
      <c r="I15" s="30">
        <f t="shared" si="0"/>
        <v>4.95</v>
      </c>
      <c r="J15" s="50">
        <f t="shared" si="0"/>
        <v>4.9005</v>
      </c>
      <c r="K15" s="56">
        <f t="shared" si="1"/>
        <v>9.24</v>
      </c>
      <c r="L15" s="35">
        <f t="shared" si="2"/>
        <v>7.7</v>
      </c>
      <c r="M15" s="35">
        <f t="shared" si="3"/>
        <v>6.16</v>
      </c>
      <c r="N15" s="35">
        <f t="shared" si="4"/>
        <v>12.32</v>
      </c>
      <c r="O15" s="35">
        <f t="shared" si="5"/>
        <v>7.7</v>
      </c>
      <c r="P15" s="35">
        <f t="shared" si="6"/>
        <v>7.623</v>
      </c>
      <c r="Q15" s="35">
        <f t="shared" si="7"/>
        <v>7.54677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21" customFormat="1" ht="15.75" customHeight="1">
      <c r="A16" s="11">
        <v>8</v>
      </c>
      <c r="B16" s="75" t="s">
        <v>2290</v>
      </c>
      <c r="C16" s="14" t="s">
        <v>2291</v>
      </c>
      <c r="D16" s="30">
        <v>13</v>
      </c>
      <c r="E16" s="30">
        <v>10</v>
      </c>
      <c r="F16" s="30">
        <v>9</v>
      </c>
      <c r="G16" s="30">
        <v>9</v>
      </c>
      <c r="H16" s="30">
        <v>6</v>
      </c>
      <c r="I16" s="30">
        <f t="shared" si="0"/>
        <v>5.9399999999999995</v>
      </c>
      <c r="J16" s="50">
        <f t="shared" si="0"/>
        <v>5.880599999999999</v>
      </c>
      <c r="K16" s="56">
        <f t="shared" si="1"/>
        <v>20.02</v>
      </c>
      <c r="L16" s="35">
        <f t="shared" si="2"/>
        <v>15.4</v>
      </c>
      <c r="M16" s="35">
        <f t="shared" si="3"/>
        <v>13.86</v>
      </c>
      <c r="N16" s="35">
        <f t="shared" si="4"/>
        <v>13.86</v>
      </c>
      <c r="O16" s="35">
        <f t="shared" si="4"/>
        <v>9.24</v>
      </c>
      <c r="P16" s="35">
        <f>I16*1.54</f>
        <v>9.147599999999999</v>
      </c>
      <c r="Q16" s="35">
        <f>J16*1.54</f>
        <v>9.056123999999999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21" customFormat="1" ht="15.75" customHeight="1">
      <c r="A17" s="11">
        <v>9</v>
      </c>
      <c r="B17" s="75" t="s">
        <v>855</v>
      </c>
      <c r="C17" s="14" t="s">
        <v>938</v>
      </c>
      <c r="D17" s="30">
        <v>61</v>
      </c>
      <c r="E17" s="30">
        <v>34</v>
      </c>
      <c r="F17" s="30">
        <v>27</v>
      </c>
      <c r="G17" s="30">
        <v>27</v>
      </c>
      <c r="H17" s="30">
        <v>45</v>
      </c>
      <c r="I17" s="30">
        <f t="shared" si="0"/>
        <v>44.55</v>
      </c>
      <c r="J17" s="50">
        <f t="shared" si="0"/>
        <v>44.104499999999994</v>
      </c>
      <c r="K17" s="56">
        <f t="shared" si="1"/>
        <v>93.94</v>
      </c>
      <c r="L17" s="35">
        <f t="shared" si="2"/>
        <v>52.36</v>
      </c>
      <c r="M17" s="35">
        <f t="shared" si="3"/>
        <v>41.58</v>
      </c>
      <c r="N17" s="35">
        <f t="shared" si="4"/>
        <v>41.58</v>
      </c>
      <c r="O17" s="35">
        <f t="shared" si="5"/>
        <v>69.3</v>
      </c>
      <c r="P17" s="35">
        <f t="shared" si="6"/>
        <v>68.607</v>
      </c>
      <c r="Q17" s="35">
        <f t="shared" si="7"/>
        <v>67.92093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21" customFormat="1" ht="30" customHeight="1">
      <c r="A18" s="11">
        <v>10</v>
      </c>
      <c r="B18" s="74" t="s">
        <v>879</v>
      </c>
      <c r="C18" s="23" t="s">
        <v>880</v>
      </c>
      <c r="D18" s="30">
        <v>56</v>
      </c>
      <c r="E18" s="30">
        <v>48</v>
      </c>
      <c r="F18" s="30">
        <v>37</v>
      </c>
      <c r="G18" s="30">
        <v>36</v>
      </c>
      <c r="H18" s="30">
        <v>36</v>
      </c>
      <c r="I18" s="30">
        <f t="shared" si="0"/>
        <v>35.64</v>
      </c>
      <c r="J18" s="50">
        <f t="shared" si="0"/>
        <v>35.2836</v>
      </c>
      <c r="K18" s="56">
        <f t="shared" si="1"/>
        <v>86.24000000000001</v>
      </c>
      <c r="L18" s="35">
        <f t="shared" si="2"/>
        <v>73.92</v>
      </c>
      <c r="M18" s="35">
        <f t="shared" si="3"/>
        <v>56.980000000000004</v>
      </c>
      <c r="N18" s="35">
        <f t="shared" si="4"/>
        <v>55.44</v>
      </c>
      <c r="O18" s="35">
        <f t="shared" si="5"/>
        <v>55.44</v>
      </c>
      <c r="P18" s="35">
        <f t="shared" si="6"/>
        <v>54.885600000000004</v>
      </c>
      <c r="Q18" s="35">
        <f t="shared" si="7"/>
        <v>54.336744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21" customFormat="1" ht="17.25" customHeight="1">
      <c r="A19" s="11">
        <v>11</v>
      </c>
      <c r="B19" s="74" t="s">
        <v>1070</v>
      </c>
      <c r="C19" s="23" t="s">
        <v>1073</v>
      </c>
      <c r="D19" s="30">
        <v>9</v>
      </c>
      <c r="E19" s="30">
        <v>23</v>
      </c>
      <c r="F19" s="30">
        <v>6</v>
      </c>
      <c r="G19" s="30">
        <v>2</v>
      </c>
      <c r="H19" s="30">
        <v>3</v>
      </c>
      <c r="I19" s="30">
        <f t="shared" si="0"/>
        <v>2.9699999999999998</v>
      </c>
      <c r="J19" s="50">
        <f t="shared" si="0"/>
        <v>2.9402999999999997</v>
      </c>
      <c r="K19" s="56">
        <f t="shared" si="1"/>
        <v>13.86</v>
      </c>
      <c r="L19" s="35">
        <f t="shared" si="2"/>
        <v>35.42</v>
      </c>
      <c r="M19" s="35">
        <f t="shared" si="3"/>
        <v>9.24</v>
      </c>
      <c r="N19" s="35">
        <f t="shared" si="4"/>
        <v>3.08</v>
      </c>
      <c r="O19" s="35">
        <f t="shared" si="5"/>
        <v>4.62</v>
      </c>
      <c r="P19" s="35">
        <f t="shared" si="6"/>
        <v>4.573799999999999</v>
      </c>
      <c r="Q19" s="35">
        <f t="shared" si="7"/>
        <v>4.528061999999999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21" customFormat="1" ht="16.5" customHeight="1">
      <c r="A20" s="11">
        <v>12</v>
      </c>
      <c r="B20" s="75" t="s">
        <v>854</v>
      </c>
      <c r="C20" s="14" t="s">
        <v>2315</v>
      </c>
      <c r="D20" s="30">
        <v>33</v>
      </c>
      <c r="E20" s="30">
        <v>26</v>
      </c>
      <c r="F20" s="30">
        <v>25</v>
      </c>
      <c r="G20" s="30">
        <v>25</v>
      </c>
      <c r="H20" s="30">
        <v>26</v>
      </c>
      <c r="I20" s="30">
        <f t="shared" si="0"/>
        <v>25.74</v>
      </c>
      <c r="J20" s="50">
        <f t="shared" si="0"/>
        <v>25.482599999999998</v>
      </c>
      <c r="K20" s="56">
        <f t="shared" si="1"/>
        <v>50.82</v>
      </c>
      <c r="L20" s="35">
        <f t="shared" si="2"/>
        <v>40.04</v>
      </c>
      <c r="M20" s="35">
        <f t="shared" si="3"/>
        <v>38.5</v>
      </c>
      <c r="N20" s="35">
        <f t="shared" si="4"/>
        <v>38.5</v>
      </c>
      <c r="O20" s="35">
        <f t="shared" si="5"/>
        <v>40.04</v>
      </c>
      <c r="P20" s="35">
        <f t="shared" si="6"/>
        <v>39.6396</v>
      </c>
      <c r="Q20" s="35">
        <f t="shared" si="7"/>
        <v>39.243204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1" customFormat="1" ht="16.5" customHeight="1">
      <c r="A21" s="11">
        <v>13</v>
      </c>
      <c r="B21" s="74" t="s">
        <v>1089</v>
      </c>
      <c r="C21" s="14" t="s">
        <v>935</v>
      </c>
      <c r="D21" s="30">
        <v>3</v>
      </c>
      <c r="E21" s="30">
        <v>3</v>
      </c>
      <c r="F21" s="30">
        <v>3</v>
      </c>
      <c r="G21" s="30">
        <v>1</v>
      </c>
      <c r="H21" s="30">
        <v>1</v>
      </c>
      <c r="I21" s="30">
        <f t="shared" si="0"/>
        <v>0.99</v>
      </c>
      <c r="J21" s="50">
        <f t="shared" si="0"/>
        <v>0.9801</v>
      </c>
      <c r="K21" s="56">
        <f t="shared" si="1"/>
        <v>4.62</v>
      </c>
      <c r="L21" s="35">
        <f t="shared" si="2"/>
        <v>4.62</v>
      </c>
      <c r="M21" s="35">
        <f t="shared" si="3"/>
        <v>4.62</v>
      </c>
      <c r="N21" s="35">
        <f t="shared" si="4"/>
        <v>1.54</v>
      </c>
      <c r="O21" s="35">
        <f t="shared" si="5"/>
        <v>1.54</v>
      </c>
      <c r="P21" s="35">
        <f t="shared" si="6"/>
        <v>1.5246</v>
      </c>
      <c r="Q21" s="35">
        <f t="shared" si="7"/>
        <v>1.509354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s="31" customFormat="1" ht="16.5" customHeight="1">
      <c r="A22" s="11">
        <v>14</v>
      </c>
      <c r="B22" s="74" t="s">
        <v>1943</v>
      </c>
      <c r="C22" s="23" t="s">
        <v>1944</v>
      </c>
      <c r="D22" s="30">
        <v>4</v>
      </c>
      <c r="E22" s="30">
        <v>6</v>
      </c>
      <c r="F22" s="30">
        <v>1</v>
      </c>
      <c r="G22" s="30">
        <v>4</v>
      </c>
      <c r="H22" s="30">
        <v>4</v>
      </c>
      <c r="I22" s="30">
        <f t="shared" si="0"/>
        <v>3.96</v>
      </c>
      <c r="J22" s="50">
        <f t="shared" si="0"/>
        <v>3.9204</v>
      </c>
      <c r="K22" s="56">
        <f t="shared" si="1"/>
        <v>6.16</v>
      </c>
      <c r="L22" s="35">
        <f t="shared" si="2"/>
        <v>9.24</v>
      </c>
      <c r="M22" s="35">
        <f t="shared" si="3"/>
        <v>1.54</v>
      </c>
      <c r="N22" s="35">
        <f t="shared" si="4"/>
        <v>6.16</v>
      </c>
      <c r="O22" s="35">
        <f t="shared" si="5"/>
        <v>6.16</v>
      </c>
      <c r="P22" s="35">
        <f t="shared" si="6"/>
        <v>6.0984</v>
      </c>
      <c r="Q22" s="35">
        <f t="shared" si="7"/>
        <v>6.037416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31" customFormat="1" ht="15" customHeight="1">
      <c r="A23" s="11">
        <v>15</v>
      </c>
      <c r="B23" s="74" t="s">
        <v>2226</v>
      </c>
      <c r="C23" s="23" t="s">
        <v>2228</v>
      </c>
      <c r="D23" s="30">
        <v>38</v>
      </c>
      <c r="E23" s="30">
        <v>27</v>
      </c>
      <c r="F23" s="30">
        <v>31</v>
      </c>
      <c r="G23" s="30">
        <v>28</v>
      </c>
      <c r="H23" s="30">
        <v>24</v>
      </c>
      <c r="I23" s="30">
        <f t="shared" si="0"/>
        <v>23.759999999999998</v>
      </c>
      <c r="J23" s="50">
        <f t="shared" si="0"/>
        <v>23.522399999999998</v>
      </c>
      <c r="K23" s="56">
        <f t="shared" si="1"/>
        <v>58.52</v>
      </c>
      <c r="L23" s="35">
        <f t="shared" si="2"/>
        <v>41.58</v>
      </c>
      <c r="M23" s="35">
        <f t="shared" si="3"/>
        <v>47.74</v>
      </c>
      <c r="N23" s="35">
        <f t="shared" si="4"/>
        <v>43.120000000000005</v>
      </c>
      <c r="O23" s="35">
        <f t="shared" si="5"/>
        <v>36.96</v>
      </c>
      <c r="P23" s="35">
        <f t="shared" si="6"/>
        <v>36.590399999999995</v>
      </c>
      <c r="Q23" s="35">
        <f t="shared" si="7"/>
        <v>36.224495999999995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31" customFormat="1" ht="15" customHeight="1">
      <c r="A24" s="11">
        <v>16</v>
      </c>
      <c r="B24" s="75" t="s">
        <v>1609</v>
      </c>
      <c r="C24" s="14" t="s">
        <v>1076</v>
      </c>
      <c r="D24" s="30">
        <v>19</v>
      </c>
      <c r="E24" s="30">
        <v>10</v>
      </c>
      <c r="F24" s="30">
        <v>10</v>
      </c>
      <c r="G24" s="30">
        <v>10</v>
      </c>
      <c r="H24" s="30">
        <v>5</v>
      </c>
      <c r="I24" s="30">
        <f t="shared" si="0"/>
        <v>4.95</v>
      </c>
      <c r="J24" s="50">
        <f t="shared" si="0"/>
        <v>4.9005</v>
      </c>
      <c r="K24" s="56">
        <f t="shared" si="1"/>
        <v>29.26</v>
      </c>
      <c r="L24" s="35">
        <f t="shared" si="2"/>
        <v>15.4</v>
      </c>
      <c r="M24" s="35">
        <f t="shared" si="3"/>
        <v>15.4</v>
      </c>
      <c r="N24" s="35">
        <f t="shared" si="4"/>
        <v>15.4</v>
      </c>
      <c r="O24" s="35">
        <f t="shared" si="5"/>
        <v>7.7</v>
      </c>
      <c r="P24" s="35">
        <f t="shared" si="6"/>
        <v>7.623</v>
      </c>
      <c r="Q24" s="35">
        <f t="shared" si="7"/>
        <v>7.54677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s="31" customFormat="1" ht="15" customHeight="1">
      <c r="A25" s="11">
        <v>17</v>
      </c>
      <c r="B25" s="80" t="s">
        <v>858</v>
      </c>
      <c r="C25" s="42" t="s">
        <v>859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f t="shared" si="0"/>
        <v>0.99</v>
      </c>
      <c r="J25" s="50">
        <f t="shared" si="0"/>
        <v>0.9801</v>
      </c>
      <c r="K25" s="56">
        <f t="shared" si="1"/>
        <v>1.54</v>
      </c>
      <c r="L25" s="35">
        <f t="shared" si="2"/>
        <v>1.54</v>
      </c>
      <c r="M25" s="35">
        <f t="shared" si="3"/>
        <v>1.54</v>
      </c>
      <c r="N25" s="35">
        <f t="shared" si="4"/>
        <v>1.54</v>
      </c>
      <c r="O25" s="35">
        <f t="shared" si="5"/>
        <v>1.54</v>
      </c>
      <c r="P25" s="35">
        <f t="shared" si="6"/>
        <v>1.5246</v>
      </c>
      <c r="Q25" s="35">
        <f t="shared" si="7"/>
        <v>1.509354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s="31" customFormat="1" ht="15" customHeight="1">
      <c r="A26" s="11">
        <v>18</v>
      </c>
      <c r="B26" s="75" t="s">
        <v>2234</v>
      </c>
      <c r="C26" s="42" t="s">
        <v>2235</v>
      </c>
      <c r="D26" s="30">
        <v>9</v>
      </c>
      <c r="E26" s="30">
        <v>10</v>
      </c>
      <c r="F26" s="30">
        <v>7</v>
      </c>
      <c r="G26" s="30">
        <v>8</v>
      </c>
      <c r="H26" s="30">
        <v>7</v>
      </c>
      <c r="I26" s="30">
        <f t="shared" si="0"/>
        <v>6.93</v>
      </c>
      <c r="J26" s="50">
        <f t="shared" si="0"/>
        <v>6.8607</v>
      </c>
      <c r="K26" s="56">
        <f t="shared" si="1"/>
        <v>13.86</v>
      </c>
      <c r="L26" s="35">
        <f t="shared" si="2"/>
        <v>15.4</v>
      </c>
      <c r="M26" s="35">
        <f t="shared" si="3"/>
        <v>10.780000000000001</v>
      </c>
      <c r="N26" s="35">
        <f t="shared" si="4"/>
        <v>12.32</v>
      </c>
      <c r="O26" s="35">
        <f t="shared" si="5"/>
        <v>10.780000000000001</v>
      </c>
      <c r="P26" s="35">
        <f t="shared" si="6"/>
        <v>10.6722</v>
      </c>
      <c r="Q26" s="35">
        <f t="shared" si="7"/>
        <v>10.565477999999999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s="21" customFormat="1" ht="30.75" customHeight="1">
      <c r="A27" s="11">
        <v>19</v>
      </c>
      <c r="B27" s="74" t="s">
        <v>1968</v>
      </c>
      <c r="C27" s="23" t="s">
        <v>1969</v>
      </c>
      <c r="D27" s="30">
        <v>101</v>
      </c>
      <c r="E27" s="30">
        <v>115</v>
      </c>
      <c r="F27" s="30">
        <v>71</v>
      </c>
      <c r="G27" s="30">
        <v>65</v>
      </c>
      <c r="H27" s="30">
        <v>65</v>
      </c>
      <c r="I27" s="30">
        <f t="shared" si="0"/>
        <v>64.35</v>
      </c>
      <c r="J27" s="50">
        <f t="shared" si="0"/>
        <v>63.70649999999999</v>
      </c>
      <c r="K27" s="56">
        <f t="shared" si="1"/>
        <v>155.54</v>
      </c>
      <c r="L27" s="35">
        <f t="shared" si="2"/>
        <v>177.1</v>
      </c>
      <c r="M27" s="35">
        <f t="shared" si="3"/>
        <v>109.34</v>
      </c>
      <c r="N27" s="35">
        <f t="shared" si="4"/>
        <v>100.10000000000001</v>
      </c>
      <c r="O27" s="35">
        <f t="shared" si="5"/>
        <v>100.10000000000001</v>
      </c>
      <c r="P27" s="35">
        <f t="shared" si="6"/>
        <v>99.09899999999999</v>
      </c>
      <c r="Q27" s="35">
        <f t="shared" si="7"/>
        <v>98.10801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31" customFormat="1" ht="31.5" customHeight="1">
      <c r="A28" s="11">
        <v>20</v>
      </c>
      <c r="B28" s="74" t="s">
        <v>2254</v>
      </c>
      <c r="C28" s="23" t="s">
        <v>2268</v>
      </c>
      <c r="D28" s="30">
        <v>27</v>
      </c>
      <c r="E28" s="30">
        <v>10</v>
      </c>
      <c r="F28" s="30">
        <v>9</v>
      </c>
      <c r="G28" s="30">
        <v>13</v>
      </c>
      <c r="H28" s="30">
        <v>12</v>
      </c>
      <c r="I28" s="30">
        <f t="shared" si="0"/>
        <v>11.879999999999999</v>
      </c>
      <c r="J28" s="50">
        <f t="shared" si="0"/>
        <v>11.761199999999999</v>
      </c>
      <c r="K28" s="56">
        <f t="shared" si="1"/>
        <v>41.58</v>
      </c>
      <c r="L28" s="35">
        <f t="shared" si="2"/>
        <v>15.4</v>
      </c>
      <c r="M28" s="35">
        <f t="shared" si="3"/>
        <v>13.86</v>
      </c>
      <c r="N28" s="35">
        <f t="shared" si="4"/>
        <v>20.02</v>
      </c>
      <c r="O28" s="35">
        <f t="shared" si="5"/>
        <v>18.48</v>
      </c>
      <c r="P28" s="35">
        <f t="shared" si="6"/>
        <v>18.295199999999998</v>
      </c>
      <c r="Q28" s="35">
        <f t="shared" si="7"/>
        <v>18.112247999999997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s="21" customFormat="1" ht="15" customHeight="1">
      <c r="A29" s="11">
        <v>21</v>
      </c>
      <c r="B29" s="74" t="s">
        <v>1074</v>
      </c>
      <c r="C29" s="23" t="s">
        <v>1075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f t="shared" si="0"/>
        <v>0.99</v>
      </c>
      <c r="J29" s="50">
        <f t="shared" si="0"/>
        <v>0.9801</v>
      </c>
      <c r="K29" s="56">
        <f t="shared" si="1"/>
        <v>1.54</v>
      </c>
      <c r="L29" s="35">
        <f t="shared" si="2"/>
        <v>1.54</v>
      </c>
      <c r="M29" s="35">
        <f t="shared" si="3"/>
        <v>1.54</v>
      </c>
      <c r="N29" s="35">
        <f t="shared" si="4"/>
        <v>1.54</v>
      </c>
      <c r="O29" s="35">
        <f t="shared" si="5"/>
        <v>1.54</v>
      </c>
      <c r="P29" s="35">
        <f t="shared" si="6"/>
        <v>1.5246</v>
      </c>
      <c r="Q29" s="35">
        <f t="shared" si="7"/>
        <v>1.509354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s="31" customFormat="1" ht="15" customHeight="1">
      <c r="A30" s="11">
        <v>22</v>
      </c>
      <c r="B30" s="74" t="s">
        <v>203</v>
      </c>
      <c r="C30" s="14" t="s">
        <v>1610</v>
      </c>
      <c r="D30" s="30">
        <v>10</v>
      </c>
      <c r="E30" s="30">
        <v>6</v>
      </c>
      <c r="F30" s="30">
        <v>7</v>
      </c>
      <c r="G30" s="30">
        <v>1</v>
      </c>
      <c r="H30" s="30" t="s">
        <v>1961</v>
      </c>
      <c r="I30" s="30" t="s">
        <v>1961</v>
      </c>
      <c r="J30" s="50" t="s">
        <v>1961</v>
      </c>
      <c r="K30" s="56">
        <f t="shared" si="1"/>
        <v>15.4</v>
      </c>
      <c r="L30" s="35">
        <f t="shared" si="2"/>
        <v>9.24</v>
      </c>
      <c r="M30" s="35">
        <f t="shared" si="3"/>
        <v>10.780000000000001</v>
      </c>
      <c r="N30" s="35">
        <f t="shared" si="4"/>
        <v>1.54</v>
      </c>
      <c r="O30" s="30" t="s">
        <v>1961</v>
      </c>
      <c r="P30" s="30" t="s">
        <v>1961</v>
      </c>
      <c r="Q30" s="30" t="s">
        <v>1961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s="21" customFormat="1" ht="15" customHeight="1">
      <c r="A31" s="11">
        <v>23</v>
      </c>
      <c r="B31" s="75" t="s">
        <v>891</v>
      </c>
      <c r="C31" s="14" t="s">
        <v>892</v>
      </c>
      <c r="D31" s="30">
        <v>1</v>
      </c>
      <c r="E31" s="30">
        <v>1</v>
      </c>
      <c r="F31" s="30">
        <v>1</v>
      </c>
      <c r="G31" s="30" t="s">
        <v>1961</v>
      </c>
      <c r="H31" s="30">
        <v>2</v>
      </c>
      <c r="I31" s="30">
        <f>H31*0.99</f>
        <v>1.98</v>
      </c>
      <c r="J31" s="50">
        <f>I31*0.99</f>
        <v>1.9602</v>
      </c>
      <c r="K31" s="56">
        <f t="shared" si="1"/>
        <v>1.54</v>
      </c>
      <c r="L31" s="35">
        <f t="shared" si="2"/>
        <v>1.54</v>
      </c>
      <c r="M31" s="35">
        <f t="shared" si="3"/>
        <v>1.54</v>
      </c>
      <c r="N31" s="30" t="s">
        <v>1961</v>
      </c>
      <c r="O31" s="35">
        <f t="shared" si="5"/>
        <v>3.08</v>
      </c>
      <c r="P31" s="35">
        <f t="shared" si="6"/>
        <v>3.0492</v>
      </c>
      <c r="Q31" s="35">
        <f t="shared" si="7"/>
        <v>3.018708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17" s="33" customFormat="1" ht="15" customHeight="1">
      <c r="A32" s="11">
        <v>24</v>
      </c>
      <c r="B32" s="75" t="s">
        <v>1947</v>
      </c>
      <c r="C32" s="14" t="s">
        <v>1948</v>
      </c>
      <c r="D32" s="30">
        <v>32</v>
      </c>
      <c r="E32" s="30">
        <v>32</v>
      </c>
      <c r="F32" s="30">
        <v>31</v>
      </c>
      <c r="G32" s="30">
        <v>32</v>
      </c>
      <c r="H32" s="30">
        <v>32</v>
      </c>
      <c r="I32" s="30">
        <f aca="true" t="shared" si="8" ref="I32:J34">H32*0.99</f>
        <v>31.68</v>
      </c>
      <c r="J32" s="50">
        <f t="shared" si="8"/>
        <v>31.3632</v>
      </c>
      <c r="K32" s="56">
        <f t="shared" si="1"/>
        <v>49.28</v>
      </c>
      <c r="L32" s="35">
        <f t="shared" si="2"/>
        <v>49.28</v>
      </c>
      <c r="M32" s="35">
        <f t="shared" si="3"/>
        <v>47.74</v>
      </c>
      <c r="N32" s="35">
        <f t="shared" si="4"/>
        <v>49.28</v>
      </c>
      <c r="O32" s="35">
        <f t="shared" si="5"/>
        <v>49.28</v>
      </c>
      <c r="P32" s="35">
        <f t="shared" si="6"/>
        <v>48.7872</v>
      </c>
      <c r="Q32" s="35">
        <f t="shared" si="7"/>
        <v>48.299328</v>
      </c>
    </row>
    <row r="33" spans="1:19" ht="16.5" customHeight="1">
      <c r="A33" s="463" t="s">
        <v>202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17"/>
      <c r="S33" s="17"/>
    </row>
    <row r="34" spans="1:28" s="31" customFormat="1" ht="15.75" customHeight="1">
      <c r="A34" s="11">
        <v>25</v>
      </c>
      <c r="B34" s="74" t="s">
        <v>209</v>
      </c>
      <c r="C34" s="23" t="s">
        <v>210</v>
      </c>
      <c r="D34" s="30">
        <v>408</v>
      </c>
      <c r="E34" s="30">
        <v>149</v>
      </c>
      <c r="F34" s="30">
        <v>7</v>
      </c>
      <c r="G34" s="30">
        <v>3</v>
      </c>
      <c r="H34" s="30">
        <v>2</v>
      </c>
      <c r="I34" s="30">
        <f t="shared" si="8"/>
        <v>1.98</v>
      </c>
      <c r="J34" s="50">
        <f t="shared" si="8"/>
        <v>1.9602</v>
      </c>
      <c r="K34" s="70">
        <f>D34*1.28</f>
        <v>522.24</v>
      </c>
      <c r="L34" s="48">
        <f aca="true" t="shared" si="9" ref="L34:Q34">E34*1.28</f>
        <v>190.72</v>
      </c>
      <c r="M34" s="48">
        <f t="shared" si="9"/>
        <v>8.96</v>
      </c>
      <c r="N34" s="48">
        <f t="shared" si="9"/>
        <v>3.84</v>
      </c>
      <c r="O34" s="48">
        <f t="shared" si="9"/>
        <v>2.56</v>
      </c>
      <c r="P34" s="48">
        <f t="shared" si="9"/>
        <v>2.5344</v>
      </c>
      <c r="Q34" s="48">
        <f t="shared" si="9"/>
        <v>2.509056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s="31" customFormat="1" ht="15.75" customHeight="1">
      <c r="A35" s="11">
        <v>26</v>
      </c>
      <c r="B35" s="74" t="s">
        <v>1037</v>
      </c>
      <c r="C35" s="23" t="s">
        <v>1038</v>
      </c>
      <c r="D35" s="30">
        <v>35</v>
      </c>
      <c r="E35" s="30">
        <v>32</v>
      </c>
      <c r="F35" s="30">
        <v>23</v>
      </c>
      <c r="G35" s="30">
        <v>14</v>
      </c>
      <c r="H35" s="30">
        <v>12</v>
      </c>
      <c r="I35" s="30">
        <f aca="true" t="shared" si="10" ref="I35:J44">H35*0.99</f>
        <v>11.879999999999999</v>
      </c>
      <c r="J35" s="50">
        <f t="shared" si="10"/>
        <v>11.761199999999999</v>
      </c>
      <c r="K35" s="70">
        <f aca="true" t="shared" si="11" ref="K35:K44">D35*1.28</f>
        <v>44.800000000000004</v>
      </c>
      <c r="L35" s="48">
        <f aca="true" t="shared" si="12" ref="L35:L44">E35*1.28</f>
        <v>40.96</v>
      </c>
      <c r="M35" s="48">
        <f aca="true" t="shared" si="13" ref="M35:M44">F35*1.28</f>
        <v>29.44</v>
      </c>
      <c r="N35" s="48">
        <f aca="true" t="shared" si="14" ref="N35:N44">G35*1.28</f>
        <v>17.92</v>
      </c>
      <c r="O35" s="48">
        <f aca="true" t="shared" si="15" ref="O35:O44">H35*1.28</f>
        <v>15.36</v>
      </c>
      <c r="P35" s="48">
        <f aca="true" t="shared" si="16" ref="P35:P44">I35*1.28</f>
        <v>15.206399999999999</v>
      </c>
      <c r="Q35" s="48">
        <f aca="true" t="shared" si="17" ref="Q35:Q44">J35*1.28</f>
        <v>15.054336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s="21" customFormat="1" ht="15.75" customHeight="1">
      <c r="A36" s="11">
        <v>27</v>
      </c>
      <c r="B36" s="74" t="s">
        <v>1035</v>
      </c>
      <c r="C36" s="23" t="s">
        <v>1036</v>
      </c>
      <c r="D36" s="30">
        <v>21</v>
      </c>
      <c r="E36" s="30">
        <v>26</v>
      </c>
      <c r="F36" s="30">
        <v>27</v>
      </c>
      <c r="G36" s="30">
        <v>16</v>
      </c>
      <c r="H36" s="30">
        <v>18</v>
      </c>
      <c r="I36" s="30">
        <f t="shared" si="10"/>
        <v>17.82</v>
      </c>
      <c r="J36" s="50">
        <f t="shared" si="10"/>
        <v>17.6418</v>
      </c>
      <c r="K36" s="70">
        <f t="shared" si="11"/>
        <v>26.88</v>
      </c>
      <c r="L36" s="48">
        <f t="shared" si="12"/>
        <v>33.28</v>
      </c>
      <c r="M36" s="48">
        <f t="shared" si="13"/>
        <v>34.56</v>
      </c>
      <c r="N36" s="48">
        <f t="shared" si="14"/>
        <v>20.48</v>
      </c>
      <c r="O36" s="48">
        <f t="shared" si="15"/>
        <v>23.04</v>
      </c>
      <c r="P36" s="48">
        <f t="shared" si="16"/>
        <v>22.8096</v>
      </c>
      <c r="Q36" s="48">
        <f t="shared" si="17"/>
        <v>22.581504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21" customFormat="1" ht="15.75" customHeight="1">
      <c r="A37" s="11">
        <v>28</v>
      </c>
      <c r="B37" s="74" t="s">
        <v>1958</v>
      </c>
      <c r="C37" s="23" t="s">
        <v>1959</v>
      </c>
      <c r="D37" s="30">
        <v>8</v>
      </c>
      <c r="E37" s="30">
        <v>5</v>
      </c>
      <c r="F37" s="30">
        <v>5</v>
      </c>
      <c r="G37" s="30">
        <v>4</v>
      </c>
      <c r="H37" s="30">
        <v>4</v>
      </c>
      <c r="I37" s="30">
        <f t="shared" si="10"/>
        <v>3.96</v>
      </c>
      <c r="J37" s="50">
        <f t="shared" si="10"/>
        <v>3.9204</v>
      </c>
      <c r="K37" s="70">
        <f t="shared" si="11"/>
        <v>10.24</v>
      </c>
      <c r="L37" s="48">
        <f t="shared" si="12"/>
        <v>6.4</v>
      </c>
      <c r="M37" s="48">
        <f t="shared" si="13"/>
        <v>6.4</v>
      </c>
      <c r="N37" s="48">
        <f t="shared" si="14"/>
        <v>5.12</v>
      </c>
      <c r="O37" s="48">
        <f t="shared" si="15"/>
        <v>5.12</v>
      </c>
      <c r="P37" s="48">
        <f t="shared" si="16"/>
        <v>5.0688</v>
      </c>
      <c r="Q37" s="48">
        <f t="shared" si="17"/>
        <v>5.018112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s="21" customFormat="1" ht="15.75" customHeight="1">
      <c r="A38" s="11">
        <v>29</v>
      </c>
      <c r="B38" s="74" t="s">
        <v>1039</v>
      </c>
      <c r="C38" s="23" t="s">
        <v>1040</v>
      </c>
      <c r="D38" s="30">
        <v>34</v>
      </c>
      <c r="E38" s="30">
        <v>32</v>
      </c>
      <c r="F38" s="30">
        <v>32</v>
      </c>
      <c r="G38" s="30">
        <v>25</v>
      </c>
      <c r="H38" s="30">
        <v>26</v>
      </c>
      <c r="I38" s="30">
        <f t="shared" si="10"/>
        <v>25.74</v>
      </c>
      <c r="J38" s="50">
        <f t="shared" si="10"/>
        <v>25.482599999999998</v>
      </c>
      <c r="K38" s="70">
        <f t="shared" si="11"/>
        <v>43.52</v>
      </c>
      <c r="L38" s="48">
        <f t="shared" si="12"/>
        <v>40.96</v>
      </c>
      <c r="M38" s="48">
        <f t="shared" si="13"/>
        <v>40.96</v>
      </c>
      <c r="N38" s="48">
        <f t="shared" si="14"/>
        <v>32</v>
      </c>
      <c r="O38" s="48">
        <f t="shared" si="15"/>
        <v>33.28</v>
      </c>
      <c r="P38" s="48">
        <f t="shared" si="16"/>
        <v>32.947199999999995</v>
      </c>
      <c r="Q38" s="48">
        <f t="shared" si="17"/>
        <v>32.617728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21" customFormat="1" ht="15.75" customHeight="1">
      <c r="A39" s="11">
        <v>30</v>
      </c>
      <c r="B39" s="74" t="s">
        <v>208</v>
      </c>
      <c r="C39" s="23" t="s">
        <v>213</v>
      </c>
      <c r="D39" s="30">
        <v>34</v>
      </c>
      <c r="E39" s="30">
        <v>34</v>
      </c>
      <c r="F39" s="30">
        <v>1</v>
      </c>
      <c r="G39" s="30">
        <v>1</v>
      </c>
      <c r="H39" s="30">
        <v>2</v>
      </c>
      <c r="I39" s="30">
        <f t="shared" si="10"/>
        <v>1.98</v>
      </c>
      <c r="J39" s="50">
        <f t="shared" si="10"/>
        <v>1.9602</v>
      </c>
      <c r="K39" s="70">
        <f t="shared" si="11"/>
        <v>43.52</v>
      </c>
      <c r="L39" s="48">
        <f t="shared" si="12"/>
        <v>43.52</v>
      </c>
      <c r="M39" s="48">
        <f t="shared" si="13"/>
        <v>1.28</v>
      </c>
      <c r="N39" s="48">
        <f t="shared" si="14"/>
        <v>1.28</v>
      </c>
      <c r="O39" s="48">
        <f t="shared" si="15"/>
        <v>2.56</v>
      </c>
      <c r="P39" s="48">
        <f t="shared" si="16"/>
        <v>2.5344</v>
      </c>
      <c r="Q39" s="48">
        <f t="shared" si="17"/>
        <v>2.509056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21" customFormat="1" ht="15.75" customHeight="1">
      <c r="A40" s="11">
        <v>31</v>
      </c>
      <c r="B40" s="74" t="s">
        <v>1964</v>
      </c>
      <c r="C40" s="23" t="s">
        <v>1583</v>
      </c>
      <c r="D40" s="30">
        <v>23</v>
      </c>
      <c r="E40" s="30">
        <v>16</v>
      </c>
      <c r="F40" s="30">
        <v>13</v>
      </c>
      <c r="G40" s="30">
        <v>13</v>
      </c>
      <c r="H40" s="30">
        <v>12</v>
      </c>
      <c r="I40" s="30">
        <f t="shared" si="10"/>
        <v>11.879999999999999</v>
      </c>
      <c r="J40" s="50">
        <f t="shared" si="10"/>
        <v>11.761199999999999</v>
      </c>
      <c r="K40" s="70">
        <f t="shared" si="11"/>
        <v>29.44</v>
      </c>
      <c r="L40" s="48">
        <f t="shared" si="12"/>
        <v>20.48</v>
      </c>
      <c r="M40" s="48">
        <f t="shared" si="13"/>
        <v>16.64</v>
      </c>
      <c r="N40" s="48">
        <f t="shared" si="14"/>
        <v>16.64</v>
      </c>
      <c r="O40" s="48">
        <f t="shared" si="15"/>
        <v>15.36</v>
      </c>
      <c r="P40" s="48">
        <f t="shared" si="16"/>
        <v>15.206399999999999</v>
      </c>
      <c r="Q40" s="48">
        <f t="shared" si="17"/>
        <v>15.054336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21" customFormat="1" ht="15.75" customHeight="1">
      <c r="A41" s="11">
        <v>32</v>
      </c>
      <c r="B41" s="74" t="s">
        <v>1041</v>
      </c>
      <c r="C41" s="23" t="s">
        <v>731</v>
      </c>
      <c r="D41" s="30">
        <v>1</v>
      </c>
      <c r="E41" s="30">
        <v>1</v>
      </c>
      <c r="F41" s="30">
        <v>1</v>
      </c>
      <c r="G41" s="30">
        <v>1</v>
      </c>
      <c r="H41" s="30">
        <v>1</v>
      </c>
      <c r="I41" s="30">
        <f t="shared" si="10"/>
        <v>0.99</v>
      </c>
      <c r="J41" s="50">
        <f t="shared" si="10"/>
        <v>0.9801</v>
      </c>
      <c r="K41" s="70">
        <f t="shared" si="11"/>
        <v>1.28</v>
      </c>
      <c r="L41" s="48">
        <f t="shared" si="12"/>
        <v>1.28</v>
      </c>
      <c r="M41" s="48">
        <f t="shared" si="13"/>
        <v>1.28</v>
      </c>
      <c r="N41" s="48">
        <f t="shared" si="14"/>
        <v>1.28</v>
      </c>
      <c r="O41" s="48">
        <f t="shared" si="15"/>
        <v>1.28</v>
      </c>
      <c r="P41" s="48">
        <f t="shared" si="16"/>
        <v>1.2672</v>
      </c>
      <c r="Q41" s="48">
        <f t="shared" si="17"/>
        <v>1.254528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s="21" customFormat="1" ht="31.5" customHeight="1">
      <c r="A42" s="11">
        <v>33</v>
      </c>
      <c r="B42" s="74" t="s">
        <v>2204</v>
      </c>
      <c r="C42" s="23" t="s">
        <v>2205</v>
      </c>
      <c r="D42" s="30">
        <v>3</v>
      </c>
      <c r="E42" s="30" t="s">
        <v>1961</v>
      </c>
      <c r="F42" s="30" t="s">
        <v>1961</v>
      </c>
      <c r="G42" s="30" t="s">
        <v>1961</v>
      </c>
      <c r="H42" s="30">
        <v>1</v>
      </c>
      <c r="I42" s="30">
        <f t="shared" si="10"/>
        <v>0.99</v>
      </c>
      <c r="J42" s="50">
        <f t="shared" si="10"/>
        <v>0.9801</v>
      </c>
      <c r="K42" s="70">
        <f t="shared" si="11"/>
        <v>3.84</v>
      </c>
      <c r="L42" s="30" t="s">
        <v>1961</v>
      </c>
      <c r="M42" s="30" t="s">
        <v>1961</v>
      </c>
      <c r="N42" s="30" t="s">
        <v>1961</v>
      </c>
      <c r="O42" s="48">
        <f t="shared" si="15"/>
        <v>1.28</v>
      </c>
      <c r="P42" s="48">
        <f t="shared" si="16"/>
        <v>1.2672</v>
      </c>
      <c r="Q42" s="48">
        <f t="shared" si="17"/>
        <v>1.254528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21" customFormat="1" ht="18.75" customHeight="1">
      <c r="A43" s="11">
        <v>34</v>
      </c>
      <c r="B43" s="74" t="s">
        <v>1086</v>
      </c>
      <c r="C43" s="23" t="s">
        <v>1087</v>
      </c>
      <c r="D43" s="30">
        <v>2</v>
      </c>
      <c r="E43" s="30">
        <v>2</v>
      </c>
      <c r="F43" s="30">
        <v>3</v>
      </c>
      <c r="G43" s="30">
        <v>2</v>
      </c>
      <c r="H43" s="30">
        <v>2</v>
      </c>
      <c r="I43" s="30">
        <f t="shared" si="10"/>
        <v>1.98</v>
      </c>
      <c r="J43" s="50">
        <f t="shared" si="10"/>
        <v>1.9602</v>
      </c>
      <c r="K43" s="70">
        <f t="shared" si="11"/>
        <v>2.56</v>
      </c>
      <c r="L43" s="48">
        <f t="shared" si="12"/>
        <v>2.56</v>
      </c>
      <c r="M43" s="48">
        <f t="shared" si="13"/>
        <v>3.84</v>
      </c>
      <c r="N43" s="48">
        <f t="shared" si="14"/>
        <v>2.56</v>
      </c>
      <c r="O43" s="48">
        <f t="shared" si="15"/>
        <v>2.56</v>
      </c>
      <c r="P43" s="48">
        <f t="shared" si="16"/>
        <v>2.5344</v>
      </c>
      <c r="Q43" s="48">
        <f t="shared" si="17"/>
        <v>2.509056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21" customFormat="1" ht="18.75" customHeight="1">
      <c r="A44" s="11">
        <v>35</v>
      </c>
      <c r="B44" s="74" t="s">
        <v>1978</v>
      </c>
      <c r="C44" s="23" t="s">
        <v>1606</v>
      </c>
      <c r="D44" s="30">
        <v>65</v>
      </c>
      <c r="E44" s="30">
        <v>50</v>
      </c>
      <c r="F44" s="30">
        <v>45</v>
      </c>
      <c r="G44" s="30">
        <v>41</v>
      </c>
      <c r="H44" s="30">
        <v>43</v>
      </c>
      <c r="I44" s="30">
        <f t="shared" si="10"/>
        <v>42.57</v>
      </c>
      <c r="J44" s="50">
        <f t="shared" si="10"/>
        <v>42.1443</v>
      </c>
      <c r="K44" s="70">
        <f t="shared" si="11"/>
        <v>83.2</v>
      </c>
      <c r="L44" s="48">
        <f t="shared" si="12"/>
        <v>64</v>
      </c>
      <c r="M44" s="48">
        <f t="shared" si="13"/>
        <v>57.6</v>
      </c>
      <c r="N44" s="48">
        <f t="shared" si="14"/>
        <v>52.480000000000004</v>
      </c>
      <c r="O44" s="48">
        <f t="shared" si="15"/>
        <v>55.04</v>
      </c>
      <c r="P44" s="48">
        <f t="shared" si="16"/>
        <v>54.4896</v>
      </c>
      <c r="Q44" s="48">
        <f t="shared" si="17"/>
        <v>53.944704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19" ht="20.25" customHeight="1">
      <c r="A45" s="463" t="s">
        <v>201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17"/>
      <c r="S45" s="17"/>
    </row>
    <row r="46" spans="1:51" s="31" customFormat="1" ht="16.5" customHeight="1">
      <c r="A46" s="11">
        <v>36</v>
      </c>
      <c r="B46" s="75" t="s">
        <v>2323</v>
      </c>
      <c r="C46" s="14" t="s">
        <v>2324</v>
      </c>
      <c r="D46" s="30">
        <v>8</v>
      </c>
      <c r="E46" s="30">
        <v>6</v>
      </c>
      <c r="F46" s="30">
        <v>4</v>
      </c>
      <c r="G46" s="30">
        <v>5</v>
      </c>
      <c r="H46" s="30">
        <v>3</v>
      </c>
      <c r="I46" s="30">
        <f>H46*0.99</f>
        <v>2.9699999999999998</v>
      </c>
      <c r="J46" s="50">
        <f>I46*0.99</f>
        <v>2.9402999999999997</v>
      </c>
      <c r="K46" s="49">
        <f>D46*3.4</f>
        <v>27.2</v>
      </c>
      <c r="L46" s="30">
        <f aca="true" t="shared" si="18" ref="L46:Q46">E46*3.4</f>
        <v>20.4</v>
      </c>
      <c r="M46" s="30">
        <f t="shared" si="18"/>
        <v>13.6</v>
      </c>
      <c r="N46" s="30">
        <f t="shared" si="18"/>
        <v>17</v>
      </c>
      <c r="O46" s="30">
        <f t="shared" si="18"/>
        <v>10.2</v>
      </c>
      <c r="P46" s="30">
        <f t="shared" si="18"/>
        <v>10.097999999999999</v>
      </c>
      <c r="Q46" s="30">
        <f t="shared" si="18"/>
        <v>9.99702</v>
      </c>
      <c r="R46" s="33"/>
      <c r="S46" s="33"/>
      <c r="T46" s="55"/>
      <c r="U46" s="55"/>
      <c r="V46" s="55"/>
      <c r="W46" s="55"/>
      <c r="X46" s="5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28" s="31" customFormat="1" ht="16.5" customHeight="1">
      <c r="A47" s="11">
        <v>37</v>
      </c>
      <c r="B47" s="75" t="s">
        <v>2325</v>
      </c>
      <c r="C47" s="14" t="s">
        <v>2326</v>
      </c>
      <c r="D47" s="30">
        <v>6</v>
      </c>
      <c r="E47" s="30">
        <v>5</v>
      </c>
      <c r="F47" s="30">
        <v>3</v>
      </c>
      <c r="G47" s="30">
        <v>2</v>
      </c>
      <c r="H47" s="30">
        <v>1</v>
      </c>
      <c r="I47" s="30">
        <f>H47*0.99</f>
        <v>0.99</v>
      </c>
      <c r="J47" s="50">
        <f>I47*0.99</f>
        <v>0.9801</v>
      </c>
      <c r="K47" s="49">
        <f>D47*3.4</f>
        <v>20.4</v>
      </c>
      <c r="L47" s="30">
        <f aca="true" t="shared" si="19" ref="L47:Q47">E47*3.4</f>
        <v>17</v>
      </c>
      <c r="M47" s="30">
        <f t="shared" si="19"/>
        <v>10.2</v>
      </c>
      <c r="N47" s="30">
        <f t="shared" si="19"/>
        <v>6.8</v>
      </c>
      <c r="O47" s="30">
        <f t="shared" si="19"/>
        <v>3.4</v>
      </c>
      <c r="P47" s="30">
        <f t="shared" si="19"/>
        <v>3.366</v>
      </c>
      <c r="Q47" s="30">
        <f t="shared" si="19"/>
        <v>3.33234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19" ht="21" customHeight="1">
      <c r="A48" s="463" t="s">
        <v>200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17"/>
      <c r="S48" s="17"/>
    </row>
    <row r="49" spans="1:28" s="31" customFormat="1" ht="16.5" customHeight="1">
      <c r="A49" s="11">
        <v>38</v>
      </c>
      <c r="B49" s="75" t="s">
        <v>2293</v>
      </c>
      <c r="C49" s="14" t="s">
        <v>2294</v>
      </c>
      <c r="D49" s="30">
        <v>4</v>
      </c>
      <c r="E49" s="30">
        <v>4</v>
      </c>
      <c r="F49" s="30">
        <v>3</v>
      </c>
      <c r="G49" s="30">
        <v>3</v>
      </c>
      <c r="H49" s="30">
        <v>3</v>
      </c>
      <c r="I49" s="30">
        <f aca="true" t="shared" si="20" ref="I49:J54">H49*0.99</f>
        <v>2.9699999999999998</v>
      </c>
      <c r="J49" s="50">
        <f t="shared" si="20"/>
        <v>2.9402999999999997</v>
      </c>
      <c r="K49" s="70">
        <f>D49*1.28</f>
        <v>5.12</v>
      </c>
      <c r="L49" s="48">
        <f aca="true" t="shared" si="21" ref="L49:Q49">E49*1.28</f>
        <v>5.12</v>
      </c>
      <c r="M49" s="48">
        <f t="shared" si="21"/>
        <v>3.84</v>
      </c>
      <c r="N49" s="48">
        <f t="shared" si="21"/>
        <v>3.84</v>
      </c>
      <c r="O49" s="48">
        <f t="shared" si="21"/>
        <v>3.84</v>
      </c>
      <c r="P49" s="48">
        <f t="shared" si="21"/>
        <v>3.8015999999999996</v>
      </c>
      <c r="Q49" s="48">
        <f t="shared" si="21"/>
        <v>3.763584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s="31" customFormat="1" ht="16.5" customHeight="1">
      <c r="A50" s="11">
        <v>39</v>
      </c>
      <c r="B50" s="75" t="s">
        <v>2297</v>
      </c>
      <c r="C50" s="14" t="s">
        <v>2298</v>
      </c>
      <c r="D50" s="30">
        <v>2</v>
      </c>
      <c r="E50" s="30">
        <v>1</v>
      </c>
      <c r="F50" s="30">
        <v>1</v>
      </c>
      <c r="G50" s="30">
        <v>1</v>
      </c>
      <c r="H50" s="30">
        <v>1</v>
      </c>
      <c r="I50" s="30">
        <f t="shared" si="20"/>
        <v>0.99</v>
      </c>
      <c r="J50" s="50">
        <f t="shared" si="20"/>
        <v>0.9801</v>
      </c>
      <c r="K50" s="70">
        <f aca="true" t="shared" si="22" ref="K50:K87">D50*1.28</f>
        <v>2.56</v>
      </c>
      <c r="L50" s="48">
        <f aca="true" t="shared" si="23" ref="L50:L87">E50*1.28</f>
        <v>1.28</v>
      </c>
      <c r="M50" s="48">
        <f aca="true" t="shared" si="24" ref="M50:M87">F50*1.28</f>
        <v>1.28</v>
      </c>
      <c r="N50" s="48">
        <f aca="true" t="shared" si="25" ref="N50:N87">G50*1.28</f>
        <v>1.28</v>
      </c>
      <c r="O50" s="48">
        <f aca="true" t="shared" si="26" ref="O50:O86">H50*1.28</f>
        <v>1.28</v>
      </c>
      <c r="P50" s="48">
        <f aca="true" t="shared" si="27" ref="P50:P86">I50*1.28</f>
        <v>1.2672</v>
      </c>
      <c r="Q50" s="48">
        <f aca="true" t="shared" si="28" ref="Q50:Q86">J50*1.28</f>
        <v>1.254528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s="31" customFormat="1" ht="16.5" customHeight="1">
      <c r="A51" s="11">
        <v>40</v>
      </c>
      <c r="B51" s="75" t="s">
        <v>866</v>
      </c>
      <c r="C51" s="14" t="s">
        <v>867</v>
      </c>
      <c r="D51" s="30">
        <v>5</v>
      </c>
      <c r="E51" s="30">
        <v>1</v>
      </c>
      <c r="F51" s="30">
        <v>1</v>
      </c>
      <c r="G51" s="30">
        <v>1</v>
      </c>
      <c r="H51" s="30">
        <v>1</v>
      </c>
      <c r="I51" s="30">
        <f t="shared" si="20"/>
        <v>0.99</v>
      </c>
      <c r="J51" s="50">
        <f t="shared" si="20"/>
        <v>0.9801</v>
      </c>
      <c r="K51" s="70">
        <f t="shared" si="22"/>
        <v>6.4</v>
      </c>
      <c r="L51" s="48">
        <f t="shared" si="23"/>
        <v>1.28</v>
      </c>
      <c r="M51" s="48">
        <f t="shared" si="24"/>
        <v>1.28</v>
      </c>
      <c r="N51" s="48">
        <f t="shared" si="25"/>
        <v>1.28</v>
      </c>
      <c r="O51" s="48">
        <f t="shared" si="26"/>
        <v>1.28</v>
      </c>
      <c r="P51" s="48">
        <f t="shared" si="27"/>
        <v>1.2672</v>
      </c>
      <c r="Q51" s="48">
        <f t="shared" si="28"/>
        <v>1.254528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s="31" customFormat="1" ht="16.5" customHeight="1">
      <c r="A52" s="11">
        <v>41</v>
      </c>
      <c r="B52" s="75" t="s">
        <v>868</v>
      </c>
      <c r="C52" s="14" t="s">
        <v>869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f t="shared" si="20"/>
        <v>0.99</v>
      </c>
      <c r="J52" s="50">
        <f t="shared" si="20"/>
        <v>0.9801</v>
      </c>
      <c r="K52" s="70">
        <f t="shared" si="22"/>
        <v>1.28</v>
      </c>
      <c r="L52" s="48">
        <f t="shared" si="23"/>
        <v>1.28</v>
      </c>
      <c r="M52" s="48">
        <f t="shared" si="24"/>
        <v>1.28</v>
      </c>
      <c r="N52" s="48">
        <f t="shared" si="25"/>
        <v>1.28</v>
      </c>
      <c r="O52" s="48">
        <f t="shared" si="26"/>
        <v>1.28</v>
      </c>
      <c r="P52" s="48">
        <f t="shared" si="27"/>
        <v>1.2672</v>
      </c>
      <c r="Q52" s="48">
        <f t="shared" si="28"/>
        <v>1.254528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s="31" customFormat="1" ht="16.5" customHeight="1">
      <c r="A53" s="11">
        <v>42</v>
      </c>
      <c r="B53" s="75" t="s">
        <v>870</v>
      </c>
      <c r="C53" s="14" t="s">
        <v>871</v>
      </c>
      <c r="D53" s="30">
        <v>60</v>
      </c>
      <c r="E53" s="30">
        <v>62</v>
      </c>
      <c r="F53" s="30">
        <v>30</v>
      </c>
      <c r="G53" s="30">
        <v>46</v>
      </c>
      <c r="H53" s="30">
        <v>17</v>
      </c>
      <c r="I53" s="30">
        <f t="shared" si="20"/>
        <v>16.83</v>
      </c>
      <c r="J53" s="50">
        <f t="shared" si="20"/>
        <v>16.6617</v>
      </c>
      <c r="K53" s="70">
        <f t="shared" si="22"/>
        <v>76.8</v>
      </c>
      <c r="L53" s="48">
        <f t="shared" si="23"/>
        <v>79.36</v>
      </c>
      <c r="M53" s="48">
        <f t="shared" si="24"/>
        <v>38.4</v>
      </c>
      <c r="N53" s="48">
        <f t="shared" si="25"/>
        <v>58.88</v>
      </c>
      <c r="O53" s="48">
        <f t="shared" si="26"/>
        <v>21.76</v>
      </c>
      <c r="P53" s="48">
        <f t="shared" si="27"/>
        <v>21.542399999999997</v>
      </c>
      <c r="Q53" s="48">
        <f t="shared" si="28"/>
        <v>21.326976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s="31" customFormat="1" ht="16.5" customHeight="1">
      <c r="A54" s="11">
        <v>43</v>
      </c>
      <c r="B54" s="75" t="s">
        <v>874</v>
      </c>
      <c r="C54" s="14" t="s">
        <v>875</v>
      </c>
      <c r="D54" s="30">
        <v>8</v>
      </c>
      <c r="E54" s="30">
        <v>6</v>
      </c>
      <c r="F54" s="30">
        <v>8</v>
      </c>
      <c r="G54" s="30">
        <v>3</v>
      </c>
      <c r="H54" s="30">
        <v>4</v>
      </c>
      <c r="I54" s="30">
        <f t="shared" si="20"/>
        <v>3.96</v>
      </c>
      <c r="J54" s="50">
        <f t="shared" si="20"/>
        <v>3.9204</v>
      </c>
      <c r="K54" s="70">
        <f t="shared" si="22"/>
        <v>10.24</v>
      </c>
      <c r="L54" s="48">
        <f t="shared" si="23"/>
        <v>7.68</v>
      </c>
      <c r="M54" s="48">
        <f t="shared" si="24"/>
        <v>10.24</v>
      </c>
      <c r="N54" s="48">
        <f t="shared" si="25"/>
        <v>3.84</v>
      </c>
      <c r="O54" s="48">
        <f t="shared" si="26"/>
        <v>5.12</v>
      </c>
      <c r="P54" s="48">
        <f t="shared" si="27"/>
        <v>5.0688</v>
      </c>
      <c r="Q54" s="48">
        <f t="shared" si="28"/>
        <v>5.018112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s="31" customFormat="1" ht="16.5" customHeight="1">
      <c r="A55" s="11">
        <v>44</v>
      </c>
      <c r="B55" s="75" t="s">
        <v>872</v>
      </c>
      <c r="C55" s="14" t="s">
        <v>873</v>
      </c>
      <c r="D55" s="30" t="s">
        <v>1961</v>
      </c>
      <c r="E55" s="30">
        <v>2</v>
      </c>
      <c r="F55" s="30">
        <v>2</v>
      </c>
      <c r="G55" s="30">
        <v>1</v>
      </c>
      <c r="H55" s="30" t="s">
        <v>1961</v>
      </c>
      <c r="I55" s="30" t="s">
        <v>1961</v>
      </c>
      <c r="J55" s="50" t="s">
        <v>1961</v>
      </c>
      <c r="K55" s="49" t="s">
        <v>1961</v>
      </c>
      <c r="L55" s="48">
        <f t="shared" si="23"/>
        <v>2.56</v>
      </c>
      <c r="M55" s="48">
        <f t="shared" si="24"/>
        <v>2.56</v>
      </c>
      <c r="N55" s="48">
        <f t="shared" si="25"/>
        <v>1.28</v>
      </c>
      <c r="O55" s="30" t="s">
        <v>1961</v>
      </c>
      <c r="P55" s="30" t="s">
        <v>1961</v>
      </c>
      <c r="Q55" s="30" t="s">
        <v>1961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s="31" customFormat="1" ht="16.5" customHeight="1">
      <c r="A56" s="11">
        <v>45</v>
      </c>
      <c r="B56" s="75" t="s">
        <v>2316</v>
      </c>
      <c r="C56" s="14" t="s">
        <v>2317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f>H56*0.99</f>
        <v>0.99</v>
      </c>
      <c r="J56" s="50">
        <f>I56*0.99</f>
        <v>0.9801</v>
      </c>
      <c r="K56" s="70">
        <f t="shared" si="22"/>
        <v>1.28</v>
      </c>
      <c r="L56" s="48">
        <f t="shared" si="23"/>
        <v>1.28</v>
      </c>
      <c r="M56" s="48">
        <f t="shared" si="24"/>
        <v>1.28</v>
      </c>
      <c r="N56" s="48">
        <f t="shared" si="25"/>
        <v>1.28</v>
      </c>
      <c r="O56" s="48">
        <f t="shared" si="26"/>
        <v>1.28</v>
      </c>
      <c r="P56" s="48">
        <f t="shared" si="27"/>
        <v>1.2672</v>
      </c>
      <c r="Q56" s="48">
        <f t="shared" si="28"/>
        <v>1.254528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s="31" customFormat="1" ht="16.5" customHeight="1">
      <c r="A57" s="11">
        <v>46</v>
      </c>
      <c r="B57" s="75" t="s">
        <v>2295</v>
      </c>
      <c r="C57" s="14" t="s">
        <v>2292</v>
      </c>
      <c r="D57" s="30">
        <v>1</v>
      </c>
      <c r="E57" s="30">
        <v>1</v>
      </c>
      <c r="F57" s="30">
        <v>1</v>
      </c>
      <c r="G57" s="30" t="s">
        <v>1961</v>
      </c>
      <c r="H57" s="30" t="s">
        <v>1961</v>
      </c>
      <c r="I57" s="30" t="s">
        <v>1961</v>
      </c>
      <c r="J57" s="50" t="s">
        <v>1961</v>
      </c>
      <c r="K57" s="70">
        <f t="shared" si="22"/>
        <v>1.28</v>
      </c>
      <c r="L57" s="48">
        <f t="shared" si="23"/>
        <v>1.28</v>
      </c>
      <c r="M57" s="48">
        <f t="shared" si="24"/>
        <v>1.28</v>
      </c>
      <c r="N57" s="30" t="s">
        <v>1961</v>
      </c>
      <c r="O57" s="30" t="s">
        <v>1961</v>
      </c>
      <c r="P57" s="30" t="s">
        <v>1961</v>
      </c>
      <c r="Q57" s="30" t="s">
        <v>1961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s="31" customFormat="1" ht="16.5" customHeight="1">
      <c r="A58" s="11">
        <v>47</v>
      </c>
      <c r="B58" s="75" t="s">
        <v>109</v>
      </c>
      <c r="C58" s="14" t="s">
        <v>937</v>
      </c>
      <c r="D58" s="30">
        <v>1</v>
      </c>
      <c r="E58" s="30">
        <v>2</v>
      </c>
      <c r="F58" s="30" t="s">
        <v>1961</v>
      </c>
      <c r="G58" s="30">
        <v>2</v>
      </c>
      <c r="H58" s="30" t="s">
        <v>1961</v>
      </c>
      <c r="I58" s="30" t="s">
        <v>1961</v>
      </c>
      <c r="J58" s="50" t="s">
        <v>1961</v>
      </c>
      <c r="K58" s="70">
        <f t="shared" si="22"/>
        <v>1.28</v>
      </c>
      <c r="L58" s="48">
        <f t="shared" si="23"/>
        <v>2.56</v>
      </c>
      <c r="M58" s="30" t="s">
        <v>1961</v>
      </c>
      <c r="N58" s="48">
        <f t="shared" si="25"/>
        <v>2.56</v>
      </c>
      <c r="O58" s="30" t="s">
        <v>1961</v>
      </c>
      <c r="P58" s="30" t="s">
        <v>1961</v>
      </c>
      <c r="Q58" s="30" t="s">
        <v>1961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s="21" customFormat="1" ht="16.5" customHeight="1">
      <c r="A59" s="11">
        <v>48</v>
      </c>
      <c r="B59" s="74" t="s">
        <v>2242</v>
      </c>
      <c r="C59" s="14" t="s">
        <v>2243</v>
      </c>
      <c r="D59" s="30">
        <v>7</v>
      </c>
      <c r="E59" s="30">
        <v>2</v>
      </c>
      <c r="F59" s="30">
        <v>2</v>
      </c>
      <c r="G59" s="30">
        <v>4</v>
      </c>
      <c r="H59" s="30">
        <v>2</v>
      </c>
      <c r="I59" s="30">
        <f>H59*0.99</f>
        <v>1.98</v>
      </c>
      <c r="J59" s="50">
        <f>I59*0.99</f>
        <v>1.9602</v>
      </c>
      <c r="K59" s="70">
        <f t="shared" si="22"/>
        <v>8.96</v>
      </c>
      <c r="L59" s="48">
        <f t="shared" si="23"/>
        <v>2.56</v>
      </c>
      <c r="M59" s="48">
        <f t="shared" si="24"/>
        <v>2.56</v>
      </c>
      <c r="N59" s="48">
        <f t="shared" si="25"/>
        <v>5.12</v>
      </c>
      <c r="O59" s="48">
        <f t="shared" si="26"/>
        <v>2.56</v>
      </c>
      <c r="P59" s="48">
        <f t="shared" si="27"/>
        <v>2.5344</v>
      </c>
      <c r="Q59" s="48">
        <f t="shared" si="28"/>
        <v>2.509056</v>
      </c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s="31" customFormat="1" ht="16.5" customHeight="1">
      <c r="A60" s="11">
        <v>49</v>
      </c>
      <c r="B60" s="75" t="s">
        <v>42</v>
      </c>
      <c r="C60" s="14" t="s">
        <v>43</v>
      </c>
      <c r="D60" s="30">
        <v>2</v>
      </c>
      <c r="E60" s="30" t="s">
        <v>1961</v>
      </c>
      <c r="F60" s="30" t="s">
        <v>1961</v>
      </c>
      <c r="G60" s="30">
        <v>1</v>
      </c>
      <c r="H60" s="30" t="s">
        <v>1961</v>
      </c>
      <c r="I60" s="30" t="s">
        <v>1961</v>
      </c>
      <c r="J60" s="50" t="s">
        <v>1961</v>
      </c>
      <c r="K60" s="70">
        <f t="shared" si="22"/>
        <v>2.56</v>
      </c>
      <c r="L60" s="30" t="s">
        <v>1961</v>
      </c>
      <c r="M60" s="30" t="s">
        <v>1961</v>
      </c>
      <c r="N60" s="48">
        <f t="shared" si="25"/>
        <v>1.28</v>
      </c>
      <c r="O60" s="30" t="s">
        <v>1961</v>
      </c>
      <c r="P60" s="30" t="s">
        <v>1961</v>
      </c>
      <c r="Q60" s="30" t="s">
        <v>1961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s="21" customFormat="1" ht="16.5" customHeight="1">
      <c r="A61" s="11">
        <v>50</v>
      </c>
      <c r="B61" s="74" t="s">
        <v>2244</v>
      </c>
      <c r="C61" s="14" t="s">
        <v>2245</v>
      </c>
      <c r="D61" s="30">
        <v>3</v>
      </c>
      <c r="E61" s="30">
        <v>5</v>
      </c>
      <c r="F61" s="30">
        <v>3</v>
      </c>
      <c r="G61" s="30">
        <v>5</v>
      </c>
      <c r="H61" s="30">
        <v>4</v>
      </c>
      <c r="I61" s="30">
        <f aca="true" t="shared" si="29" ref="I61:J63">H61*0.99</f>
        <v>3.96</v>
      </c>
      <c r="J61" s="50">
        <f t="shared" si="29"/>
        <v>3.9204</v>
      </c>
      <c r="K61" s="70">
        <f t="shared" si="22"/>
        <v>3.84</v>
      </c>
      <c r="L61" s="48">
        <f t="shared" si="23"/>
        <v>6.4</v>
      </c>
      <c r="M61" s="48">
        <f t="shared" si="24"/>
        <v>3.84</v>
      </c>
      <c r="N61" s="48">
        <f t="shared" si="25"/>
        <v>6.4</v>
      </c>
      <c r="O61" s="48">
        <f t="shared" si="26"/>
        <v>5.12</v>
      </c>
      <c r="P61" s="48">
        <f t="shared" si="27"/>
        <v>5.0688</v>
      </c>
      <c r="Q61" s="48">
        <f t="shared" si="28"/>
        <v>5.018112</v>
      </c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s="21" customFormat="1" ht="16.5" customHeight="1">
      <c r="A62" s="11">
        <v>51</v>
      </c>
      <c r="B62" s="75" t="s">
        <v>2248</v>
      </c>
      <c r="C62" s="14" t="s">
        <v>2249</v>
      </c>
      <c r="D62" s="30">
        <v>2</v>
      </c>
      <c r="E62" s="30">
        <v>1</v>
      </c>
      <c r="F62" s="30">
        <v>1</v>
      </c>
      <c r="G62" s="30">
        <v>1</v>
      </c>
      <c r="H62" s="30">
        <v>1</v>
      </c>
      <c r="I62" s="30">
        <f t="shared" si="29"/>
        <v>0.99</v>
      </c>
      <c r="J62" s="50">
        <f t="shared" si="29"/>
        <v>0.9801</v>
      </c>
      <c r="K62" s="70">
        <f t="shared" si="22"/>
        <v>2.56</v>
      </c>
      <c r="L62" s="48">
        <f t="shared" si="23"/>
        <v>1.28</v>
      </c>
      <c r="M62" s="48">
        <f t="shared" si="24"/>
        <v>1.28</v>
      </c>
      <c r="N62" s="48">
        <f t="shared" si="25"/>
        <v>1.28</v>
      </c>
      <c r="O62" s="48">
        <f t="shared" si="26"/>
        <v>1.28</v>
      </c>
      <c r="P62" s="48">
        <f t="shared" si="27"/>
        <v>1.2672</v>
      </c>
      <c r="Q62" s="48">
        <f t="shared" si="28"/>
        <v>1.254528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21" customFormat="1" ht="16.5" customHeight="1">
      <c r="A63" s="11">
        <v>52</v>
      </c>
      <c r="B63" s="80" t="s">
        <v>1590</v>
      </c>
      <c r="C63" s="14" t="s">
        <v>1591</v>
      </c>
      <c r="D63" s="30">
        <v>29</v>
      </c>
      <c r="E63" s="30">
        <v>12</v>
      </c>
      <c r="F63" s="30">
        <v>17</v>
      </c>
      <c r="G63" s="30">
        <v>16</v>
      </c>
      <c r="H63" s="30">
        <v>19</v>
      </c>
      <c r="I63" s="30">
        <f t="shared" si="29"/>
        <v>18.81</v>
      </c>
      <c r="J63" s="50">
        <f t="shared" si="29"/>
        <v>18.6219</v>
      </c>
      <c r="K63" s="70">
        <f t="shared" si="22"/>
        <v>37.12</v>
      </c>
      <c r="L63" s="48">
        <f t="shared" si="23"/>
        <v>15.36</v>
      </c>
      <c r="M63" s="48">
        <f t="shared" si="24"/>
        <v>21.76</v>
      </c>
      <c r="N63" s="48">
        <f t="shared" si="25"/>
        <v>20.48</v>
      </c>
      <c r="O63" s="48">
        <f t="shared" si="26"/>
        <v>24.32</v>
      </c>
      <c r="P63" s="48">
        <f t="shared" si="27"/>
        <v>24.0768</v>
      </c>
      <c r="Q63" s="48">
        <f t="shared" si="28"/>
        <v>23.836032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21" customFormat="1" ht="16.5" customHeight="1">
      <c r="A64" s="11">
        <v>53</v>
      </c>
      <c r="B64" s="75" t="s">
        <v>2236</v>
      </c>
      <c r="C64" s="14">
        <v>17050137</v>
      </c>
      <c r="D64" s="30">
        <v>1</v>
      </c>
      <c r="E64" s="30">
        <v>4</v>
      </c>
      <c r="F64" s="30">
        <v>4</v>
      </c>
      <c r="G64" s="30">
        <v>1</v>
      </c>
      <c r="H64" s="30" t="s">
        <v>1961</v>
      </c>
      <c r="I64" s="30" t="s">
        <v>1961</v>
      </c>
      <c r="J64" s="50" t="s">
        <v>1961</v>
      </c>
      <c r="K64" s="70">
        <f t="shared" si="22"/>
        <v>1.28</v>
      </c>
      <c r="L64" s="48">
        <f t="shared" si="23"/>
        <v>5.12</v>
      </c>
      <c r="M64" s="48">
        <f t="shared" si="24"/>
        <v>5.12</v>
      </c>
      <c r="N64" s="48">
        <f t="shared" si="25"/>
        <v>1.28</v>
      </c>
      <c r="O64" s="30" t="s">
        <v>1961</v>
      </c>
      <c r="P64" s="30" t="s">
        <v>1961</v>
      </c>
      <c r="Q64" s="30" t="s">
        <v>1961</v>
      </c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s="21" customFormat="1" ht="16.5" customHeight="1">
      <c r="A65" s="11">
        <v>54</v>
      </c>
      <c r="B65" s="80" t="s">
        <v>1592</v>
      </c>
      <c r="C65" s="23" t="s">
        <v>936</v>
      </c>
      <c r="D65" s="30">
        <v>7</v>
      </c>
      <c r="E65" s="30">
        <v>6</v>
      </c>
      <c r="F65" s="30">
        <v>6</v>
      </c>
      <c r="G65" s="30">
        <v>6</v>
      </c>
      <c r="H65" s="30">
        <v>6</v>
      </c>
      <c r="I65" s="30">
        <f aca="true" t="shared" si="30" ref="I65:J86">H65*0.99</f>
        <v>5.9399999999999995</v>
      </c>
      <c r="J65" s="50">
        <f t="shared" si="30"/>
        <v>5.880599999999999</v>
      </c>
      <c r="K65" s="70">
        <f t="shared" si="22"/>
        <v>8.96</v>
      </c>
      <c r="L65" s="48">
        <f t="shared" si="23"/>
        <v>7.68</v>
      </c>
      <c r="M65" s="48">
        <f t="shared" si="24"/>
        <v>7.68</v>
      </c>
      <c r="N65" s="48">
        <f t="shared" si="25"/>
        <v>7.68</v>
      </c>
      <c r="O65" s="48">
        <f t="shared" si="26"/>
        <v>7.68</v>
      </c>
      <c r="P65" s="48">
        <f t="shared" si="27"/>
        <v>7.603199999999999</v>
      </c>
      <c r="Q65" s="48">
        <f t="shared" si="28"/>
        <v>7.527168</v>
      </c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21" customFormat="1" ht="16.5" customHeight="1">
      <c r="A66" s="11">
        <v>55</v>
      </c>
      <c r="B66" s="74" t="s">
        <v>2237</v>
      </c>
      <c r="C66" s="23" t="s">
        <v>2238</v>
      </c>
      <c r="D66" s="30">
        <v>2</v>
      </c>
      <c r="E66" s="30">
        <v>2</v>
      </c>
      <c r="F66" s="30">
        <v>2</v>
      </c>
      <c r="G66" s="30">
        <v>2</v>
      </c>
      <c r="H66" s="30">
        <v>2</v>
      </c>
      <c r="I66" s="30">
        <f t="shared" si="30"/>
        <v>1.98</v>
      </c>
      <c r="J66" s="50">
        <f t="shared" si="30"/>
        <v>1.9602</v>
      </c>
      <c r="K66" s="70">
        <f t="shared" si="22"/>
        <v>2.56</v>
      </c>
      <c r="L66" s="48">
        <f t="shared" si="23"/>
        <v>2.56</v>
      </c>
      <c r="M66" s="48">
        <f t="shared" si="24"/>
        <v>2.56</v>
      </c>
      <c r="N66" s="48">
        <f t="shared" si="25"/>
        <v>2.56</v>
      </c>
      <c r="O66" s="48">
        <f t="shared" si="26"/>
        <v>2.56</v>
      </c>
      <c r="P66" s="48">
        <f t="shared" si="27"/>
        <v>2.5344</v>
      </c>
      <c r="Q66" s="48">
        <f t="shared" si="28"/>
        <v>2.509056</v>
      </c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s="21" customFormat="1" ht="16.5" customHeight="1">
      <c r="A67" s="11">
        <v>56</v>
      </c>
      <c r="B67" s="74" t="s">
        <v>1593</v>
      </c>
      <c r="C67" s="23" t="s">
        <v>1594</v>
      </c>
      <c r="D67" s="30">
        <v>1</v>
      </c>
      <c r="E67" s="30">
        <v>1</v>
      </c>
      <c r="F67" s="30">
        <v>1</v>
      </c>
      <c r="G67" s="30">
        <v>1</v>
      </c>
      <c r="H67" s="30">
        <v>1</v>
      </c>
      <c r="I67" s="30">
        <f t="shared" si="30"/>
        <v>0.99</v>
      </c>
      <c r="J67" s="50">
        <f t="shared" si="30"/>
        <v>0.9801</v>
      </c>
      <c r="K67" s="70">
        <f t="shared" si="22"/>
        <v>1.28</v>
      </c>
      <c r="L67" s="48">
        <f t="shared" si="23"/>
        <v>1.28</v>
      </c>
      <c r="M67" s="48">
        <f t="shared" si="24"/>
        <v>1.28</v>
      </c>
      <c r="N67" s="48">
        <f t="shared" si="25"/>
        <v>1.28</v>
      </c>
      <c r="O67" s="48">
        <f t="shared" si="26"/>
        <v>1.28</v>
      </c>
      <c r="P67" s="48">
        <f t="shared" si="27"/>
        <v>1.2672</v>
      </c>
      <c r="Q67" s="48">
        <f t="shared" si="28"/>
        <v>1.254528</v>
      </c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s="21" customFormat="1" ht="16.5" customHeight="1">
      <c r="A68" s="11">
        <v>57</v>
      </c>
      <c r="B68" s="74" t="s">
        <v>102</v>
      </c>
      <c r="C68" s="23" t="s">
        <v>101</v>
      </c>
      <c r="D68" s="30">
        <v>1</v>
      </c>
      <c r="E68" s="30">
        <v>2</v>
      </c>
      <c r="F68" s="30">
        <v>3</v>
      </c>
      <c r="G68" s="30">
        <v>2</v>
      </c>
      <c r="H68" s="30">
        <v>2</v>
      </c>
      <c r="I68" s="30">
        <f t="shared" si="30"/>
        <v>1.98</v>
      </c>
      <c r="J68" s="50">
        <f t="shared" si="30"/>
        <v>1.9602</v>
      </c>
      <c r="K68" s="70">
        <f t="shared" si="22"/>
        <v>1.28</v>
      </c>
      <c r="L68" s="48">
        <f t="shared" si="23"/>
        <v>2.56</v>
      </c>
      <c r="M68" s="48">
        <f t="shared" si="24"/>
        <v>3.84</v>
      </c>
      <c r="N68" s="48">
        <f t="shared" si="25"/>
        <v>2.56</v>
      </c>
      <c r="O68" s="48">
        <f t="shared" si="26"/>
        <v>2.56</v>
      </c>
      <c r="P68" s="48">
        <f t="shared" si="27"/>
        <v>2.5344</v>
      </c>
      <c r="Q68" s="48">
        <f t="shared" si="28"/>
        <v>2.509056</v>
      </c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s="21" customFormat="1" ht="16.5" customHeight="1">
      <c r="A69" s="11">
        <v>58</v>
      </c>
      <c r="B69" s="74" t="s">
        <v>2054</v>
      </c>
      <c r="C69" s="23" t="s">
        <v>1977</v>
      </c>
      <c r="D69" s="30">
        <v>5</v>
      </c>
      <c r="E69" s="30">
        <v>12</v>
      </c>
      <c r="F69" s="30">
        <v>11</v>
      </c>
      <c r="G69" s="30">
        <v>14</v>
      </c>
      <c r="H69" s="30">
        <v>14</v>
      </c>
      <c r="I69" s="30">
        <f t="shared" si="30"/>
        <v>13.86</v>
      </c>
      <c r="J69" s="50">
        <f t="shared" si="30"/>
        <v>13.7214</v>
      </c>
      <c r="K69" s="70">
        <f t="shared" si="22"/>
        <v>6.4</v>
      </c>
      <c r="L69" s="48">
        <f t="shared" si="23"/>
        <v>15.36</v>
      </c>
      <c r="M69" s="48">
        <f t="shared" si="24"/>
        <v>14.08</v>
      </c>
      <c r="N69" s="48">
        <f t="shared" si="25"/>
        <v>17.92</v>
      </c>
      <c r="O69" s="48">
        <f t="shared" si="26"/>
        <v>17.92</v>
      </c>
      <c r="P69" s="48">
        <f t="shared" si="27"/>
        <v>17.7408</v>
      </c>
      <c r="Q69" s="48">
        <f t="shared" si="28"/>
        <v>17.563392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s="21" customFormat="1" ht="16.5" customHeight="1">
      <c r="A70" s="11">
        <v>59</v>
      </c>
      <c r="B70" s="81" t="s">
        <v>2050</v>
      </c>
      <c r="C70" s="23" t="s">
        <v>2051</v>
      </c>
      <c r="D70" s="30" t="s">
        <v>1961</v>
      </c>
      <c r="E70" s="30" t="s">
        <v>1961</v>
      </c>
      <c r="F70" s="30">
        <v>1</v>
      </c>
      <c r="G70" s="30">
        <v>1</v>
      </c>
      <c r="H70" s="30">
        <v>1</v>
      </c>
      <c r="I70" s="30">
        <f t="shared" si="30"/>
        <v>0.99</v>
      </c>
      <c r="J70" s="50">
        <f t="shared" si="30"/>
        <v>0.9801</v>
      </c>
      <c r="K70" s="49" t="s">
        <v>1961</v>
      </c>
      <c r="L70" s="30" t="s">
        <v>1961</v>
      </c>
      <c r="M70" s="48">
        <f t="shared" si="24"/>
        <v>1.28</v>
      </c>
      <c r="N70" s="48">
        <f t="shared" si="25"/>
        <v>1.28</v>
      </c>
      <c r="O70" s="48">
        <f t="shared" si="26"/>
        <v>1.28</v>
      </c>
      <c r="P70" s="48">
        <f t="shared" si="27"/>
        <v>1.2672</v>
      </c>
      <c r="Q70" s="48">
        <f t="shared" si="28"/>
        <v>1.254528</v>
      </c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s="21" customFormat="1" ht="16.5" customHeight="1">
      <c r="A71" s="11">
        <v>60</v>
      </c>
      <c r="B71" s="74" t="s">
        <v>2052</v>
      </c>
      <c r="C71" s="23" t="s">
        <v>2053</v>
      </c>
      <c r="D71" s="30">
        <v>7</v>
      </c>
      <c r="E71" s="30">
        <v>13</v>
      </c>
      <c r="F71" s="30">
        <v>8</v>
      </c>
      <c r="G71" s="30">
        <v>7</v>
      </c>
      <c r="H71" s="30">
        <v>5</v>
      </c>
      <c r="I71" s="30">
        <f t="shared" si="30"/>
        <v>4.95</v>
      </c>
      <c r="J71" s="50">
        <f t="shared" si="30"/>
        <v>4.9005</v>
      </c>
      <c r="K71" s="70">
        <f t="shared" si="22"/>
        <v>8.96</v>
      </c>
      <c r="L71" s="48">
        <f t="shared" si="23"/>
        <v>16.64</v>
      </c>
      <c r="M71" s="48">
        <f t="shared" si="24"/>
        <v>10.24</v>
      </c>
      <c r="N71" s="48">
        <f t="shared" si="25"/>
        <v>8.96</v>
      </c>
      <c r="O71" s="48">
        <f t="shared" si="26"/>
        <v>6.4</v>
      </c>
      <c r="P71" s="48">
        <f t="shared" si="27"/>
        <v>6.336</v>
      </c>
      <c r="Q71" s="48">
        <f t="shared" si="28"/>
        <v>6.27264</v>
      </c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s="31" customFormat="1" ht="16.5" customHeight="1">
      <c r="A72" s="11">
        <v>61</v>
      </c>
      <c r="B72" s="75" t="s">
        <v>2274</v>
      </c>
      <c r="C72" s="14" t="s">
        <v>2273</v>
      </c>
      <c r="D72" s="30" t="s">
        <v>1961</v>
      </c>
      <c r="E72" s="30" t="s">
        <v>1961</v>
      </c>
      <c r="F72" s="30" t="s">
        <v>1961</v>
      </c>
      <c r="G72" s="30">
        <v>2</v>
      </c>
      <c r="H72" s="30">
        <v>2</v>
      </c>
      <c r="I72" s="30">
        <f t="shared" si="30"/>
        <v>1.98</v>
      </c>
      <c r="J72" s="50">
        <f t="shared" si="30"/>
        <v>1.9602</v>
      </c>
      <c r="K72" s="49" t="s">
        <v>1961</v>
      </c>
      <c r="L72" s="30" t="s">
        <v>1961</v>
      </c>
      <c r="M72" s="30" t="s">
        <v>1961</v>
      </c>
      <c r="N72" s="48">
        <f t="shared" si="25"/>
        <v>2.56</v>
      </c>
      <c r="O72" s="48">
        <f t="shared" si="26"/>
        <v>2.56</v>
      </c>
      <c r="P72" s="48">
        <f t="shared" si="27"/>
        <v>2.5344</v>
      </c>
      <c r="Q72" s="48">
        <f t="shared" si="28"/>
        <v>2.509056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s="31" customFormat="1" ht="16.5" customHeight="1">
      <c r="A73" s="11">
        <v>62</v>
      </c>
      <c r="B73" s="75" t="s">
        <v>864</v>
      </c>
      <c r="C73" s="14" t="s">
        <v>865</v>
      </c>
      <c r="D73" s="30">
        <v>7</v>
      </c>
      <c r="E73" s="30">
        <v>7</v>
      </c>
      <c r="F73" s="30">
        <v>8</v>
      </c>
      <c r="G73" s="30">
        <v>8</v>
      </c>
      <c r="H73" s="30">
        <v>7</v>
      </c>
      <c r="I73" s="30">
        <f t="shared" si="30"/>
        <v>6.93</v>
      </c>
      <c r="J73" s="50">
        <f t="shared" si="30"/>
        <v>6.8607</v>
      </c>
      <c r="K73" s="70">
        <f t="shared" si="22"/>
        <v>8.96</v>
      </c>
      <c r="L73" s="48">
        <f t="shared" si="23"/>
        <v>8.96</v>
      </c>
      <c r="M73" s="48">
        <f t="shared" si="24"/>
        <v>10.24</v>
      </c>
      <c r="N73" s="48">
        <f t="shared" si="25"/>
        <v>10.24</v>
      </c>
      <c r="O73" s="48">
        <f t="shared" si="26"/>
        <v>8.96</v>
      </c>
      <c r="P73" s="48">
        <f t="shared" si="27"/>
        <v>8.8704</v>
      </c>
      <c r="Q73" s="48">
        <f t="shared" si="28"/>
        <v>8.781696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s="31" customFormat="1" ht="16.5" customHeight="1">
      <c r="A74" s="11">
        <v>63</v>
      </c>
      <c r="B74" s="75" t="s">
        <v>862</v>
      </c>
      <c r="C74" s="14" t="s">
        <v>863</v>
      </c>
      <c r="D74" s="30">
        <v>20</v>
      </c>
      <c r="E74" s="30">
        <v>20</v>
      </c>
      <c r="F74" s="30">
        <v>10</v>
      </c>
      <c r="G74" s="30">
        <v>10</v>
      </c>
      <c r="H74" s="30">
        <v>10</v>
      </c>
      <c r="I74" s="30">
        <f t="shared" si="30"/>
        <v>9.9</v>
      </c>
      <c r="J74" s="50">
        <f t="shared" si="30"/>
        <v>9.801</v>
      </c>
      <c r="K74" s="70">
        <f t="shared" si="22"/>
        <v>25.6</v>
      </c>
      <c r="L74" s="48">
        <f t="shared" si="23"/>
        <v>25.6</v>
      </c>
      <c r="M74" s="48">
        <f t="shared" si="24"/>
        <v>12.8</v>
      </c>
      <c r="N74" s="48">
        <f t="shared" si="25"/>
        <v>12.8</v>
      </c>
      <c r="O74" s="48">
        <f t="shared" si="26"/>
        <v>12.8</v>
      </c>
      <c r="P74" s="48">
        <f t="shared" si="27"/>
        <v>12.672</v>
      </c>
      <c r="Q74" s="48">
        <f t="shared" si="28"/>
        <v>12.54528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s="31" customFormat="1" ht="17.25" customHeight="1">
      <c r="A75" s="11">
        <v>64</v>
      </c>
      <c r="B75" s="75" t="s">
        <v>2319</v>
      </c>
      <c r="C75" s="14" t="s">
        <v>2320</v>
      </c>
      <c r="D75" s="30">
        <v>134</v>
      </c>
      <c r="E75" s="30">
        <v>133</v>
      </c>
      <c r="F75" s="30">
        <v>135</v>
      </c>
      <c r="G75" s="30">
        <v>149</v>
      </c>
      <c r="H75" s="30">
        <v>151</v>
      </c>
      <c r="I75" s="30">
        <f t="shared" si="30"/>
        <v>149.49</v>
      </c>
      <c r="J75" s="50">
        <f t="shared" si="30"/>
        <v>147.9951</v>
      </c>
      <c r="K75" s="70">
        <f t="shared" si="22"/>
        <v>171.52</v>
      </c>
      <c r="L75" s="48">
        <f t="shared" si="23"/>
        <v>170.24</v>
      </c>
      <c r="M75" s="48">
        <f t="shared" si="24"/>
        <v>172.8</v>
      </c>
      <c r="N75" s="48">
        <f t="shared" si="25"/>
        <v>190.72</v>
      </c>
      <c r="O75" s="48">
        <f t="shared" si="26"/>
        <v>193.28</v>
      </c>
      <c r="P75" s="48">
        <f t="shared" si="27"/>
        <v>191.34720000000002</v>
      </c>
      <c r="Q75" s="48">
        <f t="shared" si="28"/>
        <v>189.433728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s="31" customFormat="1" ht="17.25" customHeight="1">
      <c r="A76" s="11">
        <v>65</v>
      </c>
      <c r="B76" s="75" t="s">
        <v>1915</v>
      </c>
      <c r="C76" s="14" t="s">
        <v>1914</v>
      </c>
      <c r="D76" s="30">
        <v>57</v>
      </c>
      <c r="E76" s="30">
        <v>59</v>
      </c>
      <c r="F76" s="30">
        <v>57</v>
      </c>
      <c r="G76" s="30">
        <v>63</v>
      </c>
      <c r="H76" s="30">
        <v>63</v>
      </c>
      <c r="I76" s="30">
        <f t="shared" si="30"/>
        <v>62.37</v>
      </c>
      <c r="J76" s="50">
        <f t="shared" si="30"/>
        <v>61.7463</v>
      </c>
      <c r="K76" s="70">
        <f t="shared" si="22"/>
        <v>72.96000000000001</v>
      </c>
      <c r="L76" s="48">
        <f t="shared" si="23"/>
        <v>75.52</v>
      </c>
      <c r="M76" s="48">
        <f t="shared" si="24"/>
        <v>72.96000000000001</v>
      </c>
      <c r="N76" s="48">
        <f t="shared" si="25"/>
        <v>80.64</v>
      </c>
      <c r="O76" s="48">
        <f t="shared" si="26"/>
        <v>80.64</v>
      </c>
      <c r="P76" s="48">
        <f t="shared" si="27"/>
        <v>79.8336</v>
      </c>
      <c r="Q76" s="48">
        <f t="shared" si="28"/>
        <v>79.035264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s="31" customFormat="1" ht="16.5" customHeight="1">
      <c r="A77" s="11">
        <v>66</v>
      </c>
      <c r="B77" s="75" t="s">
        <v>860</v>
      </c>
      <c r="C77" s="40" t="s">
        <v>861</v>
      </c>
      <c r="D77" s="30">
        <v>1</v>
      </c>
      <c r="E77" s="30">
        <v>1</v>
      </c>
      <c r="F77" s="30">
        <v>1</v>
      </c>
      <c r="G77" s="30">
        <v>1</v>
      </c>
      <c r="H77" s="30">
        <v>1</v>
      </c>
      <c r="I77" s="30">
        <f t="shared" si="30"/>
        <v>0.99</v>
      </c>
      <c r="J77" s="50">
        <f t="shared" si="30"/>
        <v>0.9801</v>
      </c>
      <c r="K77" s="70">
        <f t="shared" si="22"/>
        <v>1.28</v>
      </c>
      <c r="L77" s="48">
        <f t="shared" si="23"/>
        <v>1.28</v>
      </c>
      <c r="M77" s="48">
        <f t="shared" si="24"/>
        <v>1.28</v>
      </c>
      <c r="N77" s="48">
        <f t="shared" si="25"/>
        <v>1.28</v>
      </c>
      <c r="O77" s="48">
        <f t="shared" si="26"/>
        <v>1.28</v>
      </c>
      <c r="P77" s="48">
        <f t="shared" si="27"/>
        <v>1.2672</v>
      </c>
      <c r="Q77" s="48">
        <f t="shared" si="28"/>
        <v>1.254528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s="21" customFormat="1" ht="17.25" customHeight="1">
      <c r="A78" s="11">
        <v>67</v>
      </c>
      <c r="B78" s="74" t="s">
        <v>2284</v>
      </c>
      <c r="C78" s="23" t="s">
        <v>2285</v>
      </c>
      <c r="D78" s="30">
        <v>3</v>
      </c>
      <c r="E78" s="30">
        <v>3</v>
      </c>
      <c r="F78" s="30">
        <v>5</v>
      </c>
      <c r="G78" s="30">
        <v>1</v>
      </c>
      <c r="H78" s="30">
        <v>2</v>
      </c>
      <c r="I78" s="30">
        <f t="shared" si="30"/>
        <v>1.98</v>
      </c>
      <c r="J78" s="50">
        <f t="shared" si="30"/>
        <v>1.9602</v>
      </c>
      <c r="K78" s="70">
        <f t="shared" si="22"/>
        <v>3.84</v>
      </c>
      <c r="L78" s="48">
        <f t="shared" si="23"/>
        <v>3.84</v>
      </c>
      <c r="M78" s="48">
        <f t="shared" si="24"/>
        <v>6.4</v>
      </c>
      <c r="N78" s="48">
        <f t="shared" si="25"/>
        <v>1.28</v>
      </c>
      <c r="O78" s="48">
        <f t="shared" si="26"/>
        <v>2.56</v>
      </c>
      <c r="P78" s="48">
        <f t="shared" si="27"/>
        <v>2.5344</v>
      </c>
      <c r="Q78" s="48">
        <f t="shared" si="28"/>
        <v>2.509056</v>
      </c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s="21" customFormat="1" ht="16.5" customHeight="1">
      <c r="A79" s="11">
        <v>68</v>
      </c>
      <c r="B79" s="74" t="s">
        <v>890</v>
      </c>
      <c r="C79" s="23" t="s">
        <v>1955</v>
      </c>
      <c r="D79" s="30">
        <v>95</v>
      </c>
      <c r="E79" s="30">
        <v>87</v>
      </c>
      <c r="F79" s="30">
        <v>94</v>
      </c>
      <c r="G79" s="30">
        <v>82</v>
      </c>
      <c r="H79" s="30">
        <v>87</v>
      </c>
      <c r="I79" s="30">
        <f t="shared" si="30"/>
        <v>86.13</v>
      </c>
      <c r="J79" s="50">
        <f t="shared" si="30"/>
        <v>85.2687</v>
      </c>
      <c r="K79" s="70">
        <f t="shared" si="22"/>
        <v>121.60000000000001</v>
      </c>
      <c r="L79" s="48">
        <f t="shared" si="23"/>
        <v>111.36</v>
      </c>
      <c r="M79" s="48">
        <f t="shared" si="24"/>
        <v>120.32000000000001</v>
      </c>
      <c r="N79" s="48">
        <f t="shared" si="25"/>
        <v>104.96000000000001</v>
      </c>
      <c r="O79" s="48">
        <f t="shared" si="26"/>
        <v>111.36</v>
      </c>
      <c r="P79" s="48">
        <f t="shared" si="27"/>
        <v>110.2464</v>
      </c>
      <c r="Q79" s="48">
        <f t="shared" si="28"/>
        <v>109.143936</v>
      </c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s="21" customFormat="1" ht="16.5" customHeight="1">
      <c r="A80" s="11">
        <v>69</v>
      </c>
      <c r="B80" s="74" t="s">
        <v>877</v>
      </c>
      <c r="C80" s="23" t="s">
        <v>878</v>
      </c>
      <c r="D80" s="30">
        <v>6</v>
      </c>
      <c r="E80" s="30">
        <v>5</v>
      </c>
      <c r="F80" s="30">
        <v>5</v>
      </c>
      <c r="G80" s="30">
        <v>7</v>
      </c>
      <c r="H80" s="30">
        <v>4</v>
      </c>
      <c r="I80" s="30">
        <f t="shared" si="30"/>
        <v>3.96</v>
      </c>
      <c r="J80" s="50">
        <f t="shared" si="30"/>
        <v>3.9204</v>
      </c>
      <c r="K80" s="70">
        <f t="shared" si="22"/>
        <v>7.68</v>
      </c>
      <c r="L80" s="48">
        <f t="shared" si="23"/>
        <v>6.4</v>
      </c>
      <c r="M80" s="48">
        <f t="shared" si="24"/>
        <v>6.4</v>
      </c>
      <c r="N80" s="48">
        <f t="shared" si="25"/>
        <v>8.96</v>
      </c>
      <c r="O80" s="48">
        <f t="shared" si="26"/>
        <v>5.12</v>
      </c>
      <c r="P80" s="48">
        <f t="shared" si="27"/>
        <v>5.0688</v>
      </c>
      <c r="Q80" s="48">
        <f t="shared" si="28"/>
        <v>5.018112</v>
      </c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s="21" customFormat="1" ht="16.5" customHeight="1">
      <c r="A81" s="11">
        <v>70</v>
      </c>
      <c r="B81" s="74" t="s">
        <v>881</v>
      </c>
      <c r="C81" s="23" t="s">
        <v>882</v>
      </c>
      <c r="D81" s="30">
        <v>1</v>
      </c>
      <c r="E81" s="30">
        <v>3</v>
      </c>
      <c r="F81" s="30">
        <v>1</v>
      </c>
      <c r="G81" s="30" t="s">
        <v>1961</v>
      </c>
      <c r="H81" s="30">
        <v>2</v>
      </c>
      <c r="I81" s="30">
        <f t="shared" si="30"/>
        <v>1.98</v>
      </c>
      <c r="J81" s="50">
        <f t="shared" si="30"/>
        <v>1.9602</v>
      </c>
      <c r="K81" s="70">
        <f t="shared" si="22"/>
        <v>1.28</v>
      </c>
      <c r="L81" s="48">
        <f t="shared" si="23"/>
        <v>3.84</v>
      </c>
      <c r="M81" s="48">
        <f t="shared" si="24"/>
        <v>1.28</v>
      </c>
      <c r="N81" s="30" t="s">
        <v>1961</v>
      </c>
      <c r="O81" s="48">
        <f t="shared" si="26"/>
        <v>2.56</v>
      </c>
      <c r="P81" s="48">
        <f t="shared" si="27"/>
        <v>2.5344</v>
      </c>
      <c r="Q81" s="48">
        <f t="shared" si="28"/>
        <v>2.509056</v>
      </c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21" customFormat="1" ht="31.5" customHeight="1">
      <c r="A82" s="11">
        <v>71</v>
      </c>
      <c r="B82" s="74" t="s">
        <v>206</v>
      </c>
      <c r="C82" s="23" t="s">
        <v>207</v>
      </c>
      <c r="D82" s="30">
        <v>1</v>
      </c>
      <c r="E82" s="30">
        <v>2</v>
      </c>
      <c r="F82" s="30">
        <v>2</v>
      </c>
      <c r="G82" s="30">
        <v>2</v>
      </c>
      <c r="H82" s="30">
        <v>2</v>
      </c>
      <c r="I82" s="30">
        <f t="shared" si="30"/>
        <v>1.98</v>
      </c>
      <c r="J82" s="50">
        <f t="shared" si="30"/>
        <v>1.9602</v>
      </c>
      <c r="K82" s="70">
        <f t="shared" si="22"/>
        <v>1.28</v>
      </c>
      <c r="L82" s="48">
        <f t="shared" si="23"/>
        <v>2.56</v>
      </c>
      <c r="M82" s="48">
        <f t="shared" si="24"/>
        <v>2.56</v>
      </c>
      <c r="N82" s="48">
        <f t="shared" si="25"/>
        <v>2.56</v>
      </c>
      <c r="O82" s="48">
        <f t="shared" si="26"/>
        <v>2.56</v>
      </c>
      <c r="P82" s="48">
        <f t="shared" si="27"/>
        <v>2.5344</v>
      </c>
      <c r="Q82" s="48">
        <f t="shared" si="28"/>
        <v>2.509056</v>
      </c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21" customFormat="1" ht="30" customHeight="1">
      <c r="A83" s="11">
        <v>72</v>
      </c>
      <c r="B83" s="74" t="s">
        <v>1946</v>
      </c>
      <c r="C83" s="23" t="s">
        <v>1945</v>
      </c>
      <c r="D83" s="30">
        <v>5</v>
      </c>
      <c r="E83" s="30">
        <v>3</v>
      </c>
      <c r="F83" s="30">
        <v>4</v>
      </c>
      <c r="G83" s="30">
        <v>4</v>
      </c>
      <c r="H83" s="30">
        <v>1</v>
      </c>
      <c r="I83" s="30">
        <f t="shared" si="30"/>
        <v>0.99</v>
      </c>
      <c r="J83" s="50">
        <f t="shared" si="30"/>
        <v>0.9801</v>
      </c>
      <c r="K83" s="70">
        <f t="shared" si="22"/>
        <v>6.4</v>
      </c>
      <c r="L83" s="48">
        <f t="shared" si="23"/>
        <v>3.84</v>
      </c>
      <c r="M83" s="48">
        <f t="shared" si="24"/>
        <v>5.12</v>
      </c>
      <c r="N83" s="48">
        <f t="shared" si="25"/>
        <v>5.12</v>
      </c>
      <c r="O83" s="48">
        <f t="shared" si="26"/>
        <v>1.28</v>
      </c>
      <c r="P83" s="48">
        <f t="shared" si="27"/>
        <v>1.2672</v>
      </c>
      <c r="Q83" s="48">
        <f t="shared" si="28"/>
        <v>1.254528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s="21" customFormat="1" ht="17.25" customHeight="1">
      <c r="A84" s="11">
        <v>73</v>
      </c>
      <c r="B84" s="74" t="s">
        <v>728</v>
      </c>
      <c r="C84" s="14" t="s">
        <v>729</v>
      </c>
      <c r="D84" s="30">
        <v>4</v>
      </c>
      <c r="E84" s="30">
        <v>4</v>
      </c>
      <c r="F84" s="30">
        <v>6</v>
      </c>
      <c r="G84" s="30">
        <v>3</v>
      </c>
      <c r="H84" s="30">
        <v>3</v>
      </c>
      <c r="I84" s="30">
        <f t="shared" si="30"/>
        <v>2.9699999999999998</v>
      </c>
      <c r="J84" s="50">
        <f t="shared" si="30"/>
        <v>2.9402999999999997</v>
      </c>
      <c r="K84" s="70">
        <f t="shared" si="22"/>
        <v>5.12</v>
      </c>
      <c r="L84" s="48">
        <f t="shared" si="23"/>
        <v>5.12</v>
      </c>
      <c r="M84" s="48">
        <f t="shared" si="24"/>
        <v>7.68</v>
      </c>
      <c r="N84" s="48">
        <f t="shared" si="25"/>
        <v>3.84</v>
      </c>
      <c r="O84" s="48">
        <f t="shared" si="26"/>
        <v>3.84</v>
      </c>
      <c r="P84" s="48">
        <f t="shared" si="27"/>
        <v>3.8015999999999996</v>
      </c>
      <c r="Q84" s="48">
        <f t="shared" si="28"/>
        <v>3.763584</v>
      </c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s="21" customFormat="1" ht="15.75" customHeight="1">
      <c r="A85" s="11">
        <v>74</v>
      </c>
      <c r="B85" s="74" t="s">
        <v>2286</v>
      </c>
      <c r="C85" s="23" t="s">
        <v>2287</v>
      </c>
      <c r="D85" s="30">
        <v>10</v>
      </c>
      <c r="E85" s="30">
        <v>6</v>
      </c>
      <c r="F85" s="30">
        <v>9</v>
      </c>
      <c r="G85" s="30">
        <v>6</v>
      </c>
      <c r="H85" s="30">
        <v>4</v>
      </c>
      <c r="I85" s="30">
        <f t="shared" si="30"/>
        <v>3.96</v>
      </c>
      <c r="J85" s="50">
        <f t="shared" si="30"/>
        <v>3.9204</v>
      </c>
      <c r="K85" s="70">
        <f t="shared" si="22"/>
        <v>12.8</v>
      </c>
      <c r="L85" s="48">
        <f t="shared" si="23"/>
        <v>7.68</v>
      </c>
      <c r="M85" s="48">
        <f t="shared" si="24"/>
        <v>11.52</v>
      </c>
      <c r="N85" s="48">
        <f t="shared" si="25"/>
        <v>7.68</v>
      </c>
      <c r="O85" s="48">
        <f t="shared" si="26"/>
        <v>5.12</v>
      </c>
      <c r="P85" s="48">
        <f t="shared" si="27"/>
        <v>5.0688</v>
      </c>
      <c r="Q85" s="48">
        <f t="shared" si="28"/>
        <v>5.018112</v>
      </c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s="21" customFormat="1" ht="15.75" customHeight="1">
      <c r="A86" s="11">
        <v>75</v>
      </c>
      <c r="B86" s="74" t="s">
        <v>1077</v>
      </c>
      <c r="C86" s="23" t="s">
        <v>1078</v>
      </c>
      <c r="D86" s="30">
        <v>13</v>
      </c>
      <c r="E86" s="30">
        <v>6</v>
      </c>
      <c r="F86" s="30">
        <v>6</v>
      </c>
      <c r="G86" s="30">
        <v>10</v>
      </c>
      <c r="H86" s="30">
        <v>2</v>
      </c>
      <c r="I86" s="30">
        <f t="shared" si="30"/>
        <v>1.98</v>
      </c>
      <c r="J86" s="50">
        <f t="shared" si="30"/>
        <v>1.9602</v>
      </c>
      <c r="K86" s="70">
        <f t="shared" si="22"/>
        <v>16.64</v>
      </c>
      <c r="L86" s="48">
        <f t="shared" si="23"/>
        <v>7.68</v>
      </c>
      <c r="M86" s="48">
        <f t="shared" si="24"/>
        <v>7.68</v>
      </c>
      <c r="N86" s="48">
        <f t="shared" si="25"/>
        <v>12.8</v>
      </c>
      <c r="O86" s="48">
        <f t="shared" si="26"/>
        <v>2.56</v>
      </c>
      <c r="P86" s="48">
        <f t="shared" si="27"/>
        <v>2.5344</v>
      </c>
      <c r="Q86" s="48">
        <f t="shared" si="28"/>
        <v>2.509056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21" customFormat="1" ht="15" customHeight="1">
      <c r="A87" s="11">
        <v>76</v>
      </c>
      <c r="B87" s="74" t="s">
        <v>1956</v>
      </c>
      <c r="C87" s="23" t="s">
        <v>1957</v>
      </c>
      <c r="D87" s="30">
        <v>6</v>
      </c>
      <c r="E87" s="30">
        <v>2</v>
      </c>
      <c r="F87" s="30">
        <v>2</v>
      </c>
      <c r="G87" s="30">
        <v>2</v>
      </c>
      <c r="H87" s="30" t="s">
        <v>1961</v>
      </c>
      <c r="I87" s="30" t="s">
        <v>1961</v>
      </c>
      <c r="J87" s="50" t="s">
        <v>1961</v>
      </c>
      <c r="K87" s="70">
        <f t="shared" si="22"/>
        <v>7.68</v>
      </c>
      <c r="L87" s="48">
        <f t="shared" si="23"/>
        <v>2.56</v>
      </c>
      <c r="M87" s="48">
        <f t="shared" si="24"/>
        <v>2.56</v>
      </c>
      <c r="N87" s="48">
        <f t="shared" si="25"/>
        <v>2.56</v>
      </c>
      <c r="O87" s="30" t="s">
        <v>1961</v>
      </c>
      <c r="P87" s="30" t="s">
        <v>1961</v>
      </c>
      <c r="Q87" s="30" t="s">
        <v>1961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19" ht="18.75" customHeight="1">
      <c r="A88" s="463" t="s">
        <v>199</v>
      </c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17"/>
      <c r="S88" s="17"/>
    </row>
    <row r="89" spans="1:28" s="31" customFormat="1" ht="15.75" customHeight="1">
      <c r="A89" s="11">
        <v>77</v>
      </c>
      <c r="B89" s="74" t="s">
        <v>2207</v>
      </c>
      <c r="C89" s="14" t="s">
        <v>2208</v>
      </c>
      <c r="D89" s="30">
        <v>155</v>
      </c>
      <c r="E89" s="30">
        <v>158</v>
      </c>
      <c r="F89" s="30">
        <v>156</v>
      </c>
      <c r="G89" s="30">
        <v>155</v>
      </c>
      <c r="H89" s="30">
        <v>153</v>
      </c>
      <c r="I89" s="30">
        <f aca="true" t="shared" si="31" ref="I89:J105">H89*0.99</f>
        <v>151.47</v>
      </c>
      <c r="J89" s="50">
        <f t="shared" si="31"/>
        <v>149.9553</v>
      </c>
      <c r="K89" s="70">
        <f>D89*1.5</f>
        <v>232.5</v>
      </c>
      <c r="L89" s="48">
        <f aca="true" t="shared" si="32" ref="L89:Q89">E89*1.5</f>
        <v>237</v>
      </c>
      <c r="M89" s="48">
        <f t="shared" si="32"/>
        <v>234</v>
      </c>
      <c r="N89" s="48">
        <f t="shared" si="32"/>
        <v>232.5</v>
      </c>
      <c r="O89" s="48">
        <f t="shared" si="32"/>
        <v>229.5</v>
      </c>
      <c r="P89" s="48">
        <f t="shared" si="32"/>
        <v>227.20499999999998</v>
      </c>
      <c r="Q89" s="48">
        <f t="shared" si="32"/>
        <v>224.93295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s="31" customFormat="1" ht="15.75" customHeight="1">
      <c r="A90" s="11">
        <v>78</v>
      </c>
      <c r="B90" s="74" t="s">
        <v>44</v>
      </c>
      <c r="C90" s="23" t="s">
        <v>45</v>
      </c>
      <c r="D90" s="30">
        <v>65</v>
      </c>
      <c r="E90" s="30">
        <v>65</v>
      </c>
      <c r="F90" s="30">
        <v>66</v>
      </c>
      <c r="G90" s="30">
        <v>57</v>
      </c>
      <c r="H90" s="30">
        <v>58</v>
      </c>
      <c r="I90" s="30">
        <f t="shared" si="31"/>
        <v>57.42</v>
      </c>
      <c r="J90" s="50">
        <f t="shared" si="31"/>
        <v>56.845800000000004</v>
      </c>
      <c r="K90" s="70">
        <f aca="true" t="shared" si="33" ref="K90:K106">D90*1.5</f>
        <v>97.5</v>
      </c>
      <c r="L90" s="48">
        <f aca="true" t="shared" si="34" ref="L90:L106">E90*1.5</f>
        <v>97.5</v>
      </c>
      <c r="M90" s="48">
        <f aca="true" t="shared" si="35" ref="M90:M106">F90*1.5</f>
        <v>99</v>
      </c>
      <c r="N90" s="48">
        <f aca="true" t="shared" si="36" ref="N90:N106">G90*1.5</f>
        <v>85.5</v>
      </c>
      <c r="O90" s="48">
        <f aca="true" t="shared" si="37" ref="O90:O106">H90*1.5</f>
        <v>87</v>
      </c>
      <c r="P90" s="48">
        <f aca="true" t="shared" si="38" ref="P90:P106">I90*1.5</f>
        <v>86.13</v>
      </c>
      <c r="Q90" s="48">
        <f aca="true" t="shared" si="39" ref="Q90:Q106">J90*1.5</f>
        <v>85.26870000000001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s="31" customFormat="1" ht="15.75" customHeight="1">
      <c r="A91" s="11">
        <v>79</v>
      </c>
      <c r="B91" s="75" t="s">
        <v>2224</v>
      </c>
      <c r="C91" s="14">
        <v>15030121</v>
      </c>
      <c r="D91" s="30">
        <v>77</v>
      </c>
      <c r="E91" s="30">
        <v>70</v>
      </c>
      <c r="F91" s="30">
        <v>73</v>
      </c>
      <c r="G91" s="30">
        <v>75</v>
      </c>
      <c r="H91" s="30">
        <v>75</v>
      </c>
      <c r="I91" s="30">
        <f t="shared" si="31"/>
        <v>74.25</v>
      </c>
      <c r="J91" s="50">
        <f t="shared" si="31"/>
        <v>73.5075</v>
      </c>
      <c r="K91" s="70">
        <f t="shared" si="33"/>
        <v>115.5</v>
      </c>
      <c r="L91" s="48">
        <f t="shared" si="34"/>
        <v>105</v>
      </c>
      <c r="M91" s="48">
        <f t="shared" si="35"/>
        <v>109.5</v>
      </c>
      <c r="N91" s="48">
        <f t="shared" si="36"/>
        <v>112.5</v>
      </c>
      <c r="O91" s="48">
        <f t="shared" si="37"/>
        <v>112.5</v>
      </c>
      <c r="P91" s="48">
        <f t="shared" si="38"/>
        <v>111.375</v>
      </c>
      <c r="Q91" s="48">
        <f t="shared" si="39"/>
        <v>110.26124999999999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s="31" customFormat="1" ht="15.75" customHeight="1">
      <c r="A92" s="11">
        <v>80</v>
      </c>
      <c r="B92" s="75" t="s">
        <v>1611</v>
      </c>
      <c r="C92" s="14" t="s">
        <v>1612</v>
      </c>
      <c r="D92" s="30">
        <v>6</v>
      </c>
      <c r="E92" s="30">
        <v>9</v>
      </c>
      <c r="F92" s="30">
        <v>12</v>
      </c>
      <c r="G92" s="30">
        <v>12</v>
      </c>
      <c r="H92" s="30">
        <v>12</v>
      </c>
      <c r="I92" s="30">
        <f t="shared" si="31"/>
        <v>11.879999999999999</v>
      </c>
      <c r="J92" s="50">
        <f t="shared" si="31"/>
        <v>11.761199999999999</v>
      </c>
      <c r="K92" s="70">
        <f t="shared" si="33"/>
        <v>9</v>
      </c>
      <c r="L92" s="48">
        <f t="shared" si="34"/>
        <v>13.5</v>
      </c>
      <c r="M92" s="48">
        <f t="shared" si="35"/>
        <v>18</v>
      </c>
      <c r="N92" s="48">
        <f t="shared" si="36"/>
        <v>18</v>
      </c>
      <c r="O92" s="48">
        <f t="shared" si="37"/>
        <v>18</v>
      </c>
      <c r="P92" s="48">
        <f t="shared" si="38"/>
        <v>17.82</v>
      </c>
      <c r="Q92" s="48">
        <f t="shared" si="39"/>
        <v>17.641799999999996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s="31" customFormat="1" ht="15.75" customHeight="1">
      <c r="A93" s="11">
        <v>81</v>
      </c>
      <c r="B93" s="74" t="s">
        <v>884</v>
      </c>
      <c r="C93" s="23" t="s">
        <v>885</v>
      </c>
      <c r="D93" s="30">
        <v>42</v>
      </c>
      <c r="E93" s="30">
        <v>45</v>
      </c>
      <c r="F93" s="30">
        <v>45</v>
      </c>
      <c r="G93" s="30">
        <v>47</v>
      </c>
      <c r="H93" s="30">
        <v>48</v>
      </c>
      <c r="I93" s="30">
        <f t="shared" si="31"/>
        <v>47.519999999999996</v>
      </c>
      <c r="J93" s="50">
        <f t="shared" si="31"/>
        <v>47.044799999999995</v>
      </c>
      <c r="K93" s="70">
        <f t="shared" si="33"/>
        <v>63</v>
      </c>
      <c r="L93" s="48">
        <f t="shared" si="34"/>
        <v>67.5</v>
      </c>
      <c r="M93" s="48">
        <f t="shared" si="35"/>
        <v>67.5</v>
      </c>
      <c r="N93" s="48">
        <f t="shared" si="36"/>
        <v>70.5</v>
      </c>
      <c r="O93" s="48">
        <f t="shared" si="37"/>
        <v>72</v>
      </c>
      <c r="P93" s="48">
        <f t="shared" si="38"/>
        <v>71.28</v>
      </c>
      <c r="Q93" s="48">
        <f t="shared" si="39"/>
        <v>70.56719999999999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s="31" customFormat="1" ht="15.75" customHeight="1">
      <c r="A94" s="11">
        <v>82</v>
      </c>
      <c r="B94" s="74" t="s">
        <v>1081</v>
      </c>
      <c r="C94" s="23" t="s">
        <v>1082</v>
      </c>
      <c r="D94" s="30">
        <v>22</v>
      </c>
      <c r="E94" s="30">
        <v>14</v>
      </c>
      <c r="F94" s="30">
        <v>17</v>
      </c>
      <c r="G94" s="30">
        <v>19</v>
      </c>
      <c r="H94" s="30">
        <v>20</v>
      </c>
      <c r="I94" s="30">
        <f t="shared" si="31"/>
        <v>19.8</v>
      </c>
      <c r="J94" s="50">
        <f t="shared" si="31"/>
        <v>19.602</v>
      </c>
      <c r="K94" s="70">
        <f t="shared" si="33"/>
        <v>33</v>
      </c>
      <c r="L94" s="48">
        <f t="shared" si="34"/>
        <v>21</v>
      </c>
      <c r="M94" s="48">
        <f t="shared" si="35"/>
        <v>25.5</v>
      </c>
      <c r="N94" s="48">
        <f t="shared" si="36"/>
        <v>28.5</v>
      </c>
      <c r="O94" s="48">
        <f t="shared" si="37"/>
        <v>30</v>
      </c>
      <c r="P94" s="48">
        <f t="shared" si="38"/>
        <v>29.700000000000003</v>
      </c>
      <c r="Q94" s="48">
        <f t="shared" si="39"/>
        <v>29.403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s="31" customFormat="1" ht="15.75" customHeight="1">
      <c r="A95" s="11">
        <v>83</v>
      </c>
      <c r="B95" s="75" t="s">
        <v>1406</v>
      </c>
      <c r="C95" s="14">
        <v>15050133</v>
      </c>
      <c r="D95" s="30">
        <v>2</v>
      </c>
      <c r="E95" s="30">
        <v>3</v>
      </c>
      <c r="F95" s="30">
        <v>5</v>
      </c>
      <c r="G95" s="30">
        <v>7</v>
      </c>
      <c r="H95" s="30">
        <v>7</v>
      </c>
      <c r="I95" s="30">
        <f t="shared" si="31"/>
        <v>6.93</v>
      </c>
      <c r="J95" s="50">
        <f t="shared" si="31"/>
        <v>6.8607</v>
      </c>
      <c r="K95" s="70">
        <f t="shared" si="33"/>
        <v>3</v>
      </c>
      <c r="L95" s="48">
        <f t="shared" si="34"/>
        <v>4.5</v>
      </c>
      <c r="M95" s="48">
        <f t="shared" si="35"/>
        <v>7.5</v>
      </c>
      <c r="N95" s="48">
        <f t="shared" si="36"/>
        <v>10.5</v>
      </c>
      <c r="O95" s="48">
        <f t="shared" si="37"/>
        <v>10.5</v>
      </c>
      <c r="P95" s="48">
        <f t="shared" si="38"/>
        <v>10.395</v>
      </c>
      <c r="Q95" s="48">
        <f t="shared" si="39"/>
        <v>10.291049999999998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s="31" customFormat="1" ht="15.75" customHeight="1">
      <c r="A96" s="11">
        <v>84</v>
      </c>
      <c r="B96" s="75" t="s">
        <v>1083</v>
      </c>
      <c r="C96" s="14" t="s">
        <v>1088</v>
      </c>
      <c r="D96" s="30">
        <v>10</v>
      </c>
      <c r="E96" s="30">
        <v>10</v>
      </c>
      <c r="F96" s="30">
        <v>14</v>
      </c>
      <c r="G96" s="30">
        <v>10</v>
      </c>
      <c r="H96" s="30">
        <v>14</v>
      </c>
      <c r="I96" s="30">
        <f t="shared" si="31"/>
        <v>13.86</v>
      </c>
      <c r="J96" s="50">
        <f t="shared" si="31"/>
        <v>13.7214</v>
      </c>
      <c r="K96" s="70">
        <f t="shared" si="33"/>
        <v>15</v>
      </c>
      <c r="L96" s="48">
        <f t="shared" si="34"/>
        <v>15</v>
      </c>
      <c r="M96" s="48">
        <f t="shared" si="35"/>
        <v>21</v>
      </c>
      <c r="N96" s="48">
        <f t="shared" si="36"/>
        <v>15</v>
      </c>
      <c r="O96" s="48">
        <f t="shared" si="37"/>
        <v>21</v>
      </c>
      <c r="P96" s="48">
        <f t="shared" si="38"/>
        <v>20.79</v>
      </c>
      <c r="Q96" s="48">
        <f t="shared" si="39"/>
        <v>20.582099999999997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s="21" customFormat="1" ht="15.75" customHeight="1">
      <c r="A97" s="11">
        <v>85</v>
      </c>
      <c r="B97" s="74" t="s">
        <v>1407</v>
      </c>
      <c r="C97" s="23" t="s">
        <v>1408</v>
      </c>
      <c r="D97" s="30">
        <v>2</v>
      </c>
      <c r="E97" s="30">
        <v>2</v>
      </c>
      <c r="F97" s="30">
        <v>3</v>
      </c>
      <c r="G97" s="30" t="s">
        <v>1961</v>
      </c>
      <c r="H97" s="30">
        <v>2</v>
      </c>
      <c r="I97" s="30">
        <f t="shared" si="31"/>
        <v>1.98</v>
      </c>
      <c r="J97" s="50">
        <f t="shared" si="31"/>
        <v>1.9602</v>
      </c>
      <c r="K97" s="70">
        <f t="shared" si="33"/>
        <v>3</v>
      </c>
      <c r="L97" s="48">
        <f t="shared" si="34"/>
        <v>3</v>
      </c>
      <c r="M97" s="48">
        <f t="shared" si="35"/>
        <v>4.5</v>
      </c>
      <c r="N97" s="30" t="s">
        <v>1961</v>
      </c>
      <c r="O97" s="48">
        <f t="shared" si="37"/>
        <v>3</v>
      </c>
      <c r="P97" s="48">
        <f t="shared" si="38"/>
        <v>2.9699999999999998</v>
      </c>
      <c r="Q97" s="48">
        <f t="shared" si="39"/>
        <v>2.9402999999999997</v>
      </c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s="21" customFormat="1" ht="16.5" customHeight="1">
      <c r="A98" s="11">
        <v>86</v>
      </c>
      <c r="B98" s="74" t="s">
        <v>1084</v>
      </c>
      <c r="C98" s="23" t="s">
        <v>1085</v>
      </c>
      <c r="D98" s="30">
        <v>1</v>
      </c>
      <c r="E98" s="30">
        <v>2</v>
      </c>
      <c r="F98" s="30">
        <v>3</v>
      </c>
      <c r="G98" s="30">
        <v>5</v>
      </c>
      <c r="H98" s="30">
        <v>5</v>
      </c>
      <c r="I98" s="30">
        <f t="shared" si="31"/>
        <v>4.95</v>
      </c>
      <c r="J98" s="50">
        <f t="shared" si="31"/>
        <v>4.9005</v>
      </c>
      <c r="K98" s="70">
        <f t="shared" si="33"/>
        <v>1.5</v>
      </c>
      <c r="L98" s="48">
        <f t="shared" si="34"/>
        <v>3</v>
      </c>
      <c r="M98" s="48">
        <f t="shared" si="35"/>
        <v>4.5</v>
      </c>
      <c r="N98" s="48">
        <f t="shared" si="36"/>
        <v>7.5</v>
      </c>
      <c r="O98" s="48">
        <f t="shared" si="37"/>
        <v>7.5</v>
      </c>
      <c r="P98" s="48">
        <f t="shared" si="38"/>
        <v>7.425000000000001</v>
      </c>
      <c r="Q98" s="48">
        <f t="shared" si="39"/>
        <v>7.35075</v>
      </c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s="31" customFormat="1" ht="17.25" customHeight="1">
      <c r="A99" s="11">
        <v>87</v>
      </c>
      <c r="B99" s="75" t="s">
        <v>2045</v>
      </c>
      <c r="C99" s="14" t="s">
        <v>2046</v>
      </c>
      <c r="D99" s="30">
        <v>24</v>
      </c>
      <c r="E99" s="30">
        <v>27</v>
      </c>
      <c r="F99" s="30">
        <v>36</v>
      </c>
      <c r="G99" s="30">
        <v>36</v>
      </c>
      <c r="H99" s="30">
        <v>38</v>
      </c>
      <c r="I99" s="30">
        <f t="shared" si="31"/>
        <v>37.62</v>
      </c>
      <c r="J99" s="50">
        <f t="shared" si="31"/>
        <v>37.2438</v>
      </c>
      <c r="K99" s="70">
        <f t="shared" si="33"/>
        <v>36</v>
      </c>
      <c r="L99" s="48">
        <f t="shared" si="34"/>
        <v>40.5</v>
      </c>
      <c r="M99" s="48">
        <f t="shared" si="35"/>
        <v>54</v>
      </c>
      <c r="N99" s="48">
        <f t="shared" si="36"/>
        <v>54</v>
      </c>
      <c r="O99" s="48">
        <f t="shared" si="37"/>
        <v>57</v>
      </c>
      <c r="P99" s="48">
        <f t="shared" si="38"/>
        <v>56.42999999999999</v>
      </c>
      <c r="Q99" s="48">
        <f t="shared" si="39"/>
        <v>55.865700000000004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:28" s="31" customFormat="1" ht="17.25" customHeight="1">
      <c r="A100" s="11">
        <v>88</v>
      </c>
      <c r="B100" s="74" t="s">
        <v>1404</v>
      </c>
      <c r="C100" s="14" t="s">
        <v>1405</v>
      </c>
      <c r="D100" s="30">
        <v>7</v>
      </c>
      <c r="E100" s="30">
        <v>6</v>
      </c>
      <c r="F100" s="30">
        <v>6</v>
      </c>
      <c r="G100" s="30">
        <v>3</v>
      </c>
      <c r="H100" s="30">
        <v>4</v>
      </c>
      <c r="I100" s="30">
        <f t="shared" si="31"/>
        <v>3.96</v>
      </c>
      <c r="J100" s="50">
        <f t="shared" si="31"/>
        <v>3.9204</v>
      </c>
      <c r="K100" s="70">
        <f t="shared" si="33"/>
        <v>10.5</v>
      </c>
      <c r="L100" s="48">
        <f t="shared" si="34"/>
        <v>9</v>
      </c>
      <c r="M100" s="48">
        <f t="shared" si="35"/>
        <v>9</v>
      </c>
      <c r="N100" s="48">
        <f t="shared" si="36"/>
        <v>4.5</v>
      </c>
      <c r="O100" s="48">
        <f t="shared" si="37"/>
        <v>6</v>
      </c>
      <c r="P100" s="48">
        <f t="shared" si="38"/>
        <v>5.9399999999999995</v>
      </c>
      <c r="Q100" s="48">
        <f t="shared" si="39"/>
        <v>5.880599999999999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:28" s="31" customFormat="1" ht="17.25" customHeight="1">
      <c r="A101" s="11">
        <v>89</v>
      </c>
      <c r="B101" s="74" t="s">
        <v>204</v>
      </c>
      <c r="C101" s="40" t="s">
        <v>205</v>
      </c>
      <c r="D101" s="30">
        <v>9</v>
      </c>
      <c r="E101" s="30">
        <v>10</v>
      </c>
      <c r="F101" s="30">
        <v>9</v>
      </c>
      <c r="G101" s="30">
        <v>11</v>
      </c>
      <c r="H101" s="30">
        <v>11</v>
      </c>
      <c r="I101" s="30">
        <f t="shared" si="31"/>
        <v>10.89</v>
      </c>
      <c r="J101" s="50">
        <f t="shared" si="31"/>
        <v>10.7811</v>
      </c>
      <c r="K101" s="70">
        <f t="shared" si="33"/>
        <v>13.5</v>
      </c>
      <c r="L101" s="48">
        <f t="shared" si="34"/>
        <v>15</v>
      </c>
      <c r="M101" s="48">
        <f t="shared" si="35"/>
        <v>13.5</v>
      </c>
      <c r="N101" s="48">
        <f t="shared" si="36"/>
        <v>16.5</v>
      </c>
      <c r="O101" s="48">
        <f t="shared" si="37"/>
        <v>16.5</v>
      </c>
      <c r="P101" s="48">
        <f t="shared" si="38"/>
        <v>16.335</v>
      </c>
      <c r="Q101" s="48">
        <f t="shared" si="39"/>
        <v>16.17165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s="21" customFormat="1" ht="17.25" customHeight="1">
      <c r="A102" s="11">
        <v>90</v>
      </c>
      <c r="B102" s="74" t="s">
        <v>699</v>
      </c>
      <c r="C102" s="23" t="s">
        <v>700</v>
      </c>
      <c r="D102" s="30">
        <v>1</v>
      </c>
      <c r="E102" s="30" t="s">
        <v>1961</v>
      </c>
      <c r="F102" s="30" t="s">
        <v>1961</v>
      </c>
      <c r="G102" s="30" t="s">
        <v>1961</v>
      </c>
      <c r="H102" s="30">
        <v>1</v>
      </c>
      <c r="I102" s="30">
        <f t="shared" si="31"/>
        <v>0.99</v>
      </c>
      <c r="J102" s="50">
        <f t="shared" si="31"/>
        <v>0.9801</v>
      </c>
      <c r="K102" s="70">
        <f t="shared" si="33"/>
        <v>1.5</v>
      </c>
      <c r="L102" s="30" t="s">
        <v>1961</v>
      </c>
      <c r="M102" s="30" t="s">
        <v>1961</v>
      </c>
      <c r="N102" s="30" t="s">
        <v>1961</v>
      </c>
      <c r="O102" s="48">
        <f t="shared" si="37"/>
        <v>1.5</v>
      </c>
      <c r="P102" s="48">
        <f t="shared" si="38"/>
        <v>1.4849999999999999</v>
      </c>
      <c r="Q102" s="48">
        <f t="shared" si="39"/>
        <v>1.4701499999999998</v>
      </c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s="31" customFormat="1" ht="32.25" customHeight="1">
      <c r="A103" s="11">
        <v>91</v>
      </c>
      <c r="B103" s="75" t="s">
        <v>2258</v>
      </c>
      <c r="C103" s="14" t="s">
        <v>2259</v>
      </c>
      <c r="D103" s="30">
        <v>6</v>
      </c>
      <c r="E103" s="30">
        <v>7</v>
      </c>
      <c r="F103" s="30">
        <v>5</v>
      </c>
      <c r="G103" s="30">
        <v>5</v>
      </c>
      <c r="H103" s="30">
        <v>5</v>
      </c>
      <c r="I103" s="30">
        <f t="shared" si="31"/>
        <v>4.95</v>
      </c>
      <c r="J103" s="50">
        <f t="shared" si="31"/>
        <v>4.9005</v>
      </c>
      <c r="K103" s="70">
        <f t="shared" si="33"/>
        <v>9</v>
      </c>
      <c r="L103" s="48">
        <f t="shared" si="34"/>
        <v>10.5</v>
      </c>
      <c r="M103" s="48">
        <f t="shared" si="35"/>
        <v>7.5</v>
      </c>
      <c r="N103" s="48">
        <f t="shared" si="36"/>
        <v>7.5</v>
      </c>
      <c r="O103" s="48">
        <f t="shared" si="37"/>
        <v>7.5</v>
      </c>
      <c r="P103" s="48">
        <f t="shared" si="38"/>
        <v>7.425000000000001</v>
      </c>
      <c r="Q103" s="48">
        <f t="shared" si="39"/>
        <v>7.35075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:28" s="21" customFormat="1" ht="16.5" customHeight="1">
      <c r="A104" s="11">
        <v>92</v>
      </c>
      <c r="B104" s="74" t="s">
        <v>2222</v>
      </c>
      <c r="C104" s="23" t="s">
        <v>2223</v>
      </c>
      <c r="D104" s="30">
        <v>13</v>
      </c>
      <c r="E104" s="30">
        <v>8</v>
      </c>
      <c r="F104" s="30">
        <v>8</v>
      </c>
      <c r="G104" s="30">
        <v>8</v>
      </c>
      <c r="H104" s="30">
        <v>8</v>
      </c>
      <c r="I104" s="30">
        <f t="shared" si="31"/>
        <v>7.92</v>
      </c>
      <c r="J104" s="50">
        <f t="shared" si="31"/>
        <v>7.8408</v>
      </c>
      <c r="K104" s="70">
        <f t="shared" si="33"/>
        <v>19.5</v>
      </c>
      <c r="L104" s="48">
        <f t="shared" si="34"/>
        <v>12</v>
      </c>
      <c r="M104" s="48">
        <f t="shared" si="35"/>
        <v>12</v>
      </c>
      <c r="N104" s="48">
        <f t="shared" si="36"/>
        <v>12</v>
      </c>
      <c r="O104" s="48">
        <f t="shared" si="37"/>
        <v>12</v>
      </c>
      <c r="P104" s="48">
        <f t="shared" si="38"/>
        <v>11.879999999999999</v>
      </c>
      <c r="Q104" s="48">
        <f t="shared" si="39"/>
        <v>11.761199999999999</v>
      </c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s="31" customFormat="1" ht="16.5" customHeight="1">
      <c r="A105" s="11">
        <v>93</v>
      </c>
      <c r="B105" s="75" t="s">
        <v>2047</v>
      </c>
      <c r="C105" s="14" t="s">
        <v>2048</v>
      </c>
      <c r="D105" s="30">
        <v>18</v>
      </c>
      <c r="E105" s="30">
        <v>10</v>
      </c>
      <c r="F105" s="30">
        <v>10</v>
      </c>
      <c r="G105" s="30">
        <v>11</v>
      </c>
      <c r="H105" s="30">
        <v>10</v>
      </c>
      <c r="I105" s="30">
        <f t="shared" si="31"/>
        <v>9.9</v>
      </c>
      <c r="J105" s="50">
        <f t="shared" si="31"/>
        <v>9.801</v>
      </c>
      <c r="K105" s="70">
        <f t="shared" si="33"/>
        <v>27</v>
      </c>
      <c r="L105" s="48">
        <f t="shared" si="34"/>
        <v>15</v>
      </c>
      <c r="M105" s="48">
        <f t="shared" si="35"/>
        <v>15</v>
      </c>
      <c r="N105" s="48">
        <f t="shared" si="36"/>
        <v>16.5</v>
      </c>
      <c r="O105" s="48">
        <f t="shared" si="37"/>
        <v>15</v>
      </c>
      <c r="P105" s="48">
        <f t="shared" si="38"/>
        <v>14.850000000000001</v>
      </c>
      <c r="Q105" s="48">
        <f t="shared" si="39"/>
        <v>14.7015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:28" s="21" customFormat="1" ht="16.5" customHeight="1">
      <c r="A106" s="11">
        <v>94</v>
      </c>
      <c r="B106" s="74" t="s">
        <v>2209</v>
      </c>
      <c r="C106" s="23" t="s">
        <v>2210</v>
      </c>
      <c r="D106" s="30">
        <v>8</v>
      </c>
      <c r="E106" s="30">
        <v>1</v>
      </c>
      <c r="F106" s="30">
        <v>1</v>
      </c>
      <c r="G106" s="30">
        <v>1</v>
      </c>
      <c r="H106" s="30">
        <v>1</v>
      </c>
      <c r="I106" s="30">
        <f aca="true" t="shared" si="40" ref="I106:J108">H106*0.99</f>
        <v>0.99</v>
      </c>
      <c r="J106" s="50">
        <f t="shared" si="40"/>
        <v>0.9801</v>
      </c>
      <c r="K106" s="70">
        <f t="shared" si="33"/>
        <v>12</v>
      </c>
      <c r="L106" s="48">
        <f t="shared" si="34"/>
        <v>1.5</v>
      </c>
      <c r="M106" s="48">
        <f t="shared" si="35"/>
        <v>1.5</v>
      </c>
      <c r="N106" s="48">
        <f t="shared" si="36"/>
        <v>1.5</v>
      </c>
      <c r="O106" s="48">
        <f t="shared" si="37"/>
        <v>1.5</v>
      </c>
      <c r="P106" s="48">
        <f t="shared" si="38"/>
        <v>1.4849999999999999</v>
      </c>
      <c r="Q106" s="48">
        <f t="shared" si="39"/>
        <v>1.4701499999999998</v>
      </c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19" ht="38.25" customHeight="1">
      <c r="A107" s="463" t="s">
        <v>197</v>
      </c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17"/>
      <c r="S107" s="17"/>
    </row>
    <row r="108" spans="1:28" s="21" customFormat="1" ht="16.5" customHeight="1">
      <c r="A108" s="11">
        <v>95</v>
      </c>
      <c r="B108" s="74" t="s">
        <v>1951</v>
      </c>
      <c r="C108" s="23" t="s">
        <v>1952</v>
      </c>
      <c r="D108" s="30">
        <v>14</v>
      </c>
      <c r="E108" s="30">
        <v>15</v>
      </c>
      <c r="F108" s="30">
        <v>14</v>
      </c>
      <c r="G108" s="30">
        <v>16</v>
      </c>
      <c r="H108" s="30">
        <v>16</v>
      </c>
      <c r="I108" s="30">
        <f t="shared" si="40"/>
        <v>15.84</v>
      </c>
      <c r="J108" s="50">
        <f t="shared" si="40"/>
        <v>15.6816</v>
      </c>
      <c r="K108" s="56">
        <f>D108*2.81</f>
        <v>39.34</v>
      </c>
      <c r="L108" s="35">
        <f>E108*2.81</f>
        <v>42.15</v>
      </c>
      <c r="M108" s="35">
        <f aca="true" t="shared" si="41" ref="M108:Q119">F108*2.81</f>
        <v>39.34</v>
      </c>
      <c r="N108" s="35">
        <f t="shared" si="41"/>
        <v>44.96</v>
      </c>
      <c r="O108" s="35">
        <f t="shared" si="41"/>
        <v>44.96</v>
      </c>
      <c r="P108" s="35">
        <f t="shared" si="41"/>
        <v>44.5104</v>
      </c>
      <c r="Q108" s="35">
        <f t="shared" si="41"/>
        <v>44.065296</v>
      </c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s="21" customFormat="1" ht="16.5" customHeight="1">
      <c r="A109" s="11">
        <v>96</v>
      </c>
      <c r="B109" s="74" t="s">
        <v>1949</v>
      </c>
      <c r="C109" s="23" t="s">
        <v>1950</v>
      </c>
      <c r="D109" s="30">
        <v>3</v>
      </c>
      <c r="E109" s="30">
        <v>1</v>
      </c>
      <c r="F109" s="30">
        <v>3</v>
      </c>
      <c r="G109" s="30">
        <v>1</v>
      </c>
      <c r="H109" s="30">
        <v>2</v>
      </c>
      <c r="I109" s="30">
        <f aca="true" t="shared" si="42" ref="I109:J115">H109*0.99</f>
        <v>1.98</v>
      </c>
      <c r="J109" s="50">
        <f t="shared" si="42"/>
        <v>1.9602</v>
      </c>
      <c r="K109" s="56">
        <f aca="true" t="shared" si="43" ref="K109:K119">D109*2.81</f>
        <v>8.43</v>
      </c>
      <c r="L109" s="35">
        <f aca="true" t="shared" si="44" ref="L109:L118">E109*2.81</f>
        <v>2.81</v>
      </c>
      <c r="M109" s="35">
        <f t="shared" si="41"/>
        <v>8.43</v>
      </c>
      <c r="N109" s="35">
        <f t="shared" si="41"/>
        <v>2.81</v>
      </c>
      <c r="O109" s="35">
        <f t="shared" si="41"/>
        <v>5.62</v>
      </c>
      <c r="P109" s="35">
        <f t="shared" si="41"/>
        <v>5.5638</v>
      </c>
      <c r="Q109" s="35">
        <f t="shared" si="41"/>
        <v>5.508162</v>
      </c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s="21" customFormat="1" ht="16.5" customHeight="1">
      <c r="A110" s="11">
        <v>97</v>
      </c>
      <c r="B110" s="74" t="s">
        <v>888</v>
      </c>
      <c r="C110" s="23" t="s">
        <v>889</v>
      </c>
      <c r="D110" s="30">
        <v>9</v>
      </c>
      <c r="E110" s="30">
        <v>11</v>
      </c>
      <c r="F110" s="30">
        <v>10</v>
      </c>
      <c r="G110" s="30">
        <v>8</v>
      </c>
      <c r="H110" s="30">
        <v>12</v>
      </c>
      <c r="I110" s="30">
        <f t="shared" si="42"/>
        <v>11.879999999999999</v>
      </c>
      <c r="J110" s="50">
        <f t="shared" si="42"/>
        <v>11.761199999999999</v>
      </c>
      <c r="K110" s="56">
        <f t="shared" si="43"/>
        <v>25.29</v>
      </c>
      <c r="L110" s="35">
        <f t="shared" si="44"/>
        <v>30.91</v>
      </c>
      <c r="M110" s="35">
        <f t="shared" si="41"/>
        <v>28.1</v>
      </c>
      <c r="N110" s="35">
        <f t="shared" si="41"/>
        <v>22.48</v>
      </c>
      <c r="O110" s="35">
        <f t="shared" si="41"/>
        <v>33.72</v>
      </c>
      <c r="P110" s="35">
        <f t="shared" si="41"/>
        <v>33.382799999999996</v>
      </c>
      <c r="Q110" s="35">
        <f t="shared" si="41"/>
        <v>33.048972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s="21" customFormat="1" ht="16.5" customHeight="1">
      <c r="A111" s="11">
        <v>98</v>
      </c>
      <c r="B111" s="74" t="s">
        <v>852</v>
      </c>
      <c r="C111" s="14" t="s">
        <v>853</v>
      </c>
      <c r="D111" s="30">
        <v>207</v>
      </c>
      <c r="E111" s="30">
        <v>201</v>
      </c>
      <c r="F111" s="30">
        <v>204</v>
      </c>
      <c r="G111" s="30">
        <v>205</v>
      </c>
      <c r="H111" s="30">
        <v>201</v>
      </c>
      <c r="I111" s="30">
        <f t="shared" si="42"/>
        <v>198.99</v>
      </c>
      <c r="J111" s="50">
        <f t="shared" si="42"/>
        <v>197.0001</v>
      </c>
      <c r="K111" s="56">
        <f t="shared" si="43"/>
        <v>581.67</v>
      </c>
      <c r="L111" s="35">
        <f t="shared" si="44"/>
        <v>564.8100000000001</v>
      </c>
      <c r="M111" s="35">
        <f t="shared" si="41"/>
        <v>573.24</v>
      </c>
      <c r="N111" s="35">
        <f t="shared" si="41"/>
        <v>576.05</v>
      </c>
      <c r="O111" s="35">
        <f t="shared" si="41"/>
        <v>564.8100000000001</v>
      </c>
      <c r="P111" s="35">
        <f t="shared" si="41"/>
        <v>559.1619000000001</v>
      </c>
      <c r="Q111" s="35">
        <f t="shared" si="41"/>
        <v>553.570281</v>
      </c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s="21" customFormat="1" ht="16.5" customHeight="1">
      <c r="A112" s="11">
        <v>99</v>
      </c>
      <c r="B112" s="74" t="s">
        <v>2032</v>
      </c>
      <c r="C112" s="14" t="s">
        <v>2033</v>
      </c>
      <c r="D112" s="30">
        <v>225</v>
      </c>
      <c r="E112" s="30">
        <v>225</v>
      </c>
      <c r="F112" s="30">
        <v>227</v>
      </c>
      <c r="G112" s="30">
        <v>227</v>
      </c>
      <c r="H112" s="30">
        <v>227</v>
      </c>
      <c r="I112" s="30">
        <f t="shared" si="42"/>
        <v>224.73</v>
      </c>
      <c r="J112" s="50">
        <f t="shared" si="42"/>
        <v>222.4827</v>
      </c>
      <c r="K112" s="56">
        <f t="shared" si="43"/>
        <v>632.25</v>
      </c>
      <c r="L112" s="35">
        <f t="shared" si="44"/>
        <v>632.25</v>
      </c>
      <c r="M112" s="35">
        <f t="shared" si="41"/>
        <v>637.87</v>
      </c>
      <c r="N112" s="35">
        <f t="shared" si="41"/>
        <v>637.87</v>
      </c>
      <c r="O112" s="35">
        <f t="shared" si="41"/>
        <v>637.87</v>
      </c>
      <c r="P112" s="35">
        <f t="shared" si="41"/>
        <v>631.4913</v>
      </c>
      <c r="Q112" s="35">
        <f t="shared" si="41"/>
        <v>625.176387</v>
      </c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s="21" customFormat="1" ht="16.5" customHeight="1">
      <c r="A113" s="11">
        <v>100</v>
      </c>
      <c r="B113" s="74" t="s">
        <v>1962</v>
      </c>
      <c r="C113" s="23" t="s">
        <v>883</v>
      </c>
      <c r="D113" s="30">
        <v>35</v>
      </c>
      <c r="E113" s="30">
        <v>34</v>
      </c>
      <c r="F113" s="30">
        <v>33</v>
      </c>
      <c r="G113" s="30">
        <v>32</v>
      </c>
      <c r="H113" s="30">
        <v>32</v>
      </c>
      <c r="I113" s="30">
        <f t="shared" si="42"/>
        <v>31.68</v>
      </c>
      <c r="J113" s="50">
        <f t="shared" si="42"/>
        <v>31.3632</v>
      </c>
      <c r="K113" s="56">
        <f t="shared" si="43"/>
        <v>98.35000000000001</v>
      </c>
      <c r="L113" s="35">
        <f t="shared" si="44"/>
        <v>95.54</v>
      </c>
      <c r="M113" s="35">
        <f t="shared" si="41"/>
        <v>92.73</v>
      </c>
      <c r="N113" s="35">
        <f t="shared" si="41"/>
        <v>89.92</v>
      </c>
      <c r="O113" s="35">
        <f t="shared" si="41"/>
        <v>89.92</v>
      </c>
      <c r="P113" s="35">
        <f t="shared" si="41"/>
        <v>89.0208</v>
      </c>
      <c r="Q113" s="35">
        <f t="shared" si="41"/>
        <v>88.130592</v>
      </c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s="21" customFormat="1" ht="16.5" customHeight="1">
      <c r="A114" s="11">
        <v>101</v>
      </c>
      <c r="B114" s="80" t="s">
        <v>1963</v>
      </c>
      <c r="C114" s="14">
        <v>37020339</v>
      </c>
      <c r="D114" s="30">
        <v>6</v>
      </c>
      <c r="E114" s="30">
        <v>4</v>
      </c>
      <c r="F114" s="30">
        <v>2</v>
      </c>
      <c r="G114" s="30">
        <v>2</v>
      </c>
      <c r="H114" s="30">
        <v>3</v>
      </c>
      <c r="I114" s="30">
        <f t="shared" si="42"/>
        <v>2.9699999999999998</v>
      </c>
      <c r="J114" s="50">
        <f t="shared" si="42"/>
        <v>2.9402999999999997</v>
      </c>
      <c r="K114" s="56">
        <f t="shared" si="43"/>
        <v>16.86</v>
      </c>
      <c r="L114" s="35">
        <f t="shared" si="44"/>
        <v>11.24</v>
      </c>
      <c r="M114" s="35">
        <f t="shared" si="41"/>
        <v>5.62</v>
      </c>
      <c r="N114" s="35">
        <f t="shared" si="41"/>
        <v>5.62</v>
      </c>
      <c r="O114" s="35">
        <f t="shared" si="41"/>
        <v>8.43</v>
      </c>
      <c r="P114" s="35">
        <f t="shared" si="41"/>
        <v>8.345699999999999</v>
      </c>
      <c r="Q114" s="35">
        <f t="shared" si="41"/>
        <v>8.262243</v>
      </c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s="21" customFormat="1" ht="16.5" customHeight="1">
      <c r="A115" s="11">
        <v>102</v>
      </c>
      <c r="B115" s="74" t="s">
        <v>1960</v>
      </c>
      <c r="C115" s="23" t="s">
        <v>876</v>
      </c>
      <c r="D115" s="30">
        <v>110</v>
      </c>
      <c r="E115" s="30">
        <v>96</v>
      </c>
      <c r="F115" s="30">
        <v>90</v>
      </c>
      <c r="G115" s="30">
        <v>88</v>
      </c>
      <c r="H115" s="30">
        <v>93</v>
      </c>
      <c r="I115" s="30">
        <f t="shared" si="42"/>
        <v>92.07</v>
      </c>
      <c r="J115" s="50">
        <f t="shared" si="42"/>
        <v>91.1493</v>
      </c>
      <c r="K115" s="56">
        <f t="shared" si="43"/>
        <v>309.1</v>
      </c>
      <c r="L115" s="35">
        <f t="shared" si="44"/>
        <v>269.76</v>
      </c>
      <c r="M115" s="35">
        <f t="shared" si="41"/>
        <v>252.9</v>
      </c>
      <c r="N115" s="35">
        <f t="shared" si="41"/>
        <v>247.28</v>
      </c>
      <c r="O115" s="35">
        <f t="shared" si="41"/>
        <v>261.33</v>
      </c>
      <c r="P115" s="35">
        <f t="shared" si="41"/>
        <v>258.7167</v>
      </c>
      <c r="Q115" s="35">
        <f t="shared" si="41"/>
        <v>256.129533</v>
      </c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s="21" customFormat="1" ht="17.25" customHeight="1">
      <c r="A116" s="11">
        <v>103</v>
      </c>
      <c r="B116" s="74" t="s">
        <v>1071</v>
      </c>
      <c r="C116" s="23" t="s">
        <v>1072</v>
      </c>
      <c r="D116" s="30">
        <v>2</v>
      </c>
      <c r="E116" s="30">
        <v>20</v>
      </c>
      <c r="F116" s="30" t="s">
        <v>1961</v>
      </c>
      <c r="G116" s="30" t="s">
        <v>1961</v>
      </c>
      <c r="H116" s="30" t="s">
        <v>1961</v>
      </c>
      <c r="I116" s="30" t="s">
        <v>1961</v>
      </c>
      <c r="J116" s="50" t="s">
        <v>1961</v>
      </c>
      <c r="K116" s="56">
        <f t="shared" si="43"/>
        <v>5.62</v>
      </c>
      <c r="L116" s="35">
        <f t="shared" si="44"/>
        <v>56.2</v>
      </c>
      <c r="M116" s="30" t="s">
        <v>1961</v>
      </c>
      <c r="N116" s="30" t="s">
        <v>1961</v>
      </c>
      <c r="O116" s="30" t="s">
        <v>1961</v>
      </c>
      <c r="P116" s="30" t="s">
        <v>1961</v>
      </c>
      <c r="Q116" s="30" t="s">
        <v>1961</v>
      </c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s="31" customFormat="1" ht="15.75" customHeight="1">
      <c r="A117" s="11">
        <v>104</v>
      </c>
      <c r="B117" s="75" t="s">
        <v>1447</v>
      </c>
      <c r="C117" s="14" t="s">
        <v>1448</v>
      </c>
      <c r="D117" s="30">
        <v>31</v>
      </c>
      <c r="E117" s="30">
        <v>39</v>
      </c>
      <c r="F117" s="30">
        <v>27</v>
      </c>
      <c r="G117" s="30">
        <v>26</v>
      </c>
      <c r="H117" s="30">
        <v>26</v>
      </c>
      <c r="I117" s="30">
        <f>H117*0.99</f>
        <v>25.74</v>
      </c>
      <c r="J117" s="50">
        <f>I117*0.99</f>
        <v>25.482599999999998</v>
      </c>
      <c r="K117" s="56">
        <f t="shared" si="43"/>
        <v>87.11</v>
      </c>
      <c r="L117" s="35">
        <f t="shared" si="44"/>
        <v>109.59</v>
      </c>
      <c r="M117" s="35">
        <f t="shared" si="41"/>
        <v>75.87</v>
      </c>
      <c r="N117" s="35">
        <f t="shared" si="41"/>
        <v>73.06</v>
      </c>
      <c r="O117" s="35">
        <f t="shared" si="41"/>
        <v>73.06</v>
      </c>
      <c r="P117" s="35">
        <f t="shared" si="41"/>
        <v>72.32939999999999</v>
      </c>
      <c r="Q117" s="35">
        <f t="shared" si="41"/>
        <v>71.606106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1:28" s="31" customFormat="1" ht="17.25" customHeight="1">
      <c r="A118" s="11">
        <v>105</v>
      </c>
      <c r="B118" s="74" t="s">
        <v>1972</v>
      </c>
      <c r="C118" s="23" t="s">
        <v>1973</v>
      </c>
      <c r="D118" s="30">
        <v>1</v>
      </c>
      <c r="E118" s="30">
        <v>3</v>
      </c>
      <c r="F118" s="30" t="s">
        <v>1961</v>
      </c>
      <c r="G118" s="30">
        <v>2</v>
      </c>
      <c r="H118" s="30">
        <v>2</v>
      </c>
      <c r="I118" s="30">
        <f>H118*0.99</f>
        <v>1.98</v>
      </c>
      <c r="J118" s="50">
        <f>I118*0.99</f>
        <v>1.9602</v>
      </c>
      <c r="K118" s="56">
        <f t="shared" si="43"/>
        <v>2.81</v>
      </c>
      <c r="L118" s="35">
        <f t="shared" si="44"/>
        <v>8.43</v>
      </c>
      <c r="M118" s="30" t="s">
        <v>1961</v>
      </c>
      <c r="N118" s="35">
        <f t="shared" si="41"/>
        <v>5.62</v>
      </c>
      <c r="O118" s="35">
        <f t="shared" si="41"/>
        <v>5.62</v>
      </c>
      <c r="P118" s="35">
        <f t="shared" si="41"/>
        <v>5.5638</v>
      </c>
      <c r="Q118" s="35">
        <f t="shared" si="41"/>
        <v>5.508162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1:28" s="31" customFormat="1" ht="17.25" customHeight="1">
      <c r="A119" s="11">
        <v>106</v>
      </c>
      <c r="B119" s="75" t="s">
        <v>103</v>
      </c>
      <c r="C119" s="14" t="s">
        <v>2318</v>
      </c>
      <c r="D119" s="30">
        <v>1</v>
      </c>
      <c r="E119" s="30" t="s">
        <v>1961</v>
      </c>
      <c r="F119" s="30" t="s">
        <v>1961</v>
      </c>
      <c r="G119" s="30">
        <v>1</v>
      </c>
      <c r="H119" s="30" t="s">
        <v>1961</v>
      </c>
      <c r="I119" s="30" t="s">
        <v>1961</v>
      </c>
      <c r="J119" s="50" t="s">
        <v>1961</v>
      </c>
      <c r="K119" s="56">
        <f t="shared" si="43"/>
        <v>2.81</v>
      </c>
      <c r="L119" s="30" t="s">
        <v>1961</v>
      </c>
      <c r="M119" s="30" t="s">
        <v>1961</v>
      </c>
      <c r="N119" s="35">
        <f t="shared" si="41"/>
        <v>2.81</v>
      </c>
      <c r="O119" s="30" t="s">
        <v>1961</v>
      </c>
      <c r="P119" s="30" t="s">
        <v>1961</v>
      </c>
      <c r="Q119" s="30" t="s">
        <v>1961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1:19" ht="18" customHeight="1">
      <c r="A120" s="463" t="s">
        <v>198</v>
      </c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17"/>
      <c r="S120" s="17"/>
    </row>
    <row r="121" spans="1:28" s="31" customFormat="1" ht="17.25" customHeight="1">
      <c r="A121" s="11">
        <v>107</v>
      </c>
      <c r="B121" s="74" t="s">
        <v>2227</v>
      </c>
      <c r="C121" s="14" t="s">
        <v>2229</v>
      </c>
      <c r="D121" s="30">
        <v>4</v>
      </c>
      <c r="E121" s="30">
        <v>6</v>
      </c>
      <c r="F121" s="30">
        <v>4</v>
      </c>
      <c r="G121" s="30">
        <v>2</v>
      </c>
      <c r="H121" s="30">
        <v>4</v>
      </c>
      <c r="I121" s="30">
        <f aca="true" t="shared" si="45" ref="I121:J128">H121*0.99</f>
        <v>3.96</v>
      </c>
      <c r="J121" s="50">
        <f t="shared" si="45"/>
        <v>3.9204</v>
      </c>
      <c r="K121" s="70">
        <f>D121*1.83</f>
        <v>7.32</v>
      </c>
      <c r="L121" s="48">
        <f aca="true" t="shared" si="46" ref="L121:Q121">E121*1.83</f>
        <v>10.98</v>
      </c>
      <c r="M121" s="48">
        <f t="shared" si="46"/>
        <v>7.32</v>
      </c>
      <c r="N121" s="48">
        <f t="shared" si="46"/>
        <v>3.66</v>
      </c>
      <c r="O121" s="48">
        <f t="shared" si="46"/>
        <v>7.32</v>
      </c>
      <c r="P121" s="48">
        <f t="shared" si="46"/>
        <v>7.2468</v>
      </c>
      <c r="Q121" s="48">
        <f t="shared" si="46"/>
        <v>7.174332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1:28" s="31" customFormat="1" ht="17.25" customHeight="1">
      <c r="A122" s="11">
        <v>108</v>
      </c>
      <c r="B122" s="74" t="s">
        <v>1964</v>
      </c>
      <c r="C122" s="23" t="s">
        <v>2225</v>
      </c>
      <c r="D122" s="30">
        <v>162</v>
      </c>
      <c r="E122" s="30">
        <v>80</v>
      </c>
      <c r="F122" s="30">
        <v>102</v>
      </c>
      <c r="G122" s="30">
        <v>86</v>
      </c>
      <c r="H122" s="30">
        <v>85</v>
      </c>
      <c r="I122" s="30">
        <f t="shared" si="45"/>
        <v>84.15</v>
      </c>
      <c r="J122" s="50">
        <f t="shared" si="45"/>
        <v>83.30850000000001</v>
      </c>
      <c r="K122" s="70">
        <f aca="true" t="shared" si="47" ref="K122:K128">D122*1.83</f>
        <v>296.46000000000004</v>
      </c>
      <c r="L122" s="48">
        <f aca="true" t="shared" si="48" ref="L122:L128">E122*1.83</f>
        <v>146.4</v>
      </c>
      <c r="M122" s="48">
        <f aca="true" t="shared" si="49" ref="M122:M128">F122*1.83</f>
        <v>186.66</v>
      </c>
      <c r="N122" s="48">
        <f aca="true" t="shared" si="50" ref="N122:N128">G122*1.83</f>
        <v>157.38</v>
      </c>
      <c r="O122" s="48">
        <f aca="true" t="shared" si="51" ref="O122:O128">H122*1.83</f>
        <v>155.55</v>
      </c>
      <c r="P122" s="48">
        <f aca="true" t="shared" si="52" ref="P122:P128">I122*1.83</f>
        <v>153.99450000000002</v>
      </c>
      <c r="Q122" s="48">
        <f aca="true" t="shared" si="53" ref="Q122:Q128">J122*1.83</f>
        <v>152.45455500000003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1:28" s="31" customFormat="1" ht="30.75" customHeight="1">
      <c r="A123" s="11">
        <v>109</v>
      </c>
      <c r="B123" s="74" t="s">
        <v>1966</v>
      </c>
      <c r="C123" s="23" t="s">
        <v>1967</v>
      </c>
      <c r="D123" s="30">
        <v>8</v>
      </c>
      <c r="E123" s="30">
        <v>5</v>
      </c>
      <c r="F123" s="30">
        <v>6</v>
      </c>
      <c r="G123" s="30">
        <v>9</v>
      </c>
      <c r="H123" s="30">
        <v>8</v>
      </c>
      <c r="I123" s="30">
        <f t="shared" si="45"/>
        <v>7.92</v>
      </c>
      <c r="J123" s="50">
        <f t="shared" si="45"/>
        <v>7.8408</v>
      </c>
      <c r="K123" s="70">
        <f t="shared" si="47"/>
        <v>14.64</v>
      </c>
      <c r="L123" s="48">
        <f t="shared" si="48"/>
        <v>9.15</v>
      </c>
      <c r="M123" s="48">
        <f t="shared" si="49"/>
        <v>10.98</v>
      </c>
      <c r="N123" s="48">
        <f t="shared" si="50"/>
        <v>16.47</v>
      </c>
      <c r="O123" s="48">
        <f t="shared" si="51"/>
        <v>14.64</v>
      </c>
      <c r="P123" s="48">
        <f t="shared" si="52"/>
        <v>14.4936</v>
      </c>
      <c r="Q123" s="48">
        <f t="shared" si="53"/>
        <v>14.348664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1:28" s="21" customFormat="1" ht="17.25" customHeight="1">
      <c r="A124" s="11">
        <v>110</v>
      </c>
      <c r="B124" s="74" t="s">
        <v>2327</v>
      </c>
      <c r="C124" s="23" t="s">
        <v>2328</v>
      </c>
      <c r="D124" s="30">
        <v>2</v>
      </c>
      <c r="E124" s="30">
        <v>1</v>
      </c>
      <c r="F124" s="30">
        <v>3</v>
      </c>
      <c r="G124" s="30">
        <v>4</v>
      </c>
      <c r="H124" s="30">
        <v>2</v>
      </c>
      <c r="I124" s="30">
        <f t="shared" si="45"/>
        <v>1.98</v>
      </c>
      <c r="J124" s="50">
        <f t="shared" si="45"/>
        <v>1.9602</v>
      </c>
      <c r="K124" s="70">
        <f t="shared" si="47"/>
        <v>3.66</v>
      </c>
      <c r="L124" s="48">
        <f t="shared" si="48"/>
        <v>1.83</v>
      </c>
      <c r="M124" s="48">
        <f t="shared" si="49"/>
        <v>5.49</v>
      </c>
      <c r="N124" s="48">
        <f t="shared" si="50"/>
        <v>7.32</v>
      </c>
      <c r="O124" s="48">
        <f t="shared" si="51"/>
        <v>3.66</v>
      </c>
      <c r="P124" s="48">
        <f t="shared" si="52"/>
        <v>3.6234</v>
      </c>
      <c r="Q124" s="48">
        <f t="shared" si="53"/>
        <v>3.587166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s="21" customFormat="1" ht="18.75" customHeight="1">
      <c r="A125" s="11">
        <v>111</v>
      </c>
      <c r="B125" s="74" t="s">
        <v>1438</v>
      </c>
      <c r="C125" s="23" t="s">
        <v>1439</v>
      </c>
      <c r="D125" s="30">
        <v>10</v>
      </c>
      <c r="E125" s="30">
        <v>10</v>
      </c>
      <c r="F125" s="30">
        <v>10</v>
      </c>
      <c r="G125" s="30">
        <v>10</v>
      </c>
      <c r="H125" s="30">
        <v>10</v>
      </c>
      <c r="I125" s="30">
        <f t="shared" si="45"/>
        <v>9.9</v>
      </c>
      <c r="J125" s="50">
        <f t="shared" si="45"/>
        <v>9.801</v>
      </c>
      <c r="K125" s="70">
        <f t="shared" si="47"/>
        <v>18.3</v>
      </c>
      <c r="L125" s="48">
        <f t="shared" si="48"/>
        <v>18.3</v>
      </c>
      <c r="M125" s="48">
        <f t="shared" si="49"/>
        <v>18.3</v>
      </c>
      <c r="N125" s="48">
        <f t="shared" si="50"/>
        <v>18.3</v>
      </c>
      <c r="O125" s="48">
        <f t="shared" si="51"/>
        <v>18.3</v>
      </c>
      <c r="P125" s="48">
        <f t="shared" si="52"/>
        <v>18.117</v>
      </c>
      <c r="Q125" s="48">
        <f t="shared" si="53"/>
        <v>17.93583</v>
      </c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s="21" customFormat="1" ht="31.5" customHeight="1">
      <c r="A126" s="11">
        <v>112</v>
      </c>
      <c r="B126" s="74" t="s">
        <v>1418</v>
      </c>
      <c r="C126" s="23" t="s">
        <v>1419</v>
      </c>
      <c r="D126" s="30">
        <v>11</v>
      </c>
      <c r="E126" s="30">
        <v>11</v>
      </c>
      <c r="F126" s="30">
        <v>11</v>
      </c>
      <c r="G126" s="30">
        <v>11</v>
      </c>
      <c r="H126" s="30">
        <v>11</v>
      </c>
      <c r="I126" s="30">
        <f t="shared" si="45"/>
        <v>10.89</v>
      </c>
      <c r="J126" s="50">
        <f t="shared" si="45"/>
        <v>10.7811</v>
      </c>
      <c r="K126" s="70">
        <f t="shared" si="47"/>
        <v>20.130000000000003</v>
      </c>
      <c r="L126" s="48">
        <f t="shared" si="48"/>
        <v>20.130000000000003</v>
      </c>
      <c r="M126" s="48">
        <f t="shared" si="49"/>
        <v>20.130000000000003</v>
      </c>
      <c r="N126" s="48">
        <f t="shared" si="50"/>
        <v>20.130000000000003</v>
      </c>
      <c r="O126" s="48">
        <f t="shared" si="51"/>
        <v>20.130000000000003</v>
      </c>
      <c r="P126" s="48">
        <f t="shared" si="52"/>
        <v>19.928700000000003</v>
      </c>
      <c r="Q126" s="48">
        <f t="shared" si="53"/>
        <v>19.729413</v>
      </c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s="21" customFormat="1" ht="17.25" customHeight="1">
      <c r="A127" s="11">
        <v>113</v>
      </c>
      <c r="B127" s="74" t="s">
        <v>2281</v>
      </c>
      <c r="C127" s="23" t="s">
        <v>2280</v>
      </c>
      <c r="D127" s="30">
        <v>1</v>
      </c>
      <c r="E127" s="30">
        <v>1</v>
      </c>
      <c r="F127" s="30">
        <v>1</v>
      </c>
      <c r="G127" s="30">
        <v>1</v>
      </c>
      <c r="H127" s="30">
        <v>1</v>
      </c>
      <c r="I127" s="30">
        <f t="shared" si="45"/>
        <v>0.99</v>
      </c>
      <c r="J127" s="50">
        <f t="shared" si="45"/>
        <v>0.9801</v>
      </c>
      <c r="K127" s="70">
        <f t="shared" si="47"/>
        <v>1.83</v>
      </c>
      <c r="L127" s="48">
        <f t="shared" si="48"/>
        <v>1.83</v>
      </c>
      <c r="M127" s="48">
        <f t="shared" si="49"/>
        <v>1.83</v>
      </c>
      <c r="N127" s="48">
        <f t="shared" si="50"/>
        <v>1.83</v>
      </c>
      <c r="O127" s="48">
        <f t="shared" si="51"/>
        <v>1.83</v>
      </c>
      <c r="P127" s="48">
        <f t="shared" si="52"/>
        <v>1.8117</v>
      </c>
      <c r="Q127" s="48">
        <f t="shared" si="53"/>
        <v>1.793583</v>
      </c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51" s="21" customFormat="1" ht="19.5" customHeight="1">
      <c r="A128" s="11">
        <v>114</v>
      </c>
      <c r="B128" s="74" t="s">
        <v>2271</v>
      </c>
      <c r="C128" s="23" t="s">
        <v>2272</v>
      </c>
      <c r="D128" s="30">
        <v>40</v>
      </c>
      <c r="E128" s="30">
        <v>38</v>
      </c>
      <c r="F128" s="30">
        <v>35</v>
      </c>
      <c r="G128" s="30">
        <v>35</v>
      </c>
      <c r="H128" s="30">
        <v>40</v>
      </c>
      <c r="I128" s="30">
        <f t="shared" si="45"/>
        <v>39.6</v>
      </c>
      <c r="J128" s="50">
        <f t="shared" si="45"/>
        <v>39.204</v>
      </c>
      <c r="K128" s="70">
        <f t="shared" si="47"/>
        <v>73.2</v>
      </c>
      <c r="L128" s="48">
        <f t="shared" si="48"/>
        <v>69.54</v>
      </c>
      <c r="M128" s="48">
        <f t="shared" si="49"/>
        <v>64.05</v>
      </c>
      <c r="N128" s="48">
        <f t="shared" si="50"/>
        <v>64.05</v>
      </c>
      <c r="O128" s="48">
        <f t="shared" si="51"/>
        <v>73.2</v>
      </c>
      <c r="P128" s="48">
        <f t="shared" si="52"/>
        <v>72.468</v>
      </c>
      <c r="Q128" s="48">
        <f t="shared" si="53"/>
        <v>71.74332</v>
      </c>
      <c r="R128" s="28"/>
      <c r="S128" s="28"/>
      <c r="T128" s="55"/>
      <c r="U128" s="55"/>
      <c r="V128" s="55"/>
      <c r="W128" s="55"/>
      <c r="X128" s="55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</row>
    <row r="129" spans="1:51" s="21" customFormat="1" ht="9.75" customHeight="1">
      <c r="A129" s="26"/>
      <c r="B129" s="79"/>
      <c r="C129" s="43"/>
      <c r="D129" s="25"/>
      <c r="E129" s="25"/>
      <c r="F129" s="25"/>
      <c r="G129" s="25"/>
      <c r="H129" s="25"/>
      <c r="I129" s="25"/>
      <c r="J129" s="25"/>
      <c r="K129" s="44"/>
      <c r="L129" s="44"/>
      <c r="M129" s="44"/>
      <c r="N129" s="44"/>
      <c r="O129" s="44"/>
      <c r="P129" s="44"/>
      <c r="Q129" s="44"/>
      <c r="R129" s="28"/>
      <c r="S129" s="28"/>
      <c r="T129" s="33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</row>
    <row r="130" spans="1:51" s="21" customFormat="1" ht="38.25" customHeight="1">
      <c r="A130" s="462" t="s">
        <v>2261</v>
      </c>
      <c r="B130" s="462"/>
      <c r="C130" s="462"/>
      <c r="D130" s="46">
        <f>SUM(D9:D32,D34:D44,D46:D47,D49:D87,D89:D106,D108:D119,D121:D128)</f>
        <v>3033</v>
      </c>
      <c r="E130" s="46">
        <f>SUM(E9:E32,E34:E44,E46:E47,E49:E87,E89:E106,E108:E119,E121:E128)</f>
        <v>2531</v>
      </c>
      <c r="F130" s="46">
        <f>SUM(F9:F32,F34:F44,F46:F47,F49:F87,F89:F106,F108:F119,F121:F128)</f>
        <v>2225</v>
      </c>
      <c r="G130" s="46">
        <f>SUM(G9:G32,G34:G44,G46:G47,G49:G87,G89:G106,G108:G119,G121:G128)</f>
        <v>2167</v>
      </c>
      <c r="H130" s="46">
        <f>SUM(H9:H32,H34:H44,H46:H47,H49:H87,H89:H106,H108:H119,H121:H128)</f>
        <v>2151</v>
      </c>
      <c r="I130" s="46">
        <f aca="true" t="shared" si="54" ref="I130:Q130">SUM(I9:I32,I34:I44,I46:I47,I49:I87,I89:I106,I108:I119,I121:I128)</f>
        <v>2129.4900000000007</v>
      </c>
      <c r="J130" s="51">
        <f t="shared" si="54"/>
        <v>2108.195099999999</v>
      </c>
      <c r="K130" s="71">
        <f t="shared" si="54"/>
        <v>5266.820000000001</v>
      </c>
      <c r="L130" s="46">
        <f t="shared" si="54"/>
        <v>4553.089999999997</v>
      </c>
      <c r="M130" s="46">
        <f t="shared" si="54"/>
        <v>4087</v>
      </c>
      <c r="N130" s="46">
        <f t="shared" si="54"/>
        <v>3996.299999999999</v>
      </c>
      <c r="O130" s="46">
        <f t="shared" si="54"/>
        <v>3984.829999999998</v>
      </c>
      <c r="P130" s="46">
        <f t="shared" si="54"/>
        <v>3944.9816999999994</v>
      </c>
      <c r="Q130" s="46">
        <f t="shared" si="54"/>
        <v>3905.5318830000015</v>
      </c>
      <c r="R130" s="28"/>
      <c r="S130" s="28"/>
      <c r="T130" s="33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</row>
    <row r="131" spans="1:51" s="21" customFormat="1" ht="13.5" customHeight="1">
      <c r="A131" s="26"/>
      <c r="B131" s="79"/>
      <c r="C131" s="43"/>
      <c r="D131" s="25"/>
      <c r="E131" s="25"/>
      <c r="F131" s="25"/>
      <c r="G131" s="25"/>
      <c r="H131" s="25"/>
      <c r="I131" s="25"/>
      <c r="J131" s="25"/>
      <c r="K131" s="44"/>
      <c r="L131" s="44"/>
      <c r="M131" s="44"/>
      <c r="N131" s="44"/>
      <c r="O131" s="44"/>
      <c r="P131" s="44"/>
      <c r="Q131" s="44"/>
      <c r="R131" s="28"/>
      <c r="S131" s="28"/>
      <c r="T131" s="33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</row>
    <row r="132" spans="1:191" s="7" customFormat="1" ht="30" customHeight="1">
      <c r="A132" s="464" t="s">
        <v>1575</v>
      </c>
      <c r="B132" s="464"/>
      <c r="C132" s="464"/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16"/>
      <c r="S132" s="16"/>
      <c r="T132" s="5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</row>
    <row r="133" spans="1:19" ht="16.5" customHeight="1">
      <c r="A133" s="463" t="s">
        <v>202</v>
      </c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17"/>
      <c r="S133" s="17"/>
    </row>
    <row r="134" spans="1:28" s="21" customFormat="1" ht="16.5" customHeight="1">
      <c r="A134" s="11">
        <v>1</v>
      </c>
      <c r="B134" s="74" t="s">
        <v>1586</v>
      </c>
      <c r="C134" s="14" t="s">
        <v>1587</v>
      </c>
      <c r="D134" s="30">
        <v>2</v>
      </c>
      <c r="E134" s="30" t="s">
        <v>1961</v>
      </c>
      <c r="F134" s="30">
        <v>2</v>
      </c>
      <c r="G134" s="30">
        <v>1</v>
      </c>
      <c r="H134" s="30">
        <v>1</v>
      </c>
      <c r="I134" s="30">
        <f aca="true" t="shared" si="55" ref="I134:J136">H134*0.99</f>
        <v>0.99</v>
      </c>
      <c r="J134" s="50">
        <f t="shared" si="55"/>
        <v>0.9801</v>
      </c>
      <c r="K134" s="56">
        <f>D134*1.28</f>
        <v>2.56</v>
      </c>
      <c r="L134" s="30" t="s">
        <v>1961</v>
      </c>
      <c r="M134" s="35">
        <f>F134*1.28</f>
        <v>2.56</v>
      </c>
      <c r="N134" s="35">
        <f>G134*1.28</f>
        <v>1.28</v>
      </c>
      <c r="O134" s="35">
        <f>H134*1.28</f>
        <v>1.28</v>
      </c>
      <c r="P134" s="35">
        <f>I134*1.28</f>
        <v>1.2672</v>
      </c>
      <c r="Q134" s="35">
        <f>J134*1.28</f>
        <v>1.254528</v>
      </c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s="21" customFormat="1" ht="16.5" customHeight="1">
      <c r="A135" s="11">
        <v>2</v>
      </c>
      <c r="B135" s="74" t="s">
        <v>2288</v>
      </c>
      <c r="C135" s="14" t="s">
        <v>2289</v>
      </c>
      <c r="D135" s="30">
        <v>8</v>
      </c>
      <c r="E135" s="30">
        <v>11</v>
      </c>
      <c r="F135" s="30">
        <v>9</v>
      </c>
      <c r="G135" s="30">
        <v>11</v>
      </c>
      <c r="H135" s="30">
        <v>12</v>
      </c>
      <c r="I135" s="30">
        <f t="shared" si="55"/>
        <v>11.879999999999999</v>
      </c>
      <c r="J135" s="50">
        <f t="shared" si="55"/>
        <v>11.761199999999999</v>
      </c>
      <c r="K135" s="56">
        <f aca="true" t="shared" si="56" ref="K135:K141">D135*1.28</f>
        <v>10.24</v>
      </c>
      <c r="L135" s="35">
        <f aca="true" t="shared" si="57" ref="L135:L141">E135*1.28</f>
        <v>14.08</v>
      </c>
      <c r="M135" s="35">
        <f aca="true" t="shared" si="58" ref="M135:M141">F135*1.28</f>
        <v>11.52</v>
      </c>
      <c r="N135" s="35">
        <f aca="true" t="shared" si="59" ref="N135:N141">G135*1.28</f>
        <v>14.08</v>
      </c>
      <c r="O135" s="35">
        <f aca="true" t="shared" si="60" ref="O135:O141">H135*1.28</f>
        <v>15.36</v>
      </c>
      <c r="P135" s="35">
        <f aca="true" t="shared" si="61" ref="P135:P141">I135*1.28</f>
        <v>15.206399999999999</v>
      </c>
      <c r="Q135" s="35">
        <f aca="true" t="shared" si="62" ref="Q135:Q141">J135*1.28</f>
        <v>15.054336</v>
      </c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s="21" customFormat="1" ht="15" customHeight="1">
      <c r="A136" s="11">
        <v>3</v>
      </c>
      <c r="B136" s="74" t="s">
        <v>1389</v>
      </c>
      <c r="C136" s="14" t="s">
        <v>2038</v>
      </c>
      <c r="D136" s="30">
        <v>2</v>
      </c>
      <c r="E136" s="30">
        <v>2</v>
      </c>
      <c r="F136" s="30">
        <v>2</v>
      </c>
      <c r="G136" s="30">
        <v>2</v>
      </c>
      <c r="H136" s="30">
        <v>2</v>
      </c>
      <c r="I136" s="30">
        <f t="shared" si="55"/>
        <v>1.98</v>
      </c>
      <c r="J136" s="50">
        <f t="shared" si="55"/>
        <v>1.9602</v>
      </c>
      <c r="K136" s="56">
        <f t="shared" si="56"/>
        <v>2.56</v>
      </c>
      <c r="L136" s="35">
        <f t="shared" si="57"/>
        <v>2.56</v>
      </c>
      <c r="M136" s="35">
        <f t="shared" si="58"/>
        <v>2.56</v>
      </c>
      <c r="N136" s="35">
        <f t="shared" si="59"/>
        <v>2.56</v>
      </c>
      <c r="O136" s="35">
        <f t="shared" si="60"/>
        <v>2.56</v>
      </c>
      <c r="P136" s="35">
        <f t="shared" si="61"/>
        <v>2.5344</v>
      </c>
      <c r="Q136" s="35">
        <f t="shared" si="62"/>
        <v>2.509056</v>
      </c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spans="1:28" s="21" customFormat="1" ht="16.5" customHeight="1">
      <c r="A137" s="11">
        <v>4</v>
      </c>
      <c r="B137" s="74" t="s">
        <v>701</v>
      </c>
      <c r="C137" s="14" t="s">
        <v>702</v>
      </c>
      <c r="D137" s="30" t="s">
        <v>1961</v>
      </c>
      <c r="E137" s="30">
        <v>1</v>
      </c>
      <c r="F137" s="30">
        <v>1</v>
      </c>
      <c r="G137" s="30">
        <v>2</v>
      </c>
      <c r="H137" s="30" t="s">
        <v>1961</v>
      </c>
      <c r="I137" s="30" t="s">
        <v>1961</v>
      </c>
      <c r="J137" s="50" t="s">
        <v>1961</v>
      </c>
      <c r="K137" s="49" t="s">
        <v>1961</v>
      </c>
      <c r="L137" s="35">
        <f t="shared" si="57"/>
        <v>1.28</v>
      </c>
      <c r="M137" s="35">
        <f t="shared" si="58"/>
        <v>1.28</v>
      </c>
      <c r="N137" s="35">
        <f t="shared" si="59"/>
        <v>2.56</v>
      </c>
      <c r="O137" s="30" t="s">
        <v>1961</v>
      </c>
      <c r="P137" s="30" t="s">
        <v>1961</v>
      </c>
      <c r="Q137" s="30" t="s">
        <v>1961</v>
      </c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spans="1:28" s="21" customFormat="1" ht="15.75" customHeight="1">
      <c r="A138" s="11">
        <v>5</v>
      </c>
      <c r="B138" s="74" t="s">
        <v>1584</v>
      </c>
      <c r="C138" s="14" t="s">
        <v>1585</v>
      </c>
      <c r="D138" s="30">
        <v>5</v>
      </c>
      <c r="E138" s="30">
        <v>1</v>
      </c>
      <c r="F138" s="30">
        <v>1</v>
      </c>
      <c r="G138" s="30">
        <v>1</v>
      </c>
      <c r="H138" s="30">
        <v>1</v>
      </c>
      <c r="I138" s="30">
        <f>H138*0.99</f>
        <v>0.99</v>
      </c>
      <c r="J138" s="50">
        <f>I138*0.99</f>
        <v>0.9801</v>
      </c>
      <c r="K138" s="56">
        <f t="shared" si="56"/>
        <v>6.4</v>
      </c>
      <c r="L138" s="35">
        <f t="shared" si="57"/>
        <v>1.28</v>
      </c>
      <c r="M138" s="35">
        <f t="shared" si="58"/>
        <v>1.28</v>
      </c>
      <c r="N138" s="35">
        <f t="shared" si="59"/>
        <v>1.28</v>
      </c>
      <c r="O138" s="35">
        <f t="shared" si="60"/>
        <v>1.28</v>
      </c>
      <c r="P138" s="35">
        <f t="shared" si="61"/>
        <v>1.2672</v>
      </c>
      <c r="Q138" s="35">
        <f t="shared" si="62"/>
        <v>1.254528</v>
      </c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spans="1:28" s="21" customFormat="1" ht="15.75" customHeight="1">
      <c r="A139" s="11">
        <v>6</v>
      </c>
      <c r="B139" s="74" t="s">
        <v>1599</v>
      </c>
      <c r="C139" s="23" t="s">
        <v>1600</v>
      </c>
      <c r="D139" s="30">
        <v>1</v>
      </c>
      <c r="E139" s="30" t="s">
        <v>1961</v>
      </c>
      <c r="F139" s="30" t="s">
        <v>1961</v>
      </c>
      <c r="G139" s="30" t="s">
        <v>1961</v>
      </c>
      <c r="H139" s="30" t="s">
        <v>1961</v>
      </c>
      <c r="I139" s="30" t="s">
        <v>1961</v>
      </c>
      <c r="J139" s="50" t="s">
        <v>1961</v>
      </c>
      <c r="K139" s="56">
        <f t="shared" si="56"/>
        <v>1.28</v>
      </c>
      <c r="L139" s="30" t="s">
        <v>1961</v>
      </c>
      <c r="M139" s="30" t="s">
        <v>1961</v>
      </c>
      <c r="N139" s="30" t="s">
        <v>1961</v>
      </c>
      <c r="O139" s="30" t="s">
        <v>1961</v>
      </c>
      <c r="P139" s="30" t="s">
        <v>1961</v>
      </c>
      <c r="Q139" s="30" t="s">
        <v>1961</v>
      </c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28" s="21" customFormat="1" ht="15.75" customHeight="1">
      <c r="A140" s="11">
        <v>7</v>
      </c>
      <c r="B140" s="74" t="s">
        <v>214</v>
      </c>
      <c r="C140" s="14" t="s">
        <v>215</v>
      </c>
      <c r="D140" s="30">
        <v>1</v>
      </c>
      <c r="E140" s="30" t="s">
        <v>1961</v>
      </c>
      <c r="F140" s="30" t="s">
        <v>1961</v>
      </c>
      <c r="G140" s="30">
        <v>1</v>
      </c>
      <c r="H140" s="30">
        <v>1</v>
      </c>
      <c r="I140" s="30">
        <f>H140*0.99</f>
        <v>0.99</v>
      </c>
      <c r="J140" s="50">
        <f>I140*0.99</f>
        <v>0.9801</v>
      </c>
      <c r="K140" s="56">
        <f t="shared" si="56"/>
        <v>1.28</v>
      </c>
      <c r="L140" s="30" t="s">
        <v>1961</v>
      </c>
      <c r="M140" s="30" t="s">
        <v>1961</v>
      </c>
      <c r="N140" s="35">
        <f t="shared" si="59"/>
        <v>1.28</v>
      </c>
      <c r="O140" s="35">
        <f t="shared" si="60"/>
        <v>1.28</v>
      </c>
      <c r="P140" s="35">
        <f t="shared" si="61"/>
        <v>1.2672</v>
      </c>
      <c r="Q140" s="35">
        <f t="shared" si="62"/>
        <v>1.254528</v>
      </c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1:28" s="21" customFormat="1" ht="15.75" customHeight="1">
      <c r="A141" s="11">
        <v>8</v>
      </c>
      <c r="B141" s="74" t="s">
        <v>1041</v>
      </c>
      <c r="C141" s="14" t="s">
        <v>1042</v>
      </c>
      <c r="D141" s="30">
        <v>27</v>
      </c>
      <c r="E141" s="30">
        <v>26</v>
      </c>
      <c r="F141" s="30">
        <v>1</v>
      </c>
      <c r="G141" s="30">
        <v>2</v>
      </c>
      <c r="H141" s="30">
        <v>2</v>
      </c>
      <c r="I141" s="30">
        <f>H141*0.99</f>
        <v>1.98</v>
      </c>
      <c r="J141" s="50">
        <f>I141*0.99</f>
        <v>1.9602</v>
      </c>
      <c r="K141" s="56">
        <f t="shared" si="56"/>
        <v>34.56</v>
      </c>
      <c r="L141" s="35">
        <f t="shared" si="57"/>
        <v>33.28</v>
      </c>
      <c r="M141" s="35">
        <f t="shared" si="58"/>
        <v>1.28</v>
      </c>
      <c r="N141" s="35">
        <f t="shared" si="59"/>
        <v>2.56</v>
      </c>
      <c r="O141" s="35">
        <f t="shared" si="60"/>
        <v>2.56</v>
      </c>
      <c r="P141" s="35">
        <f t="shared" si="61"/>
        <v>2.5344</v>
      </c>
      <c r="Q141" s="35">
        <f t="shared" si="62"/>
        <v>2.509056</v>
      </c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19" ht="20.25" customHeight="1">
      <c r="A142" s="463" t="s">
        <v>201</v>
      </c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17"/>
      <c r="S142" s="17"/>
    </row>
    <row r="143" spans="1:28" s="21" customFormat="1" ht="17.25" customHeight="1">
      <c r="A143" s="11">
        <v>9</v>
      </c>
      <c r="B143" s="74" t="s">
        <v>1051</v>
      </c>
      <c r="C143" s="14" t="s">
        <v>1050</v>
      </c>
      <c r="D143" s="30">
        <v>47</v>
      </c>
      <c r="E143" s="30">
        <v>50</v>
      </c>
      <c r="F143" s="30">
        <v>54</v>
      </c>
      <c r="G143" s="30">
        <v>57</v>
      </c>
      <c r="H143" s="30">
        <v>57</v>
      </c>
      <c r="I143" s="30">
        <f>H143*0.99</f>
        <v>56.43</v>
      </c>
      <c r="J143" s="50">
        <f>I143*0.99</f>
        <v>55.8657</v>
      </c>
      <c r="K143" s="56">
        <f>D143*3.4</f>
        <v>159.79999999999998</v>
      </c>
      <c r="L143" s="35">
        <f aca="true" t="shared" si="63" ref="L143:Q143">E143*3.4</f>
        <v>170</v>
      </c>
      <c r="M143" s="35">
        <f t="shared" si="63"/>
        <v>183.6</v>
      </c>
      <c r="N143" s="35">
        <f t="shared" si="63"/>
        <v>193.79999999999998</v>
      </c>
      <c r="O143" s="35">
        <f t="shared" si="63"/>
        <v>193.79999999999998</v>
      </c>
      <c r="P143" s="35">
        <f t="shared" si="63"/>
        <v>191.862</v>
      </c>
      <c r="Q143" s="35">
        <f t="shared" si="63"/>
        <v>189.94338</v>
      </c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s="21" customFormat="1" ht="17.25" customHeight="1">
      <c r="A144" s="11">
        <v>10</v>
      </c>
      <c r="B144" s="74" t="s">
        <v>1912</v>
      </c>
      <c r="C144" s="14" t="s">
        <v>1913</v>
      </c>
      <c r="D144" s="30">
        <v>33</v>
      </c>
      <c r="E144" s="30">
        <v>35</v>
      </c>
      <c r="F144" s="30">
        <v>38</v>
      </c>
      <c r="G144" s="30">
        <v>38</v>
      </c>
      <c r="H144" s="30">
        <v>38</v>
      </c>
      <c r="I144" s="30">
        <f>H144*0.99</f>
        <v>37.62</v>
      </c>
      <c r="J144" s="50">
        <f>I144*0.99</f>
        <v>37.2438</v>
      </c>
      <c r="K144" s="56">
        <f>D144*3.4</f>
        <v>112.2</v>
      </c>
      <c r="L144" s="35">
        <f aca="true" t="shared" si="64" ref="L144:Q144">E144*3.4</f>
        <v>119</v>
      </c>
      <c r="M144" s="35">
        <f t="shared" si="64"/>
        <v>129.2</v>
      </c>
      <c r="N144" s="35">
        <f t="shared" si="64"/>
        <v>129.2</v>
      </c>
      <c r="O144" s="35">
        <f t="shared" si="64"/>
        <v>129.2</v>
      </c>
      <c r="P144" s="35">
        <f t="shared" si="64"/>
        <v>127.90799999999999</v>
      </c>
      <c r="Q144" s="35">
        <f t="shared" si="64"/>
        <v>126.62892</v>
      </c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19" ht="21" customHeight="1">
      <c r="A145" s="463" t="s">
        <v>200</v>
      </c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17"/>
      <c r="S145" s="17"/>
    </row>
    <row r="146" spans="1:28" s="31" customFormat="1" ht="17.25" customHeight="1">
      <c r="A146" s="11">
        <v>11</v>
      </c>
      <c r="B146" s="74" t="s">
        <v>1434</v>
      </c>
      <c r="C146" s="14" t="s">
        <v>1435</v>
      </c>
      <c r="D146" s="30">
        <v>3</v>
      </c>
      <c r="E146" s="30">
        <v>1</v>
      </c>
      <c r="F146" s="30">
        <v>1</v>
      </c>
      <c r="G146" s="30">
        <v>1</v>
      </c>
      <c r="H146" s="30">
        <v>1</v>
      </c>
      <c r="I146" s="30">
        <f aca="true" t="shared" si="65" ref="I146:J149">H146*0.99</f>
        <v>0.99</v>
      </c>
      <c r="J146" s="50">
        <f t="shared" si="65"/>
        <v>0.9801</v>
      </c>
      <c r="K146" s="70">
        <f>D146*1.28</f>
        <v>3.84</v>
      </c>
      <c r="L146" s="48">
        <f aca="true" t="shared" si="66" ref="L146:S146">E146*1.28</f>
        <v>1.28</v>
      </c>
      <c r="M146" s="48">
        <f t="shared" si="66"/>
        <v>1.28</v>
      </c>
      <c r="N146" s="48">
        <f t="shared" si="66"/>
        <v>1.28</v>
      </c>
      <c r="O146" s="48">
        <f t="shared" si="66"/>
        <v>1.28</v>
      </c>
      <c r="P146" s="48">
        <f t="shared" si="66"/>
        <v>1.2672</v>
      </c>
      <c r="Q146" s="48">
        <f t="shared" si="66"/>
        <v>1.254528</v>
      </c>
      <c r="R146" s="48">
        <f t="shared" si="66"/>
        <v>4.9152</v>
      </c>
      <c r="S146" s="48">
        <f t="shared" si="66"/>
        <v>1.6384</v>
      </c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1:28" s="21" customFormat="1" ht="17.25" customHeight="1">
      <c r="A147" s="11">
        <v>12</v>
      </c>
      <c r="B147" s="74" t="s">
        <v>1414</v>
      </c>
      <c r="C147" s="14" t="s">
        <v>1415</v>
      </c>
      <c r="D147" s="30">
        <v>15</v>
      </c>
      <c r="E147" s="30">
        <v>14</v>
      </c>
      <c r="F147" s="30">
        <v>14</v>
      </c>
      <c r="G147" s="30">
        <v>13</v>
      </c>
      <c r="H147" s="30">
        <v>14</v>
      </c>
      <c r="I147" s="30">
        <f t="shared" si="65"/>
        <v>13.86</v>
      </c>
      <c r="J147" s="50">
        <f t="shared" si="65"/>
        <v>13.7214</v>
      </c>
      <c r="K147" s="70">
        <f aca="true" t="shared" si="67" ref="K147:K157">D147*1.28</f>
        <v>19.2</v>
      </c>
      <c r="L147" s="48">
        <f aca="true" t="shared" si="68" ref="L147:L157">E147*1.28</f>
        <v>17.92</v>
      </c>
      <c r="M147" s="48">
        <f aca="true" t="shared" si="69" ref="M147:M157">F147*1.28</f>
        <v>17.92</v>
      </c>
      <c r="N147" s="48">
        <f aca="true" t="shared" si="70" ref="N147:N157">G147*1.28</f>
        <v>16.64</v>
      </c>
      <c r="O147" s="48">
        <f aca="true" t="shared" si="71" ref="O147:O157">H147*1.28</f>
        <v>17.92</v>
      </c>
      <c r="P147" s="48">
        <f aca="true" t="shared" si="72" ref="P147:P157">I147*1.28</f>
        <v>17.7408</v>
      </c>
      <c r="Q147" s="48">
        <f aca="true" t="shared" si="73" ref="Q147:Q157">J147*1.28</f>
        <v>17.563392</v>
      </c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s="31" customFormat="1" ht="17.25" customHeight="1">
      <c r="A148" s="11">
        <v>13</v>
      </c>
      <c r="B148" s="74" t="s">
        <v>849</v>
      </c>
      <c r="C148" s="14">
        <v>15100151</v>
      </c>
      <c r="D148" s="30">
        <v>33</v>
      </c>
      <c r="E148" s="30">
        <v>33</v>
      </c>
      <c r="F148" s="30">
        <v>32</v>
      </c>
      <c r="G148" s="30">
        <v>40</v>
      </c>
      <c r="H148" s="30">
        <v>34</v>
      </c>
      <c r="I148" s="30">
        <f t="shared" si="65"/>
        <v>33.66</v>
      </c>
      <c r="J148" s="50">
        <f t="shared" si="65"/>
        <v>33.3234</v>
      </c>
      <c r="K148" s="70">
        <f t="shared" si="67"/>
        <v>42.24</v>
      </c>
      <c r="L148" s="48">
        <f t="shared" si="68"/>
        <v>42.24</v>
      </c>
      <c r="M148" s="48">
        <f t="shared" si="69"/>
        <v>40.96</v>
      </c>
      <c r="N148" s="48">
        <f t="shared" si="70"/>
        <v>51.2</v>
      </c>
      <c r="O148" s="48">
        <f t="shared" si="71"/>
        <v>43.52</v>
      </c>
      <c r="P148" s="48">
        <f t="shared" si="72"/>
        <v>43.084799999999994</v>
      </c>
      <c r="Q148" s="48">
        <f t="shared" si="73"/>
        <v>42.653952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1:28" s="21" customFormat="1" ht="17.25" customHeight="1">
      <c r="A149" s="11">
        <v>14</v>
      </c>
      <c r="B149" s="74" t="s">
        <v>850</v>
      </c>
      <c r="C149" s="14" t="s">
        <v>851</v>
      </c>
      <c r="D149" s="30">
        <v>13</v>
      </c>
      <c r="E149" s="30">
        <v>13</v>
      </c>
      <c r="F149" s="30">
        <v>13</v>
      </c>
      <c r="G149" s="30">
        <v>13</v>
      </c>
      <c r="H149" s="30">
        <v>13</v>
      </c>
      <c r="I149" s="30">
        <f t="shared" si="65"/>
        <v>12.87</v>
      </c>
      <c r="J149" s="50">
        <f t="shared" si="65"/>
        <v>12.741299999999999</v>
      </c>
      <c r="K149" s="70">
        <f t="shared" si="67"/>
        <v>16.64</v>
      </c>
      <c r="L149" s="48">
        <f t="shared" si="68"/>
        <v>16.64</v>
      </c>
      <c r="M149" s="48">
        <f t="shared" si="69"/>
        <v>16.64</v>
      </c>
      <c r="N149" s="48">
        <f t="shared" si="70"/>
        <v>16.64</v>
      </c>
      <c r="O149" s="48">
        <f t="shared" si="71"/>
        <v>16.64</v>
      </c>
      <c r="P149" s="48">
        <f t="shared" si="72"/>
        <v>16.473599999999998</v>
      </c>
      <c r="Q149" s="48">
        <f t="shared" si="73"/>
        <v>16.308864</v>
      </c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s="21" customFormat="1" ht="17.25" customHeight="1">
      <c r="A150" s="11">
        <v>15</v>
      </c>
      <c r="B150" s="75" t="s">
        <v>2250</v>
      </c>
      <c r="C150" s="14" t="s">
        <v>2251</v>
      </c>
      <c r="D150" s="30" t="s">
        <v>1961</v>
      </c>
      <c r="E150" s="30">
        <v>1</v>
      </c>
      <c r="F150" s="30">
        <v>1</v>
      </c>
      <c r="G150" s="30">
        <v>1</v>
      </c>
      <c r="H150" s="30" t="s">
        <v>1961</v>
      </c>
      <c r="I150" s="30" t="s">
        <v>1961</v>
      </c>
      <c r="J150" s="50" t="s">
        <v>1961</v>
      </c>
      <c r="K150" s="49" t="s">
        <v>1961</v>
      </c>
      <c r="L150" s="48">
        <f t="shared" si="68"/>
        <v>1.28</v>
      </c>
      <c r="M150" s="48">
        <f t="shared" si="69"/>
        <v>1.28</v>
      </c>
      <c r="N150" s="48">
        <f t="shared" si="70"/>
        <v>1.28</v>
      </c>
      <c r="O150" s="30" t="s">
        <v>1961</v>
      </c>
      <c r="P150" s="30" t="s">
        <v>1961</v>
      </c>
      <c r="Q150" s="30" t="s">
        <v>1961</v>
      </c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s="21" customFormat="1" ht="17.25" customHeight="1">
      <c r="A151" s="11">
        <v>16</v>
      </c>
      <c r="B151" s="74" t="s">
        <v>1048</v>
      </c>
      <c r="C151" s="14" t="s">
        <v>1049</v>
      </c>
      <c r="D151" s="30">
        <v>67</v>
      </c>
      <c r="E151" s="30">
        <v>63</v>
      </c>
      <c r="F151" s="30">
        <v>56</v>
      </c>
      <c r="G151" s="30">
        <v>55</v>
      </c>
      <c r="H151" s="30">
        <v>55</v>
      </c>
      <c r="I151" s="30">
        <f aca="true" t="shared" si="74" ref="I151:J156">H151*0.99</f>
        <v>54.45</v>
      </c>
      <c r="J151" s="50">
        <f t="shared" si="74"/>
        <v>53.9055</v>
      </c>
      <c r="K151" s="70">
        <f t="shared" si="67"/>
        <v>85.76</v>
      </c>
      <c r="L151" s="48">
        <f t="shared" si="68"/>
        <v>80.64</v>
      </c>
      <c r="M151" s="48">
        <f t="shared" si="69"/>
        <v>71.68</v>
      </c>
      <c r="N151" s="48">
        <f t="shared" si="70"/>
        <v>70.4</v>
      </c>
      <c r="O151" s="48">
        <f t="shared" si="71"/>
        <v>70.4</v>
      </c>
      <c r="P151" s="48">
        <f t="shared" si="72"/>
        <v>69.69600000000001</v>
      </c>
      <c r="Q151" s="48">
        <f t="shared" si="73"/>
        <v>68.99904000000001</v>
      </c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s="21" customFormat="1" ht="17.25" customHeight="1">
      <c r="A152" s="11">
        <v>17</v>
      </c>
      <c r="B152" s="80" t="s">
        <v>1604</v>
      </c>
      <c r="C152" s="14" t="s">
        <v>1605</v>
      </c>
      <c r="D152" s="30">
        <v>3</v>
      </c>
      <c r="E152" s="30">
        <v>4</v>
      </c>
      <c r="F152" s="30">
        <v>5</v>
      </c>
      <c r="G152" s="30">
        <v>5</v>
      </c>
      <c r="H152" s="30">
        <v>2</v>
      </c>
      <c r="I152" s="30">
        <f t="shared" si="74"/>
        <v>1.98</v>
      </c>
      <c r="J152" s="50">
        <f t="shared" si="74"/>
        <v>1.9602</v>
      </c>
      <c r="K152" s="70">
        <f t="shared" si="67"/>
        <v>3.84</v>
      </c>
      <c r="L152" s="48">
        <f t="shared" si="68"/>
        <v>5.12</v>
      </c>
      <c r="M152" s="48">
        <f t="shared" si="69"/>
        <v>6.4</v>
      </c>
      <c r="N152" s="48">
        <f t="shared" si="70"/>
        <v>6.4</v>
      </c>
      <c r="O152" s="48">
        <f t="shared" si="71"/>
        <v>2.56</v>
      </c>
      <c r="P152" s="48">
        <f t="shared" si="72"/>
        <v>2.5344</v>
      </c>
      <c r="Q152" s="48">
        <f t="shared" si="73"/>
        <v>2.509056</v>
      </c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s="21" customFormat="1" ht="17.25" customHeight="1">
      <c r="A153" s="11">
        <v>18</v>
      </c>
      <c r="B153" s="74" t="s">
        <v>1953</v>
      </c>
      <c r="C153" s="14" t="s">
        <v>1954</v>
      </c>
      <c r="D153" s="30">
        <v>1</v>
      </c>
      <c r="E153" s="30">
        <v>1</v>
      </c>
      <c r="F153" s="30">
        <v>1</v>
      </c>
      <c r="G153" s="30">
        <v>1</v>
      </c>
      <c r="H153" s="30">
        <v>1</v>
      </c>
      <c r="I153" s="30">
        <f t="shared" si="74"/>
        <v>0.99</v>
      </c>
      <c r="J153" s="50">
        <f t="shared" si="74"/>
        <v>0.9801</v>
      </c>
      <c r="K153" s="70">
        <f t="shared" si="67"/>
        <v>1.28</v>
      </c>
      <c r="L153" s="48">
        <f t="shared" si="68"/>
        <v>1.28</v>
      </c>
      <c r="M153" s="48">
        <f t="shared" si="69"/>
        <v>1.28</v>
      </c>
      <c r="N153" s="48">
        <f t="shared" si="70"/>
        <v>1.28</v>
      </c>
      <c r="O153" s="48">
        <f t="shared" si="71"/>
        <v>1.28</v>
      </c>
      <c r="P153" s="48">
        <f t="shared" si="72"/>
        <v>1.2672</v>
      </c>
      <c r="Q153" s="48">
        <f t="shared" si="73"/>
        <v>1.254528</v>
      </c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s="21" customFormat="1" ht="17.25" customHeight="1">
      <c r="A154" s="11">
        <v>19</v>
      </c>
      <c r="B154" s="74" t="s">
        <v>2252</v>
      </c>
      <c r="C154" s="14" t="s">
        <v>2253</v>
      </c>
      <c r="D154" s="30">
        <v>5</v>
      </c>
      <c r="E154" s="30">
        <v>4</v>
      </c>
      <c r="F154" s="30">
        <v>4</v>
      </c>
      <c r="G154" s="30" t="s">
        <v>1961</v>
      </c>
      <c r="H154" s="30">
        <v>1</v>
      </c>
      <c r="I154" s="30">
        <f t="shared" si="74"/>
        <v>0.99</v>
      </c>
      <c r="J154" s="50">
        <f t="shared" si="74"/>
        <v>0.9801</v>
      </c>
      <c r="K154" s="70">
        <f t="shared" si="67"/>
        <v>6.4</v>
      </c>
      <c r="L154" s="48">
        <f t="shared" si="68"/>
        <v>5.12</v>
      </c>
      <c r="M154" s="48">
        <f t="shared" si="69"/>
        <v>5.12</v>
      </c>
      <c r="N154" s="30" t="s">
        <v>1961</v>
      </c>
      <c r="O154" s="48">
        <f t="shared" si="71"/>
        <v>1.28</v>
      </c>
      <c r="P154" s="48">
        <f t="shared" si="72"/>
        <v>1.2672</v>
      </c>
      <c r="Q154" s="48">
        <f t="shared" si="73"/>
        <v>1.254528</v>
      </c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s="21" customFormat="1" ht="15.75" customHeight="1">
      <c r="A155" s="11">
        <v>20</v>
      </c>
      <c r="B155" s="74" t="s">
        <v>220</v>
      </c>
      <c r="C155" s="14" t="s">
        <v>2206</v>
      </c>
      <c r="D155" s="30">
        <v>1</v>
      </c>
      <c r="E155" s="30">
        <v>4</v>
      </c>
      <c r="F155" s="30">
        <v>2</v>
      </c>
      <c r="G155" s="30">
        <v>2</v>
      </c>
      <c r="H155" s="30">
        <v>1</v>
      </c>
      <c r="I155" s="30">
        <f t="shared" si="74"/>
        <v>0.99</v>
      </c>
      <c r="J155" s="50">
        <f t="shared" si="74"/>
        <v>0.9801</v>
      </c>
      <c r="K155" s="70">
        <f t="shared" si="67"/>
        <v>1.28</v>
      </c>
      <c r="L155" s="48">
        <f t="shared" si="68"/>
        <v>5.12</v>
      </c>
      <c r="M155" s="48">
        <f t="shared" si="69"/>
        <v>2.56</v>
      </c>
      <c r="N155" s="48">
        <f t="shared" si="70"/>
        <v>2.56</v>
      </c>
      <c r="O155" s="48">
        <f t="shared" si="71"/>
        <v>1.28</v>
      </c>
      <c r="P155" s="48">
        <f t="shared" si="72"/>
        <v>1.2672</v>
      </c>
      <c r="Q155" s="48">
        <f t="shared" si="73"/>
        <v>1.254528</v>
      </c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s="21" customFormat="1" ht="15.75" customHeight="1">
      <c r="A156" s="11">
        <v>21</v>
      </c>
      <c r="B156" s="74" t="s">
        <v>844</v>
      </c>
      <c r="C156" s="14" t="s">
        <v>845</v>
      </c>
      <c r="D156" s="30">
        <v>28</v>
      </c>
      <c r="E156" s="30">
        <v>21</v>
      </c>
      <c r="F156" s="30">
        <v>26</v>
      </c>
      <c r="G156" s="30">
        <v>25</v>
      </c>
      <c r="H156" s="30">
        <v>24</v>
      </c>
      <c r="I156" s="30">
        <f t="shared" si="74"/>
        <v>23.759999999999998</v>
      </c>
      <c r="J156" s="50">
        <f t="shared" si="74"/>
        <v>23.522399999999998</v>
      </c>
      <c r="K156" s="70">
        <f t="shared" si="67"/>
        <v>35.84</v>
      </c>
      <c r="L156" s="48">
        <f t="shared" si="68"/>
        <v>26.88</v>
      </c>
      <c r="M156" s="48">
        <f t="shared" si="69"/>
        <v>33.28</v>
      </c>
      <c r="N156" s="48">
        <f t="shared" si="70"/>
        <v>32</v>
      </c>
      <c r="O156" s="48">
        <f t="shared" si="71"/>
        <v>30.72</v>
      </c>
      <c r="P156" s="48">
        <f t="shared" si="72"/>
        <v>30.412799999999997</v>
      </c>
      <c r="Q156" s="48">
        <f t="shared" si="73"/>
        <v>30.108672</v>
      </c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17" s="34" customFormat="1" ht="15.75" customHeight="1">
      <c r="A157" s="11">
        <v>22</v>
      </c>
      <c r="B157" s="74" t="s">
        <v>1043</v>
      </c>
      <c r="C157" s="14" t="s">
        <v>1044</v>
      </c>
      <c r="D157" s="30">
        <v>23</v>
      </c>
      <c r="E157" s="30">
        <v>25</v>
      </c>
      <c r="F157" s="30">
        <v>25</v>
      </c>
      <c r="G157" s="30">
        <v>26</v>
      </c>
      <c r="H157" s="30">
        <v>25</v>
      </c>
      <c r="I157" s="30">
        <f aca="true" t="shared" si="75" ref="I157:J159">H157*0.99</f>
        <v>24.75</v>
      </c>
      <c r="J157" s="50">
        <f t="shared" si="75"/>
        <v>24.5025</v>
      </c>
      <c r="K157" s="70">
        <f t="shared" si="67"/>
        <v>29.44</v>
      </c>
      <c r="L157" s="48">
        <f t="shared" si="68"/>
        <v>32</v>
      </c>
      <c r="M157" s="48">
        <f t="shared" si="69"/>
        <v>32</v>
      </c>
      <c r="N157" s="48">
        <f t="shared" si="70"/>
        <v>33.28</v>
      </c>
      <c r="O157" s="48">
        <f t="shared" si="71"/>
        <v>32</v>
      </c>
      <c r="P157" s="48">
        <f t="shared" si="72"/>
        <v>31.68</v>
      </c>
      <c r="Q157" s="48">
        <f t="shared" si="73"/>
        <v>31.363200000000003</v>
      </c>
    </row>
    <row r="158" spans="1:19" ht="18.75" customHeight="1">
      <c r="A158" s="463" t="s">
        <v>199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  <c r="Q158" s="463"/>
      <c r="R158" s="17"/>
      <c r="S158" s="17"/>
    </row>
    <row r="159" spans="1:28" s="21" customFormat="1" ht="16.5" customHeight="1">
      <c r="A159" s="11">
        <v>23</v>
      </c>
      <c r="B159" s="74" t="s">
        <v>856</v>
      </c>
      <c r="C159" s="14" t="s">
        <v>857</v>
      </c>
      <c r="D159" s="30">
        <v>91</v>
      </c>
      <c r="E159" s="30">
        <v>93</v>
      </c>
      <c r="F159" s="30">
        <v>95</v>
      </c>
      <c r="G159" s="30">
        <v>90</v>
      </c>
      <c r="H159" s="30">
        <v>93</v>
      </c>
      <c r="I159" s="30">
        <f t="shared" si="75"/>
        <v>92.07</v>
      </c>
      <c r="J159" s="50">
        <f t="shared" si="75"/>
        <v>91.1493</v>
      </c>
      <c r="K159" s="56">
        <f>D159*1.5</f>
        <v>136.5</v>
      </c>
      <c r="L159" s="35">
        <f aca="true" t="shared" si="76" ref="L159:Q159">E159*1.5</f>
        <v>139.5</v>
      </c>
      <c r="M159" s="35">
        <f t="shared" si="76"/>
        <v>142.5</v>
      </c>
      <c r="N159" s="35">
        <f t="shared" si="76"/>
        <v>135</v>
      </c>
      <c r="O159" s="35">
        <f t="shared" si="76"/>
        <v>139.5</v>
      </c>
      <c r="P159" s="35">
        <f t="shared" si="76"/>
        <v>138.105</v>
      </c>
      <c r="Q159" s="35">
        <f t="shared" si="76"/>
        <v>136.72395</v>
      </c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s="21" customFormat="1" ht="30" customHeight="1">
      <c r="A160" s="11">
        <v>24</v>
      </c>
      <c r="B160" s="74" t="s">
        <v>2028</v>
      </c>
      <c r="C160" s="42" t="s">
        <v>2029</v>
      </c>
      <c r="D160" s="30">
        <v>41</v>
      </c>
      <c r="E160" s="30">
        <v>40</v>
      </c>
      <c r="F160" s="30">
        <v>40</v>
      </c>
      <c r="G160" s="30">
        <v>40</v>
      </c>
      <c r="H160" s="30">
        <v>39</v>
      </c>
      <c r="I160" s="30">
        <f>H160*0.99</f>
        <v>38.61</v>
      </c>
      <c r="J160" s="50">
        <f>I160*0.99</f>
        <v>38.2239</v>
      </c>
      <c r="K160" s="56">
        <f>D160*1.5</f>
        <v>61.5</v>
      </c>
      <c r="L160" s="35">
        <f aca="true" t="shared" si="77" ref="L160:Q162">E160*1.5</f>
        <v>60</v>
      </c>
      <c r="M160" s="35">
        <f t="shared" si="77"/>
        <v>60</v>
      </c>
      <c r="N160" s="35">
        <f t="shared" si="77"/>
        <v>60</v>
      </c>
      <c r="O160" s="35">
        <f t="shared" si="77"/>
        <v>58.5</v>
      </c>
      <c r="P160" s="35">
        <f t="shared" si="77"/>
        <v>57.915</v>
      </c>
      <c r="Q160" s="35">
        <f t="shared" si="77"/>
        <v>57.33585</v>
      </c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s="21" customFormat="1" ht="30.75" customHeight="1">
      <c r="A161" s="11">
        <v>25</v>
      </c>
      <c r="B161" s="74" t="s">
        <v>1444</v>
      </c>
      <c r="C161" s="14" t="s">
        <v>1445</v>
      </c>
      <c r="D161" s="30">
        <v>25</v>
      </c>
      <c r="E161" s="30">
        <v>25</v>
      </c>
      <c r="F161" s="30">
        <v>25</v>
      </c>
      <c r="G161" s="30">
        <v>25</v>
      </c>
      <c r="H161" s="30">
        <v>25</v>
      </c>
      <c r="I161" s="30">
        <f>H161*0.99</f>
        <v>24.75</v>
      </c>
      <c r="J161" s="50">
        <f>I161*0.99</f>
        <v>24.5025</v>
      </c>
      <c r="K161" s="56">
        <f>D161*1.5</f>
        <v>37.5</v>
      </c>
      <c r="L161" s="35">
        <f t="shared" si="77"/>
        <v>37.5</v>
      </c>
      <c r="M161" s="35">
        <f t="shared" si="77"/>
        <v>37.5</v>
      </c>
      <c r="N161" s="35">
        <f t="shared" si="77"/>
        <v>37.5</v>
      </c>
      <c r="O161" s="35">
        <f t="shared" si="77"/>
        <v>37.5</v>
      </c>
      <c r="P161" s="35">
        <f t="shared" si="77"/>
        <v>37.125</v>
      </c>
      <c r="Q161" s="35">
        <f t="shared" si="77"/>
        <v>36.753750000000004</v>
      </c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8" s="21" customFormat="1" ht="29.25" customHeight="1">
      <c r="A162" s="11">
        <v>26</v>
      </c>
      <c r="B162" s="74" t="s">
        <v>1079</v>
      </c>
      <c r="C162" s="14" t="s">
        <v>1080</v>
      </c>
      <c r="D162" s="30">
        <v>19</v>
      </c>
      <c r="E162" s="30">
        <v>16</v>
      </c>
      <c r="F162" s="30">
        <v>12</v>
      </c>
      <c r="G162" s="30">
        <v>12</v>
      </c>
      <c r="H162" s="30">
        <v>16</v>
      </c>
      <c r="I162" s="30">
        <f aca="true" t="shared" si="78" ref="I162:J164">H162*0.99</f>
        <v>15.84</v>
      </c>
      <c r="J162" s="50">
        <f t="shared" si="78"/>
        <v>15.6816</v>
      </c>
      <c r="K162" s="56">
        <f>D162*1.5</f>
        <v>28.5</v>
      </c>
      <c r="L162" s="35">
        <f t="shared" si="77"/>
        <v>24</v>
      </c>
      <c r="M162" s="35">
        <f t="shared" si="77"/>
        <v>18</v>
      </c>
      <c r="N162" s="35">
        <f t="shared" si="77"/>
        <v>18</v>
      </c>
      <c r="O162" s="35">
        <f t="shared" si="77"/>
        <v>24</v>
      </c>
      <c r="P162" s="35">
        <f t="shared" si="77"/>
        <v>23.759999999999998</v>
      </c>
      <c r="Q162" s="35">
        <f t="shared" si="77"/>
        <v>23.522399999999998</v>
      </c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1:191" s="7" customFormat="1" ht="21" customHeight="1">
      <c r="A163" s="463" t="s">
        <v>2269</v>
      </c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3"/>
      <c r="Q163" s="463"/>
      <c r="R163" s="16"/>
      <c r="S163" s="16"/>
      <c r="T163" s="5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</row>
    <row r="164" spans="1:28" s="21" customFormat="1" ht="15.75" customHeight="1">
      <c r="A164" s="11">
        <v>27</v>
      </c>
      <c r="B164" s="74" t="s">
        <v>1965</v>
      </c>
      <c r="C164" s="42" t="s">
        <v>2058</v>
      </c>
      <c r="D164" s="30">
        <v>58</v>
      </c>
      <c r="E164" s="30">
        <v>49</v>
      </c>
      <c r="F164" s="30">
        <v>49</v>
      </c>
      <c r="G164" s="30">
        <v>49</v>
      </c>
      <c r="H164" s="30">
        <v>48</v>
      </c>
      <c r="I164" s="30">
        <f t="shared" si="78"/>
        <v>47.519999999999996</v>
      </c>
      <c r="J164" s="50">
        <f t="shared" si="78"/>
        <v>47.044799999999995</v>
      </c>
      <c r="K164" s="49">
        <f aca="true" t="shared" si="79" ref="K164:K169">D164*1.54</f>
        <v>89.32000000000001</v>
      </c>
      <c r="L164" s="30">
        <f aca="true" t="shared" si="80" ref="L164:Q164">E164*1.54</f>
        <v>75.46000000000001</v>
      </c>
      <c r="M164" s="30">
        <f t="shared" si="80"/>
        <v>75.46000000000001</v>
      </c>
      <c r="N164" s="30">
        <f t="shared" si="80"/>
        <v>75.46000000000001</v>
      </c>
      <c r="O164" s="30">
        <f t="shared" si="80"/>
        <v>73.92</v>
      </c>
      <c r="P164" s="30">
        <f t="shared" si="80"/>
        <v>73.18079999999999</v>
      </c>
      <c r="Q164" s="30">
        <f t="shared" si="80"/>
        <v>72.44899199999999</v>
      </c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28" s="21" customFormat="1" ht="15.75" customHeight="1">
      <c r="A165" s="11">
        <v>28</v>
      </c>
      <c r="B165" s="74" t="s">
        <v>1442</v>
      </c>
      <c r="C165" s="14" t="s">
        <v>1443</v>
      </c>
      <c r="D165" s="30">
        <v>4</v>
      </c>
      <c r="E165" s="30">
        <v>4</v>
      </c>
      <c r="F165" s="30">
        <v>4</v>
      </c>
      <c r="G165" s="30">
        <v>4</v>
      </c>
      <c r="H165" s="30">
        <v>4</v>
      </c>
      <c r="I165" s="30">
        <f aca="true" t="shared" si="81" ref="I165:J168">H165*0.99</f>
        <v>3.96</v>
      </c>
      <c r="J165" s="50">
        <f t="shared" si="81"/>
        <v>3.9204</v>
      </c>
      <c r="K165" s="49">
        <f t="shared" si="79"/>
        <v>6.16</v>
      </c>
      <c r="L165" s="30">
        <f aca="true" t="shared" si="82" ref="L165:Q169">E165*1.54</f>
        <v>6.16</v>
      </c>
      <c r="M165" s="30">
        <f t="shared" si="82"/>
        <v>6.16</v>
      </c>
      <c r="N165" s="30">
        <f t="shared" si="82"/>
        <v>6.16</v>
      </c>
      <c r="O165" s="30">
        <f t="shared" si="82"/>
        <v>6.16</v>
      </c>
      <c r="P165" s="30">
        <f t="shared" si="82"/>
        <v>6.0984</v>
      </c>
      <c r="Q165" s="30">
        <f t="shared" si="82"/>
        <v>6.037416</v>
      </c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1:28" s="21" customFormat="1" ht="15.75" customHeight="1">
      <c r="A166" s="11">
        <v>29</v>
      </c>
      <c r="B166" s="74" t="s">
        <v>732</v>
      </c>
      <c r="C166" s="23" t="s">
        <v>733</v>
      </c>
      <c r="D166" s="30">
        <v>28</v>
      </c>
      <c r="E166" s="30">
        <v>28</v>
      </c>
      <c r="F166" s="30">
        <v>28</v>
      </c>
      <c r="G166" s="30">
        <v>28</v>
      </c>
      <c r="H166" s="30">
        <v>28</v>
      </c>
      <c r="I166" s="30">
        <f t="shared" si="81"/>
        <v>27.72</v>
      </c>
      <c r="J166" s="50">
        <f t="shared" si="81"/>
        <v>27.4428</v>
      </c>
      <c r="K166" s="49">
        <f t="shared" si="79"/>
        <v>43.120000000000005</v>
      </c>
      <c r="L166" s="30">
        <f t="shared" si="82"/>
        <v>43.120000000000005</v>
      </c>
      <c r="M166" s="30">
        <f t="shared" si="82"/>
        <v>43.120000000000005</v>
      </c>
      <c r="N166" s="30">
        <f t="shared" si="82"/>
        <v>43.120000000000005</v>
      </c>
      <c r="O166" s="30">
        <f t="shared" si="82"/>
        <v>43.120000000000005</v>
      </c>
      <c r="P166" s="30">
        <f t="shared" si="82"/>
        <v>42.6888</v>
      </c>
      <c r="Q166" s="30">
        <f t="shared" si="82"/>
        <v>42.261911999999995</v>
      </c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s="21" customFormat="1" ht="15.75" customHeight="1">
      <c r="A167" s="11">
        <v>30</v>
      </c>
      <c r="B167" s="74" t="s">
        <v>1046</v>
      </c>
      <c r="C167" s="14" t="s">
        <v>1047</v>
      </c>
      <c r="D167" s="30">
        <v>26</v>
      </c>
      <c r="E167" s="30">
        <v>25</v>
      </c>
      <c r="F167" s="30">
        <v>25</v>
      </c>
      <c r="G167" s="30">
        <v>25</v>
      </c>
      <c r="H167" s="30">
        <v>26</v>
      </c>
      <c r="I167" s="30">
        <f t="shared" si="81"/>
        <v>25.74</v>
      </c>
      <c r="J167" s="50">
        <f t="shared" si="81"/>
        <v>25.482599999999998</v>
      </c>
      <c r="K167" s="49">
        <f t="shared" si="79"/>
        <v>40.04</v>
      </c>
      <c r="L167" s="30">
        <f t="shared" si="82"/>
        <v>38.5</v>
      </c>
      <c r="M167" s="30">
        <f t="shared" si="82"/>
        <v>38.5</v>
      </c>
      <c r="N167" s="30">
        <f t="shared" si="82"/>
        <v>38.5</v>
      </c>
      <c r="O167" s="30">
        <f t="shared" si="82"/>
        <v>40.04</v>
      </c>
      <c r="P167" s="30">
        <f t="shared" si="82"/>
        <v>39.6396</v>
      </c>
      <c r="Q167" s="30">
        <f t="shared" si="82"/>
        <v>39.243204</v>
      </c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s="21" customFormat="1" ht="15.75" customHeight="1">
      <c r="A168" s="11">
        <v>31</v>
      </c>
      <c r="B168" s="74" t="s">
        <v>1970</v>
      </c>
      <c r="C168" s="14" t="s">
        <v>1971</v>
      </c>
      <c r="D168" s="30">
        <v>15</v>
      </c>
      <c r="E168" s="30">
        <v>12</v>
      </c>
      <c r="F168" s="30">
        <v>14</v>
      </c>
      <c r="G168" s="30">
        <v>18</v>
      </c>
      <c r="H168" s="30">
        <v>15</v>
      </c>
      <c r="I168" s="30">
        <f t="shared" si="81"/>
        <v>14.85</v>
      </c>
      <c r="J168" s="50">
        <f t="shared" si="81"/>
        <v>14.7015</v>
      </c>
      <c r="K168" s="49">
        <f t="shared" si="79"/>
        <v>23.1</v>
      </c>
      <c r="L168" s="30">
        <f t="shared" si="82"/>
        <v>18.48</v>
      </c>
      <c r="M168" s="30">
        <f t="shared" si="82"/>
        <v>21.560000000000002</v>
      </c>
      <c r="N168" s="30">
        <f t="shared" si="82"/>
        <v>27.72</v>
      </c>
      <c r="O168" s="30">
        <f t="shared" si="82"/>
        <v>23.1</v>
      </c>
      <c r="P168" s="30">
        <f t="shared" si="82"/>
        <v>22.869</v>
      </c>
      <c r="Q168" s="30">
        <f t="shared" si="82"/>
        <v>22.64031</v>
      </c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s="21" customFormat="1" ht="15.75" customHeight="1">
      <c r="A169" s="11">
        <v>32</v>
      </c>
      <c r="B169" s="75" t="s">
        <v>1974</v>
      </c>
      <c r="C169" s="14" t="s">
        <v>1975</v>
      </c>
      <c r="D169" s="30">
        <v>4</v>
      </c>
      <c r="E169" s="30">
        <v>5</v>
      </c>
      <c r="F169" s="30">
        <v>3</v>
      </c>
      <c r="G169" s="30">
        <v>3</v>
      </c>
      <c r="H169" s="30">
        <v>9</v>
      </c>
      <c r="I169" s="30">
        <f aca="true" t="shared" si="83" ref="I169:J171">H169*0.99</f>
        <v>8.91</v>
      </c>
      <c r="J169" s="50">
        <f t="shared" si="83"/>
        <v>8.8209</v>
      </c>
      <c r="K169" s="49">
        <f t="shared" si="79"/>
        <v>6.16</v>
      </c>
      <c r="L169" s="30">
        <f t="shared" si="82"/>
        <v>7.7</v>
      </c>
      <c r="M169" s="30">
        <f t="shared" si="82"/>
        <v>4.62</v>
      </c>
      <c r="N169" s="30">
        <f t="shared" si="82"/>
        <v>4.62</v>
      </c>
      <c r="O169" s="30">
        <f t="shared" si="82"/>
        <v>13.86</v>
      </c>
      <c r="P169" s="30">
        <f t="shared" si="82"/>
        <v>13.721400000000001</v>
      </c>
      <c r="Q169" s="30">
        <f t="shared" si="82"/>
        <v>13.584186</v>
      </c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19" ht="21" customHeight="1">
      <c r="A170" s="463" t="s">
        <v>198</v>
      </c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463"/>
      <c r="R170" s="17"/>
      <c r="S170" s="17"/>
    </row>
    <row r="171" spans="1:28" s="21" customFormat="1" ht="27.75" customHeight="1">
      <c r="A171" s="11">
        <v>33</v>
      </c>
      <c r="B171" s="74" t="s">
        <v>2034</v>
      </c>
      <c r="C171" s="23" t="s">
        <v>2035</v>
      </c>
      <c r="D171" s="30">
        <v>28</v>
      </c>
      <c r="E171" s="30">
        <v>28</v>
      </c>
      <c r="F171" s="30">
        <v>28</v>
      </c>
      <c r="G171" s="30">
        <v>28</v>
      </c>
      <c r="H171" s="30">
        <v>28</v>
      </c>
      <c r="I171" s="30">
        <f t="shared" si="83"/>
        <v>27.72</v>
      </c>
      <c r="J171" s="50">
        <f t="shared" si="83"/>
        <v>27.4428</v>
      </c>
      <c r="K171" s="70">
        <f>D171*1.83</f>
        <v>51.24</v>
      </c>
      <c r="L171" s="48">
        <f aca="true" t="shared" si="84" ref="L171:Q171">E171*1.83</f>
        <v>51.24</v>
      </c>
      <c r="M171" s="48">
        <f t="shared" si="84"/>
        <v>51.24</v>
      </c>
      <c r="N171" s="48">
        <f t="shared" si="84"/>
        <v>51.24</v>
      </c>
      <c r="O171" s="48">
        <f t="shared" si="84"/>
        <v>51.24</v>
      </c>
      <c r="P171" s="48">
        <f t="shared" si="84"/>
        <v>50.7276</v>
      </c>
      <c r="Q171" s="48">
        <f t="shared" si="84"/>
        <v>50.220324</v>
      </c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s="31" customFormat="1" ht="30.75" customHeight="1">
      <c r="A172" s="11">
        <v>34</v>
      </c>
      <c r="B172" s="75" t="s">
        <v>1440</v>
      </c>
      <c r="C172" s="14" t="s">
        <v>1441</v>
      </c>
      <c r="D172" s="30">
        <v>18</v>
      </c>
      <c r="E172" s="30">
        <v>16</v>
      </c>
      <c r="F172" s="30">
        <v>15</v>
      </c>
      <c r="G172" s="30">
        <v>17</v>
      </c>
      <c r="H172" s="30">
        <v>17</v>
      </c>
      <c r="I172" s="30">
        <f aca="true" t="shared" si="85" ref="I172:J176">H172*0.99</f>
        <v>16.83</v>
      </c>
      <c r="J172" s="50">
        <f t="shared" si="85"/>
        <v>16.6617</v>
      </c>
      <c r="K172" s="70">
        <f aca="true" t="shared" si="86" ref="K172:K177">D172*1.83</f>
        <v>32.94</v>
      </c>
      <c r="L172" s="48">
        <f>E172*1.83</f>
        <v>29.28</v>
      </c>
      <c r="M172" s="48">
        <f aca="true" t="shared" si="87" ref="M172:M177">F172*1.83</f>
        <v>27.450000000000003</v>
      </c>
      <c r="N172" s="48">
        <f aca="true" t="shared" si="88" ref="N172:N177">G172*1.83</f>
        <v>31.11</v>
      </c>
      <c r="O172" s="48">
        <f aca="true" t="shared" si="89" ref="O172:Q176">H172*1.83</f>
        <v>31.11</v>
      </c>
      <c r="P172" s="48">
        <f t="shared" si="89"/>
        <v>30.7989</v>
      </c>
      <c r="Q172" s="48">
        <f t="shared" si="89"/>
        <v>30.490911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</row>
    <row r="173" spans="1:28" s="21" customFormat="1" ht="30.75" customHeight="1">
      <c r="A173" s="11">
        <v>35</v>
      </c>
      <c r="B173" s="77" t="s">
        <v>1451</v>
      </c>
      <c r="C173" s="14" t="s">
        <v>1452</v>
      </c>
      <c r="D173" s="30">
        <v>14</v>
      </c>
      <c r="E173" s="30">
        <v>12</v>
      </c>
      <c r="F173" s="30">
        <v>12</v>
      </c>
      <c r="G173" s="30">
        <v>11</v>
      </c>
      <c r="H173" s="30">
        <v>12</v>
      </c>
      <c r="I173" s="30">
        <f t="shared" si="85"/>
        <v>11.879999999999999</v>
      </c>
      <c r="J173" s="50">
        <f t="shared" si="85"/>
        <v>11.761199999999999</v>
      </c>
      <c r="K173" s="70">
        <f t="shared" si="86"/>
        <v>25.62</v>
      </c>
      <c r="L173" s="48">
        <f>E173*1.83</f>
        <v>21.96</v>
      </c>
      <c r="M173" s="48">
        <f t="shared" si="87"/>
        <v>21.96</v>
      </c>
      <c r="N173" s="48">
        <f t="shared" si="88"/>
        <v>20.130000000000003</v>
      </c>
      <c r="O173" s="48">
        <f t="shared" si="89"/>
        <v>21.96</v>
      </c>
      <c r="P173" s="48">
        <f t="shared" si="89"/>
        <v>21.740399999999998</v>
      </c>
      <c r="Q173" s="48">
        <f t="shared" si="89"/>
        <v>21.522996</v>
      </c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s="21" customFormat="1" ht="17.25" customHeight="1">
      <c r="A174" s="11">
        <v>36</v>
      </c>
      <c r="B174" s="74" t="s">
        <v>2039</v>
      </c>
      <c r="C174" s="23" t="s">
        <v>2040</v>
      </c>
      <c r="D174" s="30">
        <v>2</v>
      </c>
      <c r="E174" s="30">
        <v>1</v>
      </c>
      <c r="F174" s="30">
        <v>1</v>
      </c>
      <c r="G174" s="30">
        <v>1</v>
      </c>
      <c r="H174" s="30">
        <v>1</v>
      </c>
      <c r="I174" s="30">
        <f t="shared" si="85"/>
        <v>0.99</v>
      </c>
      <c r="J174" s="50">
        <f t="shared" si="85"/>
        <v>0.9801</v>
      </c>
      <c r="K174" s="70">
        <f t="shared" si="86"/>
        <v>3.66</v>
      </c>
      <c r="L174" s="48">
        <f>E174*1.83</f>
        <v>1.83</v>
      </c>
      <c r="M174" s="48">
        <f t="shared" si="87"/>
        <v>1.83</v>
      </c>
      <c r="N174" s="48">
        <f t="shared" si="88"/>
        <v>1.83</v>
      </c>
      <c r="O174" s="48">
        <f t="shared" si="89"/>
        <v>1.83</v>
      </c>
      <c r="P174" s="48">
        <f t="shared" si="89"/>
        <v>1.8117</v>
      </c>
      <c r="Q174" s="48">
        <f t="shared" si="89"/>
        <v>1.793583</v>
      </c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1:28" s="21" customFormat="1" ht="17.25" customHeight="1">
      <c r="A175" s="11">
        <v>37</v>
      </c>
      <c r="B175" s="74" t="s">
        <v>2305</v>
      </c>
      <c r="C175" s="23" t="s">
        <v>2306</v>
      </c>
      <c r="D175" s="30">
        <v>1</v>
      </c>
      <c r="E175" s="30">
        <v>1</v>
      </c>
      <c r="F175" s="30">
        <v>1</v>
      </c>
      <c r="G175" s="30">
        <v>1</v>
      </c>
      <c r="H175" s="30">
        <v>1</v>
      </c>
      <c r="I175" s="30">
        <f t="shared" si="85"/>
        <v>0.99</v>
      </c>
      <c r="J175" s="50">
        <f t="shared" si="85"/>
        <v>0.9801</v>
      </c>
      <c r="K175" s="70">
        <f t="shared" si="86"/>
        <v>1.83</v>
      </c>
      <c r="L175" s="48">
        <f>E175*1.83</f>
        <v>1.83</v>
      </c>
      <c r="M175" s="48">
        <f t="shared" si="87"/>
        <v>1.83</v>
      </c>
      <c r="N175" s="48">
        <f t="shared" si="88"/>
        <v>1.83</v>
      </c>
      <c r="O175" s="48">
        <f t="shared" si="89"/>
        <v>1.83</v>
      </c>
      <c r="P175" s="48">
        <f t="shared" si="89"/>
        <v>1.8117</v>
      </c>
      <c r="Q175" s="48">
        <f t="shared" si="89"/>
        <v>1.793583</v>
      </c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1:28" s="21" customFormat="1" ht="17.25" customHeight="1">
      <c r="A176" s="11">
        <v>38</v>
      </c>
      <c r="B176" s="74" t="s">
        <v>2311</v>
      </c>
      <c r="C176" s="23" t="s">
        <v>2312</v>
      </c>
      <c r="D176" s="30">
        <v>17</v>
      </c>
      <c r="E176" s="30">
        <v>17</v>
      </c>
      <c r="F176" s="30">
        <v>20</v>
      </c>
      <c r="G176" s="30">
        <v>14</v>
      </c>
      <c r="H176" s="30">
        <v>17</v>
      </c>
      <c r="I176" s="30">
        <f t="shared" si="85"/>
        <v>16.83</v>
      </c>
      <c r="J176" s="50">
        <f t="shared" si="85"/>
        <v>16.6617</v>
      </c>
      <c r="K176" s="70">
        <f t="shared" si="86"/>
        <v>31.11</v>
      </c>
      <c r="L176" s="48">
        <f>E176*1.83</f>
        <v>31.11</v>
      </c>
      <c r="M176" s="48">
        <f t="shared" si="87"/>
        <v>36.6</v>
      </c>
      <c r="N176" s="48">
        <f t="shared" si="88"/>
        <v>25.62</v>
      </c>
      <c r="O176" s="48">
        <f t="shared" si="89"/>
        <v>31.11</v>
      </c>
      <c r="P176" s="48">
        <f t="shared" si="89"/>
        <v>30.7989</v>
      </c>
      <c r="Q176" s="48">
        <f t="shared" si="89"/>
        <v>30.490911</v>
      </c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s="21" customFormat="1" ht="17.25" customHeight="1">
      <c r="A177" s="11">
        <v>39</v>
      </c>
      <c r="B177" s="74" t="s">
        <v>2313</v>
      </c>
      <c r="C177" s="23" t="s">
        <v>2314</v>
      </c>
      <c r="D177" s="30">
        <v>1</v>
      </c>
      <c r="E177" s="30" t="s">
        <v>1961</v>
      </c>
      <c r="F177" s="30">
        <v>6</v>
      </c>
      <c r="G177" s="30">
        <v>1</v>
      </c>
      <c r="H177" s="30" t="s">
        <v>1961</v>
      </c>
      <c r="I177" s="30" t="s">
        <v>1961</v>
      </c>
      <c r="J177" s="50" t="s">
        <v>1961</v>
      </c>
      <c r="K177" s="70">
        <f t="shared" si="86"/>
        <v>1.83</v>
      </c>
      <c r="L177" s="30" t="s">
        <v>1961</v>
      </c>
      <c r="M177" s="48">
        <f t="shared" si="87"/>
        <v>10.98</v>
      </c>
      <c r="N177" s="48">
        <f t="shared" si="88"/>
        <v>1.83</v>
      </c>
      <c r="O177" s="30" t="s">
        <v>1961</v>
      </c>
      <c r="P177" s="30" t="s">
        <v>1961</v>
      </c>
      <c r="Q177" s="30" t="s">
        <v>1961</v>
      </c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19" ht="21" customHeight="1">
      <c r="A178" s="463" t="s">
        <v>1386</v>
      </c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3"/>
      <c r="Q178" s="463"/>
      <c r="R178" s="17"/>
      <c r="S178" s="17"/>
    </row>
    <row r="179" spans="1:28" s="21" customFormat="1" ht="18.75" customHeight="1">
      <c r="A179" s="11">
        <v>40</v>
      </c>
      <c r="B179" s="74" t="s">
        <v>846</v>
      </c>
      <c r="C179" s="14" t="s">
        <v>847</v>
      </c>
      <c r="D179" s="30">
        <v>11</v>
      </c>
      <c r="E179" s="30">
        <v>11</v>
      </c>
      <c r="F179" s="30">
        <v>12</v>
      </c>
      <c r="G179" s="30">
        <v>12</v>
      </c>
      <c r="H179" s="30">
        <v>12</v>
      </c>
      <c r="I179" s="30">
        <f aca="true" t="shared" si="90" ref="I179:J182">H179*0.99</f>
        <v>11.879999999999999</v>
      </c>
      <c r="J179" s="50">
        <f t="shared" si="90"/>
        <v>11.761199999999999</v>
      </c>
      <c r="K179" s="70">
        <f aca="true" t="shared" si="91" ref="K179:L182">D179*2.81</f>
        <v>30.91</v>
      </c>
      <c r="L179" s="48">
        <f t="shared" si="91"/>
        <v>30.91</v>
      </c>
      <c r="M179" s="48">
        <f aca="true" t="shared" si="92" ref="M179:Q182">F179*2.81</f>
        <v>33.72</v>
      </c>
      <c r="N179" s="48">
        <f t="shared" si="92"/>
        <v>33.72</v>
      </c>
      <c r="O179" s="48">
        <f t="shared" si="92"/>
        <v>33.72</v>
      </c>
      <c r="P179" s="48">
        <f t="shared" si="92"/>
        <v>33.382799999999996</v>
      </c>
      <c r="Q179" s="48">
        <f t="shared" si="92"/>
        <v>33.048972</v>
      </c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1:28" s="21" customFormat="1" ht="17.25" customHeight="1">
      <c r="A180" s="11">
        <v>41</v>
      </c>
      <c r="B180" s="74" t="s">
        <v>1432</v>
      </c>
      <c r="C180" s="14" t="s">
        <v>1433</v>
      </c>
      <c r="D180" s="30">
        <v>7</v>
      </c>
      <c r="E180" s="30">
        <v>7</v>
      </c>
      <c r="F180" s="30">
        <v>7</v>
      </c>
      <c r="G180" s="30">
        <v>7</v>
      </c>
      <c r="H180" s="30">
        <v>7</v>
      </c>
      <c r="I180" s="30">
        <f t="shared" si="90"/>
        <v>6.93</v>
      </c>
      <c r="J180" s="50">
        <f t="shared" si="90"/>
        <v>6.8607</v>
      </c>
      <c r="K180" s="70">
        <f t="shared" si="91"/>
        <v>19.67</v>
      </c>
      <c r="L180" s="48">
        <f t="shared" si="91"/>
        <v>19.67</v>
      </c>
      <c r="M180" s="48">
        <f t="shared" si="92"/>
        <v>19.67</v>
      </c>
      <c r="N180" s="48">
        <f t="shared" si="92"/>
        <v>19.67</v>
      </c>
      <c r="O180" s="48">
        <f t="shared" si="92"/>
        <v>19.67</v>
      </c>
      <c r="P180" s="48">
        <f t="shared" si="92"/>
        <v>19.4733</v>
      </c>
      <c r="Q180" s="48">
        <f t="shared" si="92"/>
        <v>19.278567</v>
      </c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1:17" s="34" customFormat="1" ht="19.5" customHeight="1">
      <c r="A181" s="11">
        <v>42</v>
      </c>
      <c r="B181" s="74" t="s">
        <v>1449</v>
      </c>
      <c r="C181" s="14" t="s">
        <v>1450</v>
      </c>
      <c r="D181" s="30">
        <v>33</v>
      </c>
      <c r="E181" s="30">
        <v>28</v>
      </c>
      <c r="F181" s="30">
        <v>27</v>
      </c>
      <c r="G181" s="30">
        <v>24</v>
      </c>
      <c r="H181" s="30">
        <v>24</v>
      </c>
      <c r="I181" s="30">
        <f t="shared" si="90"/>
        <v>23.759999999999998</v>
      </c>
      <c r="J181" s="50">
        <f t="shared" si="90"/>
        <v>23.522399999999998</v>
      </c>
      <c r="K181" s="70">
        <f t="shared" si="91"/>
        <v>92.73</v>
      </c>
      <c r="L181" s="48">
        <f t="shared" si="91"/>
        <v>78.68</v>
      </c>
      <c r="M181" s="48">
        <f t="shared" si="92"/>
        <v>75.87</v>
      </c>
      <c r="N181" s="48">
        <f t="shared" si="92"/>
        <v>67.44</v>
      </c>
      <c r="O181" s="48">
        <f t="shared" si="92"/>
        <v>67.44</v>
      </c>
      <c r="P181" s="48">
        <f t="shared" si="92"/>
        <v>66.76559999999999</v>
      </c>
      <c r="Q181" s="48">
        <f t="shared" si="92"/>
        <v>66.097944</v>
      </c>
    </row>
    <row r="182" spans="1:28" s="31" customFormat="1" ht="18.75" customHeight="1">
      <c r="A182" s="11">
        <v>43</v>
      </c>
      <c r="B182" s="74" t="s">
        <v>2036</v>
      </c>
      <c r="C182" s="14" t="s">
        <v>2037</v>
      </c>
      <c r="D182" s="30">
        <v>17</v>
      </c>
      <c r="E182" s="30">
        <v>17</v>
      </c>
      <c r="F182" s="30">
        <v>16</v>
      </c>
      <c r="G182" s="30">
        <v>16</v>
      </c>
      <c r="H182" s="30">
        <v>16</v>
      </c>
      <c r="I182" s="30">
        <f t="shared" si="90"/>
        <v>15.84</v>
      </c>
      <c r="J182" s="50">
        <f t="shared" si="90"/>
        <v>15.6816</v>
      </c>
      <c r="K182" s="70">
        <f t="shared" si="91"/>
        <v>47.77</v>
      </c>
      <c r="L182" s="48">
        <f t="shared" si="91"/>
        <v>47.77</v>
      </c>
      <c r="M182" s="48">
        <f t="shared" si="92"/>
        <v>44.96</v>
      </c>
      <c r="N182" s="48">
        <f t="shared" si="92"/>
        <v>44.96</v>
      </c>
      <c r="O182" s="48">
        <f t="shared" si="92"/>
        <v>44.96</v>
      </c>
      <c r="P182" s="48">
        <f t="shared" si="92"/>
        <v>44.5104</v>
      </c>
      <c r="Q182" s="48">
        <f t="shared" si="92"/>
        <v>44.065296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</row>
    <row r="183" spans="1:19" ht="21" customHeight="1">
      <c r="A183" s="463" t="s">
        <v>2270</v>
      </c>
      <c r="B183" s="463"/>
      <c r="C183" s="463"/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3"/>
      <c r="Q183" s="463"/>
      <c r="R183" s="17"/>
      <c r="S183" s="17"/>
    </row>
    <row r="184" spans="1:28" s="21" customFormat="1" ht="18.75" customHeight="1">
      <c r="A184" s="11">
        <v>44</v>
      </c>
      <c r="B184" s="74" t="s">
        <v>734</v>
      </c>
      <c r="C184" s="23" t="s">
        <v>735</v>
      </c>
      <c r="D184" s="30">
        <v>28</v>
      </c>
      <c r="E184" s="30">
        <v>28</v>
      </c>
      <c r="F184" s="30">
        <v>28</v>
      </c>
      <c r="G184" s="30">
        <v>28</v>
      </c>
      <c r="H184" s="30">
        <v>28</v>
      </c>
      <c r="I184" s="30">
        <f aca="true" t="shared" si="93" ref="I184:J187">H184*0.99</f>
        <v>27.72</v>
      </c>
      <c r="J184" s="50">
        <f t="shared" si="93"/>
        <v>27.4428</v>
      </c>
      <c r="K184" s="56">
        <f>D184*1.54</f>
        <v>43.120000000000005</v>
      </c>
      <c r="L184" s="35">
        <f aca="true" t="shared" si="94" ref="L184:Q184">E184*1.54</f>
        <v>43.120000000000005</v>
      </c>
      <c r="M184" s="35">
        <f t="shared" si="94"/>
        <v>43.120000000000005</v>
      </c>
      <c r="N184" s="35">
        <f t="shared" si="94"/>
        <v>43.120000000000005</v>
      </c>
      <c r="O184" s="35">
        <f t="shared" si="94"/>
        <v>43.120000000000005</v>
      </c>
      <c r="P184" s="35">
        <f t="shared" si="94"/>
        <v>42.6888</v>
      </c>
      <c r="Q184" s="35">
        <f t="shared" si="94"/>
        <v>42.261911999999995</v>
      </c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</row>
    <row r="185" spans="1:28" s="21" customFormat="1" ht="18.75" customHeight="1">
      <c r="A185" s="11">
        <v>45</v>
      </c>
      <c r="B185" s="74" t="s">
        <v>2024</v>
      </c>
      <c r="C185" s="23" t="s">
        <v>2025</v>
      </c>
      <c r="D185" s="30">
        <v>32</v>
      </c>
      <c r="E185" s="30">
        <v>32</v>
      </c>
      <c r="F185" s="30">
        <v>32</v>
      </c>
      <c r="G185" s="30">
        <v>32</v>
      </c>
      <c r="H185" s="30">
        <v>32</v>
      </c>
      <c r="I185" s="30">
        <f t="shared" si="93"/>
        <v>31.68</v>
      </c>
      <c r="J185" s="50">
        <f t="shared" si="93"/>
        <v>31.3632</v>
      </c>
      <c r="K185" s="56">
        <f aca="true" t="shared" si="95" ref="K185:K190">D185*1.54</f>
        <v>49.28</v>
      </c>
      <c r="L185" s="35">
        <f aca="true" t="shared" si="96" ref="L185:Q187">E185*1.54</f>
        <v>49.28</v>
      </c>
      <c r="M185" s="35">
        <f t="shared" si="96"/>
        <v>49.28</v>
      </c>
      <c r="N185" s="35">
        <f t="shared" si="96"/>
        <v>49.28</v>
      </c>
      <c r="O185" s="35">
        <f t="shared" si="96"/>
        <v>49.28</v>
      </c>
      <c r="P185" s="35">
        <f t="shared" si="96"/>
        <v>48.7872</v>
      </c>
      <c r="Q185" s="35">
        <f t="shared" si="96"/>
        <v>48.299328</v>
      </c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</row>
    <row r="186" spans="1:28" s="21" customFormat="1" ht="30.75" customHeight="1">
      <c r="A186" s="11">
        <v>46</v>
      </c>
      <c r="B186" s="74" t="s">
        <v>2299</v>
      </c>
      <c r="C186" s="23" t="s">
        <v>2300</v>
      </c>
      <c r="D186" s="30">
        <v>2</v>
      </c>
      <c r="E186" s="30">
        <v>1</v>
      </c>
      <c r="F186" s="30">
        <v>1</v>
      </c>
      <c r="G186" s="30">
        <v>1</v>
      </c>
      <c r="H186" s="30">
        <v>2</v>
      </c>
      <c r="I186" s="30">
        <f t="shared" si="93"/>
        <v>1.98</v>
      </c>
      <c r="J186" s="50">
        <f t="shared" si="93"/>
        <v>1.9602</v>
      </c>
      <c r="K186" s="56">
        <f t="shared" si="95"/>
        <v>3.08</v>
      </c>
      <c r="L186" s="35">
        <f t="shared" si="96"/>
        <v>1.54</v>
      </c>
      <c r="M186" s="35">
        <f t="shared" si="96"/>
        <v>1.54</v>
      </c>
      <c r="N186" s="35">
        <f t="shared" si="96"/>
        <v>1.54</v>
      </c>
      <c r="O186" s="35">
        <f t="shared" si="96"/>
        <v>3.08</v>
      </c>
      <c r="P186" s="35">
        <f t="shared" si="96"/>
        <v>3.0492</v>
      </c>
      <c r="Q186" s="35">
        <f t="shared" si="96"/>
        <v>3.018708</v>
      </c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spans="1:20" ht="18" customHeight="1">
      <c r="A187" s="11">
        <v>47</v>
      </c>
      <c r="B187" s="74" t="s">
        <v>1446</v>
      </c>
      <c r="C187" s="14" t="s">
        <v>1045</v>
      </c>
      <c r="D187" s="30">
        <v>33</v>
      </c>
      <c r="E187" s="30">
        <v>33</v>
      </c>
      <c r="F187" s="30">
        <v>31</v>
      </c>
      <c r="G187" s="30">
        <v>31</v>
      </c>
      <c r="H187" s="30">
        <v>31</v>
      </c>
      <c r="I187" s="30">
        <f t="shared" si="93"/>
        <v>30.69</v>
      </c>
      <c r="J187" s="50">
        <f t="shared" si="93"/>
        <v>30.383100000000002</v>
      </c>
      <c r="K187" s="56">
        <f t="shared" si="95"/>
        <v>50.82</v>
      </c>
      <c r="L187" s="35">
        <f t="shared" si="96"/>
        <v>50.82</v>
      </c>
      <c r="M187" s="35">
        <f t="shared" si="96"/>
        <v>47.74</v>
      </c>
      <c r="N187" s="35">
        <f t="shared" si="96"/>
        <v>47.74</v>
      </c>
      <c r="O187" s="35">
        <f t="shared" si="96"/>
        <v>47.74</v>
      </c>
      <c r="P187" s="35">
        <f t="shared" si="96"/>
        <v>47.262600000000006</v>
      </c>
      <c r="Q187" s="35">
        <f t="shared" si="96"/>
        <v>46.78997400000001</v>
      </c>
      <c r="R187" s="3"/>
      <c r="S187" s="3"/>
      <c r="T187" s="3"/>
    </row>
    <row r="188" spans="1:28" s="21" customFormat="1" ht="18.75" customHeight="1">
      <c r="A188" s="11">
        <v>48</v>
      </c>
      <c r="B188" s="86" t="s">
        <v>1941</v>
      </c>
      <c r="C188" s="40" t="s">
        <v>1942</v>
      </c>
      <c r="D188" s="30">
        <v>5</v>
      </c>
      <c r="E188" s="30" t="s">
        <v>1961</v>
      </c>
      <c r="F188" s="30" t="s">
        <v>1961</v>
      </c>
      <c r="G188" s="30" t="s">
        <v>1961</v>
      </c>
      <c r="H188" s="30" t="s">
        <v>1961</v>
      </c>
      <c r="I188" s="30" t="s">
        <v>1961</v>
      </c>
      <c r="J188" s="50" t="s">
        <v>1961</v>
      </c>
      <c r="K188" s="56">
        <f t="shared" si="95"/>
        <v>7.7</v>
      </c>
      <c r="L188" s="30" t="s">
        <v>1961</v>
      </c>
      <c r="M188" s="30" t="s">
        <v>1961</v>
      </c>
      <c r="N188" s="30" t="s">
        <v>1961</v>
      </c>
      <c r="O188" s="30" t="s">
        <v>1961</v>
      </c>
      <c r="P188" s="30" t="s">
        <v>1961</v>
      </c>
      <c r="Q188" s="30" t="s">
        <v>1961</v>
      </c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spans="1:28" s="21" customFormat="1" ht="32.25" customHeight="1">
      <c r="A189" s="11">
        <v>49</v>
      </c>
      <c r="B189" s="74" t="s">
        <v>2026</v>
      </c>
      <c r="C189" s="23" t="s">
        <v>2027</v>
      </c>
      <c r="D189" s="30">
        <v>3</v>
      </c>
      <c r="E189" s="30">
        <v>3</v>
      </c>
      <c r="F189" s="30">
        <v>3</v>
      </c>
      <c r="G189" s="30">
        <v>3</v>
      </c>
      <c r="H189" s="30">
        <v>3</v>
      </c>
      <c r="I189" s="30">
        <f>H189*0.99</f>
        <v>2.9699999999999998</v>
      </c>
      <c r="J189" s="50">
        <f>I189*0.99</f>
        <v>2.9402999999999997</v>
      </c>
      <c r="K189" s="56">
        <f t="shared" si="95"/>
        <v>4.62</v>
      </c>
      <c r="L189" s="35">
        <f aca="true" t="shared" si="97" ref="L189:Q189">E189*1.54</f>
        <v>4.62</v>
      </c>
      <c r="M189" s="35">
        <f t="shared" si="97"/>
        <v>4.62</v>
      </c>
      <c r="N189" s="35">
        <f t="shared" si="97"/>
        <v>4.62</v>
      </c>
      <c r="O189" s="35">
        <f t="shared" si="97"/>
        <v>4.62</v>
      </c>
      <c r="P189" s="35">
        <f t="shared" si="97"/>
        <v>4.573799999999999</v>
      </c>
      <c r="Q189" s="35">
        <f t="shared" si="97"/>
        <v>4.528061999999999</v>
      </c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s="21" customFormat="1" ht="18.75" customHeight="1">
      <c r="A190" s="11">
        <v>50</v>
      </c>
      <c r="B190" s="74" t="s">
        <v>2030</v>
      </c>
      <c r="C190" s="23" t="s">
        <v>2031</v>
      </c>
      <c r="D190" s="30">
        <v>1</v>
      </c>
      <c r="E190" s="30" t="s">
        <v>1961</v>
      </c>
      <c r="F190" s="30" t="s">
        <v>1961</v>
      </c>
      <c r="G190" s="30" t="s">
        <v>1961</v>
      </c>
      <c r="H190" s="30" t="s">
        <v>1961</v>
      </c>
      <c r="I190" s="30" t="s">
        <v>1961</v>
      </c>
      <c r="J190" s="50" t="s">
        <v>1961</v>
      </c>
      <c r="K190" s="56">
        <f t="shared" si="95"/>
        <v>1.54</v>
      </c>
      <c r="L190" s="30" t="s">
        <v>1961</v>
      </c>
      <c r="M190" s="30" t="s">
        <v>1961</v>
      </c>
      <c r="N190" s="30" t="s">
        <v>1961</v>
      </c>
      <c r="O190" s="30" t="s">
        <v>1961</v>
      </c>
      <c r="P190" s="30" t="s">
        <v>1961</v>
      </c>
      <c r="Q190" s="30" t="s">
        <v>1961</v>
      </c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1:51" s="21" customFormat="1" ht="8.25" customHeight="1">
      <c r="A191" s="26"/>
      <c r="B191" s="79"/>
      <c r="C191" s="43"/>
      <c r="D191" s="25"/>
      <c r="E191" s="25"/>
      <c r="F191" s="25"/>
      <c r="G191" s="25"/>
      <c r="H191" s="25"/>
      <c r="I191" s="25"/>
      <c r="J191" s="25"/>
      <c r="K191" s="44"/>
      <c r="L191" s="44"/>
      <c r="M191" s="44"/>
      <c r="N191" s="44"/>
      <c r="O191" s="44"/>
      <c r="P191" s="44"/>
      <c r="Q191" s="44"/>
      <c r="R191" s="28"/>
      <c r="S191" s="28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1:51" s="21" customFormat="1" ht="38.25" customHeight="1">
      <c r="A192" s="471" t="s">
        <v>848</v>
      </c>
      <c r="B192" s="472"/>
      <c r="C192" s="473"/>
      <c r="D192" s="46">
        <f>SUM(D134:D141,D143:D144,D146:D157,D159:D162,D164:D169,D171:D177,D179:D182,D184:D190)</f>
        <v>882</v>
      </c>
      <c r="E192" s="46">
        <f aca="true" t="shared" si="98" ref="E192:Q192">SUM(E134:E141,E143:E144,E146:E157,E159:E162,E164:E169,E171:E177,E179:E182,E184:E190)</f>
        <v>842</v>
      </c>
      <c r="F192" s="46">
        <f t="shared" si="98"/>
        <v>823</v>
      </c>
      <c r="G192" s="46">
        <f t="shared" si="98"/>
        <v>818</v>
      </c>
      <c r="H192" s="46">
        <f t="shared" si="98"/>
        <v>819</v>
      </c>
      <c r="I192" s="46">
        <f t="shared" si="98"/>
        <v>810.8100000000002</v>
      </c>
      <c r="J192" s="51">
        <f t="shared" si="98"/>
        <v>802.7019</v>
      </c>
      <c r="K192" s="71">
        <f t="shared" si="98"/>
        <v>1548.0099999999995</v>
      </c>
      <c r="L192" s="46">
        <f t="shared" si="98"/>
        <v>1491.0799999999995</v>
      </c>
      <c r="M192" s="46">
        <f t="shared" si="98"/>
        <v>1483.5099999999993</v>
      </c>
      <c r="N192" s="46">
        <f t="shared" si="98"/>
        <v>1473.3199999999993</v>
      </c>
      <c r="O192" s="46">
        <f t="shared" si="98"/>
        <v>1478.6099999999992</v>
      </c>
      <c r="P192" s="46">
        <f t="shared" si="98"/>
        <v>1463.8238999999994</v>
      </c>
      <c r="Q192" s="46">
        <f t="shared" si="98"/>
        <v>1449.1856610000004</v>
      </c>
      <c r="R192" s="28"/>
      <c r="S192" s="28"/>
      <c r="T192" s="33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1:20" s="34" customFormat="1" ht="9.75" customHeight="1">
      <c r="A193" s="68"/>
      <c r="B193" s="82"/>
      <c r="C193" s="45"/>
      <c r="D193" s="38"/>
      <c r="E193" s="38"/>
      <c r="F193" s="38"/>
      <c r="G193" s="38"/>
      <c r="H193" s="38"/>
      <c r="I193" s="38"/>
      <c r="J193" s="38"/>
      <c r="K193" s="53"/>
      <c r="L193" s="53"/>
      <c r="M193" s="53"/>
      <c r="N193" s="53"/>
      <c r="O193" s="53"/>
      <c r="P193" s="53"/>
      <c r="Q193" s="53"/>
      <c r="R193" s="26"/>
      <c r="S193" s="26"/>
      <c r="T193" s="33"/>
    </row>
    <row r="194" spans="1:191" s="7" customFormat="1" ht="30" customHeight="1">
      <c r="A194" s="464" t="s">
        <v>2275</v>
      </c>
      <c r="B194" s="464"/>
      <c r="C194" s="464"/>
      <c r="D194" s="464"/>
      <c r="E194" s="464"/>
      <c r="F194" s="464"/>
      <c r="G194" s="464"/>
      <c r="H194" s="464"/>
      <c r="I194" s="464"/>
      <c r="J194" s="464"/>
      <c r="K194" s="464"/>
      <c r="L194" s="464"/>
      <c r="M194" s="464"/>
      <c r="N194" s="464"/>
      <c r="O194" s="464"/>
      <c r="P194" s="464"/>
      <c r="Q194" s="464"/>
      <c r="R194" s="16"/>
      <c r="S194" s="16"/>
      <c r="T194" s="5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</row>
    <row r="195" spans="1:19" ht="16.5" customHeight="1">
      <c r="A195" s="463" t="s">
        <v>202</v>
      </c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17"/>
      <c r="S195" s="17"/>
    </row>
    <row r="196" spans="1:28" s="21" customFormat="1" ht="18" customHeight="1">
      <c r="A196" s="11">
        <v>1</v>
      </c>
      <c r="B196" s="74" t="s">
        <v>67</v>
      </c>
      <c r="C196" s="14" t="s">
        <v>68</v>
      </c>
      <c r="D196" s="30">
        <v>6</v>
      </c>
      <c r="E196" s="30">
        <v>3</v>
      </c>
      <c r="F196" s="30">
        <v>2</v>
      </c>
      <c r="G196" s="30">
        <v>1</v>
      </c>
      <c r="H196" s="30" t="s">
        <v>1961</v>
      </c>
      <c r="I196" s="30" t="s">
        <v>1961</v>
      </c>
      <c r="J196" s="50" t="s">
        <v>1961</v>
      </c>
      <c r="K196" s="56">
        <f>D196*1.28</f>
        <v>7.68</v>
      </c>
      <c r="L196" s="35">
        <f>E196*1.28</f>
        <v>3.84</v>
      </c>
      <c r="M196" s="35">
        <f>F196*1.28</f>
        <v>2.56</v>
      </c>
      <c r="N196" s="35">
        <f>G196*1.28</f>
        <v>1.28</v>
      </c>
      <c r="O196" s="30" t="s">
        <v>1961</v>
      </c>
      <c r="P196" s="30" t="s">
        <v>1961</v>
      </c>
      <c r="Q196" s="30" t="s">
        <v>1961</v>
      </c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spans="1:28" s="21" customFormat="1" ht="18" customHeight="1">
      <c r="A197" s="11">
        <v>2</v>
      </c>
      <c r="B197" s="76" t="s">
        <v>730</v>
      </c>
      <c r="C197" s="42" t="s">
        <v>2247</v>
      </c>
      <c r="D197" s="30">
        <v>5</v>
      </c>
      <c r="E197" s="30">
        <v>1</v>
      </c>
      <c r="F197" s="30">
        <v>1</v>
      </c>
      <c r="G197" s="30">
        <v>2</v>
      </c>
      <c r="H197" s="30">
        <v>1</v>
      </c>
      <c r="I197" s="30">
        <f>H197*0.99</f>
        <v>0.99</v>
      </c>
      <c r="J197" s="50">
        <f>I197*0.99</f>
        <v>0.9801</v>
      </c>
      <c r="K197" s="56">
        <f aca="true" t="shared" si="99" ref="K197:K204">D197*1.28</f>
        <v>6.4</v>
      </c>
      <c r="L197" s="35">
        <f aca="true" t="shared" si="100" ref="L197:L204">E197*1.28</f>
        <v>1.28</v>
      </c>
      <c r="M197" s="35">
        <f aca="true" t="shared" si="101" ref="M197:M202">F197*1.28</f>
        <v>1.28</v>
      </c>
      <c r="N197" s="35">
        <f aca="true" t="shared" si="102" ref="N197:N204">G197*1.28</f>
        <v>2.56</v>
      </c>
      <c r="O197" s="35">
        <f aca="true" t="shared" si="103" ref="O197:O204">H197*1.28</f>
        <v>1.28</v>
      </c>
      <c r="P197" s="35">
        <f aca="true" t="shared" si="104" ref="P197:P204">I197*1.28</f>
        <v>1.2672</v>
      </c>
      <c r="Q197" s="35">
        <f aca="true" t="shared" si="105" ref="Q197:Q204">J197*1.28</f>
        <v>1.254528</v>
      </c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28" s="21" customFormat="1" ht="15.75" customHeight="1">
      <c r="A198" s="11">
        <v>3</v>
      </c>
      <c r="B198" s="76" t="s">
        <v>216</v>
      </c>
      <c r="C198" s="42" t="s">
        <v>217</v>
      </c>
      <c r="D198" s="30">
        <v>1</v>
      </c>
      <c r="E198" s="30">
        <v>1</v>
      </c>
      <c r="F198" s="30">
        <v>1</v>
      </c>
      <c r="G198" s="30">
        <v>1</v>
      </c>
      <c r="H198" s="30">
        <v>1</v>
      </c>
      <c r="I198" s="30">
        <f>H198*0.99</f>
        <v>0.99</v>
      </c>
      <c r="J198" s="50">
        <f>I198*0.99</f>
        <v>0.9801</v>
      </c>
      <c r="K198" s="56">
        <f t="shared" si="99"/>
        <v>1.28</v>
      </c>
      <c r="L198" s="35">
        <f t="shared" si="100"/>
        <v>1.28</v>
      </c>
      <c r="M198" s="35">
        <f t="shared" si="101"/>
        <v>1.28</v>
      </c>
      <c r="N198" s="35">
        <f t="shared" si="102"/>
        <v>1.28</v>
      </c>
      <c r="O198" s="35">
        <f t="shared" si="103"/>
        <v>1.28</v>
      </c>
      <c r="P198" s="35">
        <f t="shared" si="104"/>
        <v>1.2672</v>
      </c>
      <c r="Q198" s="35">
        <f t="shared" si="105"/>
        <v>1.254528</v>
      </c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</row>
    <row r="199" spans="1:28" s="21" customFormat="1" ht="31.5" customHeight="1">
      <c r="A199" s="11">
        <v>4</v>
      </c>
      <c r="B199" s="74" t="s">
        <v>1392</v>
      </c>
      <c r="C199" s="14" t="s">
        <v>1393</v>
      </c>
      <c r="D199" s="30">
        <v>1</v>
      </c>
      <c r="E199" s="30">
        <v>1</v>
      </c>
      <c r="F199" s="30">
        <v>1</v>
      </c>
      <c r="G199" s="30">
        <v>1</v>
      </c>
      <c r="H199" s="30">
        <v>1</v>
      </c>
      <c r="I199" s="30">
        <f aca="true" t="shared" si="106" ref="I199:J202">H199*0.99</f>
        <v>0.99</v>
      </c>
      <c r="J199" s="50">
        <f t="shared" si="106"/>
        <v>0.9801</v>
      </c>
      <c r="K199" s="56">
        <f t="shared" si="99"/>
        <v>1.28</v>
      </c>
      <c r="L199" s="35">
        <f t="shared" si="100"/>
        <v>1.28</v>
      </c>
      <c r="M199" s="35">
        <f t="shared" si="101"/>
        <v>1.28</v>
      </c>
      <c r="N199" s="35">
        <f t="shared" si="102"/>
        <v>1.28</v>
      </c>
      <c r="O199" s="35">
        <f t="shared" si="103"/>
        <v>1.28</v>
      </c>
      <c r="P199" s="35">
        <f t="shared" si="104"/>
        <v>1.2672</v>
      </c>
      <c r="Q199" s="35">
        <f t="shared" si="105"/>
        <v>1.254528</v>
      </c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</row>
    <row r="200" spans="1:28" s="21" customFormat="1" ht="30.75" customHeight="1">
      <c r="A200" s="11">
        <v>5</v>
      </c>
      <c r="B200" s="74" t="s">
        <v>1588</v>
      </c>
      <c r="C200" s="14" t="s">
        <v>1589</v>
      </c>
      <c r="D200" s="30">
        <v>1</v>
      </c>
      <c r="E200" s="30">
        <v>1</v>
      </c>
      <c r="F200" s="30">
        <v>1</v>
      </c>
      <c r="G200" s="30">
        <v>1</v>
      </c>
      <c r="H200" s="30">
        <v>1</v>
      </c>
      <c r="I200" s="30">
        <f t="shared" si="106"/>
        <v>0.99</v>
      </c>
      <c r="J200" s="50">
        <f t="shared" si="106"/>
        <v>0.9801</v>
      </c>
      <c r="K200" s="56">
        <f t="shared" si="99"/>
        <v>1.28</v>
      </c>
      <c r="L200" s="35">
        <f t="shared" si="100"/>
        <v>1.28</v>
      </c>
      <c r="M200" s="35">
        <f t="shared" si="101"/>
        <v>1.28</v>
      </c>
      <c r="N200" s="35">
        <f t="shared" si="102"/>
        <v>1.28</v>
      </c>
      <c r="O200" s="35">
        <f t="shared" si="103"/>
        <v>1.28</v>
      </c>
      <c r="P200" s="35">
        <f t="shared" si="104"/>
        <v>1.2672</v>
      </c>
      <c r="Q200" s="35">
        <f t="shared" si="105"/>
        <v>1.254528</v>
      </c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spans="1:28" s="21" customFormat="1" ht="31.5" customHeight="1">
      <c r="A201" s="11">
        <v>6</v>
      </c>
      <c r="B201" s="75" t="s">
        <v>64</v>
      </c>
      <c r="C201" s="14" t="s">
        <v>65</v>
      </c>
      <c r="D201" s="30">
        <v>8</v>
      </c>
      <c r="E201" s="30">
        <v>1</v>
      </c>
      <c r="F201" s="30">
        <v>1</v>
      </c>
      <c r="G201" s="30">
        <v>1</v>
      </c>
      <c r="H201" s="30">
        <v>1</v>
      </c>
      <c r="I201" s="30">
        <f t="shared" si="106"/>
        <v>0.99</v>
      </c>
      <c r="J201" s="50">
        <f t="shared" si="106"/>
        <v>0.9801</v>
      </c>
      <c r="K201" s="56">
        <f t="shared" si="99"/>
        <v>10.24</v>
      </c>
      <c r="L201" s="35">
        <f t="shared" si="100"/>
        <v>1.28</v>
      </c>
      <c r="M201" s="35">
        <f t="shared" si="101"/>
        <v>1.28</v>
      </c>
      <c r="N201" s="35">
        <f t="shared" si="102"/>
        <v>1.28</v>
      </c>
      <c r="O201" s="35">
        <f t="shared" si="103"/>
        <v>1.28</v>
      </c>
      <c r="P201" s="35">
        <f t="shared" si="104"/>
        <v>1.2672</v>
      </c>
      <c r="Q201" s="35">
        <f t="shared" si="105"/>
        <v>1.254528</v>
      </c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spans="1:28" s="21" customFormat="1" ht="16.5" customHeight="1">
      <c r="A202" s="11">
        <v>7</v>
      </c>
      <c r="B202" s="74" t="s">
        <v>69</v>
      </c>
      <c r="C202" s="14" t="s">
        <v>70</v>
      </c>
      <c r="D202" s="30">
        <v>19</v>
      </c>
      <c r="E202" s="30">
        <v>13</v>
      </c>
      <c r="F202" s="30">
        <v>3</v>
      </c>
      <c r="G202" s="30">
        <v>1</v>
      </c>
      <c r="H202" s="30">
        <v>1</v>
      </c>
      <c r="I202" s="30">
        <f t="shared" si="106"/>
        <v>0.99</v>
      </c>
      <c r="J202" s="50">
        <f t="shared" si="106"/>
        <v>0.9801</v>
      </c>
      <c r="K202" s="56">
        <f t="shared" si="99"/>
        <v>24.32</v>
      </c>
      <c r="L202" s="35">
        <f t="shared" si="100"/>
        <v>16.64</v>
      </c>
      <c r="M202" s="35">
        <f t="shared" si="101"/>
        <v>3.84</v>
      </c>
      <c r="N202" s="35">
        <f t="shared" si="102"/>
        <v>1.28</v>
      </c>
      <c r="O202" s="35">
        <f t="shared" si="103"/>
        <v>1.28</v>
      </c>
      <c r="P202" s="35">
        <f t="shared" si="104"/>
        <v>1.2672</v>
      </c>
      <c r="Q202" s="35">
        <f t="shared" si="105"/>
        <v>1.254528</v>
      </c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spans="1:28" s="21" customFormat="1" ht="16.5" customHeight="1">
      <c r="A203" s="11">
        <v>8</v>
      </c>
      <c r="B203" s="74" t="s">
        <v>1601</v>
      </c>
      <c r="C203" s="41" t="s">
        <v>1602</v>
      </c>
      <c r="D203" s="30">
        <v>1</v>
      </c>
      <c r="E203" s="30" t="s">
        <v>1961</v>
      </c>
      <c r="F203" s="30" t="s">
        <v>1961</v>
      </c>
      <c r="G203" s="30" t="s">
        <v>1961</v>
      </c>
      <c r="H203" s="30" t="s">
        <v>1961</v>
      </c>
      <c r="I203" s="30" t="s">
        <v>1961</v>
      </c>
      <c r="J203" s="50" t="s">
        <v>1961</v>
      </c>
      <c r="K203" s="56">
        <f t="shared" si="99"/>
        <v>1.28</v>
      </c>
      <c r="L203" s="30" t="s">
        <v>1961</v>
      </c>
      <c r="M203" s="30" t="s">
        <v>1961</v>
      </c>
      <c r="N203" s="30" t="s">
        <v>1961</v>
      </c>
      <c r="O203" s="30" t="s">
        <v>1961</v>
      </c>
      <c r="P203" s="30" t="s">
        <v>1961</v>
      </c>
      <c r="Q203" s="30" t="s">
        <v>1961</v>
      </c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</row>
    <row r="204" spans="1:28" s="21" customFormat="1" ht="16.5" customHeight="1">
      <c r="A204" s="11">
        <v>9</v>
      </c>
      <c r="B204" s="74" t="s">
        <v>2061</v>
      </c>
      <c r="C204" s="14" t="s">
        <v>40</v>
      </c>
      <c r="D204" s="30">
        <v>14</v>
      </c>
      <c r="E204" s="30">
        <v>13</v>
      </c>
      <c r="F204" s="30" t="s">
        <v>1961</v>
      </c>
      <c r="G204" s="30">
        <v>1</v>
      </c>
      <c r="H204" s="30">
        <v>1</v>
      </c>
      <c r="I204" s="30">
        <f>H204*0.99</f>
        <v>0.99</v>
      </c>
      <c r="J204" s="50">
        <f>I204*0.99</f>
        <v>0.9801</v>
      </c>
      <c r="K204" s="56">
        <f t="shared" si="99"/>
        <v>17.92</v>
      </c>
      <c r="L204" s="35">
        <f t="shared" si="100"/>
        <v>16.64</v>
      </c>
      <c r="M204" s="30" t="s">
        <v>1961</v>
      </c>
      <c r="N204" s="35">
        <f t="shared" si="102"/>
        <v>1.28</v>
      </c>
      <c r="O204" s="35">
        <f t="shared" si="103"/>
        <v>1.28</v>
      </c>
      <c r="P204" s="35">
        <f t="shared" si="104"/>
        <v>1.2672</v>
      </c>
      <c r="Q204" s="35">
        <f t="shared" si="105"/>
        <v>1.254528</v>
      </c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</row>
    <row r="205" spans="1:19" ht="21" customHeight="1">
      <c r="A205" s="463" t="s">
        <v>200</v>
      </c>
      <c r="B205" s="463"/>
      <c r="C205" s="463"/>
      <c r="D205" s="463"/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3"/>
      <c r="Q205" s="463"/>
      <c r="R205" s="17"/>
      <c r="S205" s="17"/>
    </row>
    <row r="206" spans="1:28" s="31" customFormat="1" ht="16.5" customHeight="1">
      <c r="A206" s="11">
        <v>10</v>
      </c>
      <c r="B206" s="75" t="s">
        <v>1436</v>
      </c>
      <c r="C206" s="14" t="s">
        <v>1437</v>
      </c>
      <c r="D206" s="30">
        <v>1</v>
      </c>
      <c r="E206" s="30">
        <v>1</v>
      </c>
      <c r="F206" s="30">
        <v>2</v>
      </c>
      <c r="G206" s="30">
        <v>1</v>
      </c>
      <c r="H206" s="30">
        <v>2</v>
      </c>
      <c r="I206" s="30">
        <f aca="true" t="shared" si="107" ref="I206:J208">H206*0.99</f>
        <v>1.98</v>
      </c>
      <c r="J206" s="50">
        <f t="shared" si="107"/>
        <v>1.9602</v>
      </c>
      <c r="K206" s="56">
        <f>D206*1.28</f>
        <v>1.28</v>
      </c>
      <c r="L206" s="35">
        <f aca="true" t="shared" si="108" ref="L206:Q206">E206*1.28</f>
        <v>1.28</v>
      </c>
      <c r="M206" s="35">
        <f t="shared" si="108"/>
        <v>2.56</v>
      </c>
      <c r="N206" s="35">
        <f t="shared" si="108"/>
        <v>1.28</v>
      </c>
      <c r="O206" s="35">
        <f t="shared" si="108"/>
        <v>2.56</v>
      </c>
      <c r="P206" s="35">
        <f t="shared" si="108"/>
        <v>2.5344</v>
      </c>
      <c r="Q206" s="35">
        <f t="shared" si="108"/>
        <v>2.509056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</row>
    <row r="207" spans="1:28" s="31" customFormat="1" ht="16.5" customHeight="1">
      <c r="A207" s="11">
        <v>11</v>
      </c>
      <c r="B207" s="74" t="s">
        <v>1394</v>
      </c>
      <c r="C207" s="42" t="s">
        <v>1395</v>
      </c>
      <c r="D207" s="30">
        <v>6</v>
      </c>
      <c r="E207" s="30">
        <v>16</v>
      </c>
      <c r="F207" s="30">
        <v>14</v>
      </c>
      <c r="G207" s="30">
        <v>12</v>
      </c>
      <c r="H207" s="30">
        <v>13</v>
      </c>
      <c r="I207" s="30">
        <f t="shared" si="107"/>
        <v>12.87</v>
      </c>
      <c r="J207" s="50">
        <f t="shared" si="107"/>
        <v>12.741299999999999</v>
      </c>
      <c r="K207" s="56">
        <f aca="true" t="shared" si="109" ref="K207:K223">D207*1.28</f>
        <v>7.68</v>
      </c>
      <c r="L207" s="35">
        <f aca="true" t="shared" si="110" ref="L207:L224">E207*1.28</f>
        <v>20.48</v>
      </c>
      <c r="M207" s="35">
        <f aca="true" t="shared" si="111" ref="M207:M224">F207*1.28</f>
        <v>17.92</v>
      </c>
      <c r="N207" s="35">
        <f>G207*1.28</f>
        <v>15.36</v>
      </c>
      <c r="O207" s="35">
        <f aca="true" t="shared" si="112" ref="O207:O224">H207*1.28</f>
        <v>16.64</v>
      </c>
      <c r="P207" s="35">
        <f aca="true" t="shared" si="113" ref="P207:P224">I207*1.28</f>
        <v>16.473599999999998</v>
      </c>
      <c r="Q207" s="35">
        <f aca="true" t="shared" si="114" ref="Q207:Q224">J207*1.28</f>
        <v>16.308864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</row>
    <row r="208" spans="1:28" s="21" customFormat="1" ht="16.5" customHeight="1">
      <c r="A208" s="11">
        <v>12</v>
      </c>
      <c r="B208" s="77" t="s">
        <v>46</v>
      </c>
      <c r="C208" s="14" t="s">
        <v>47</v>
      </c>
      <c r="D208" s="30">
        <v>3</v>
      </c>
      <c r="E208" s="30">
        <v>1</v>
      </c>
      <c r="F208" s="30">
        <v>2</v>
      </c>
      <c r="G208" s="30">
        <v>1</v>
      </c>
      <c r="H208" s="30">
        <v>1</v>
      </c>
      <c r="I208" s="30">
        <f t="shared" si="107"/>
        <v>0.99</v>
      </c>
      <c r="J208" s="50">
        <f t="shared" si="107"/>
        <v>0.9801</v>
      </c>
      <c r="K208" s="56">
        <f t="shared" si="109"/>
        <v>3.84</v>
      </c>
      <c r="L208" s="35">
        <f t="shared" si="110"/>
        <v>1.28</v>
      </c>
      <c r="M208" s="35">
        <f t="shared" si="111"/>
        <v>2.56</v>
      </c>
      <c r="N208" s="35">
        <f>G208*1.28</f>
        <v>1.28</v>
      </c>
      <c r="O208" s="35">
        <f t="shared" si="112"/>
        <v>1.28</v>
      </c>
      <c r="P208" s="35">
        <f t="shared" si="113"/>
        <v>1.2672</v>
      </c>
      <c r="Q208" s="35">
        <f t="shared" si="114"/>
        <v>1.254528</v>
      </c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</row>
    <row r="209" spans="1:28" s="31" customFormat="1" ht="16.5" customHeight="1">
      <c r="A209" s="11">
        <v>13</v>
      </c>
      <c r="B209" s="74" t="s">
        <v>2215</v>
      </c>
      <c r="C209" s="14" t="s">
        <v>2216</v>
      </c>
      <c r="D209" s="30">
        <v>2</v>
      </c>
      <c r="E209" s="30" t="s">
        <v>1961</v>
      </c>
      <c r="F209" s="30" t="s">
        <v>1961</v>
      </c>
      <c r="G209" s="30" t="s">
        <v>1961</v>
      </c>
      <c r="H209" s="30" t="s">
        <v>1961</v>
      </c>
      <c r="I209" s="30" t="s">
        <v>1961</v>
      </c>
      <c r="J209" s="50" t="s">
        <v>1961</v>
      </c>
      <c r="K209" s="56">
        <f t="shared" si="109"/>
        <v>2.56</v>
      </c>
      <c r="L209" s="30" t="s">
        <v>1961</v>
      </c>
      <c r="M209" s="30" t="s">
        <v>1961</v>
      </c>
      <c r="N209" s="30" t="s">
        <v>1961</v>
      </c>
      <c r="O209" s="30" t="s">
        <v>1961</v>
      </c>
      <c r="P209" s="30" t="s">
        <v>1961</v>
      </c>
      <c r="Q209" s="30" t="s">
        <v>1961</v>
      </c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</row>
    <row r="210" spans="1:28" s="31" customFormat="1" ht="16.5" customHeight="1">
      <c r="A210" s="11">
        <v>14</v>
      </c>
      <c r="B210" s="74" t="s">
        <v>2217</v>
      </c>
      <c r="C210" s="14" t="s">
        <v>2218</v>
      </c>
      <c r="D210" s="30">
        <v>2</v>
      </c>
      <c r="E210" s="30" t="s">
        <v>1961</v>
      </c>
      <c r="F210" s="30" t="s">
        <v>1961</v>
      </c>
      <c r="G210" s="30" t="s">
        <v>1961</v>
      </c>
      <c r="H210" s="30" t="s">
        <v>1961</v>
      </c>
      <c r="I210" s="30" t="s">
        <v>1961</v>
      </c>
      <c r="J210" s="50" t="s">
        <v>1961</v>
      </c>
      <c r="K210" s="56">
        <f t="shared" si="109"/>
        <v>2.56</v>
      </c>
      <c r="L210" s="30" t="s">
        <v>1961</v>
      </c>
      <c r="M210" s="30" t="s">
        <v>1961</v>
      </c>
      <c r="N210" s="30" t="s">
        <v>1961</v>
      </c>
      <c r="O210" s="30" t="s">
        <v>1961</v>
      </c>
      <c r="P210" s="30" t="s">
        <v>1961</v>
      </c>
      <c r="Q210" s="30" t="s">
        <v>1961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</row>
    <row r="211" spans="1:28" s="31" customFormat="1" ht="16.5" customHeight="1">
      <c r="A211" s="11">
        <v>15</v>
      </c>
      <c r="B211" s="74" t="s">
        <v>1398</v>
      </c>
      <c r="C211" s="14" t="s">
        <v>1399</v>
      </c>
      <c r="D211" s="30">
        <v>3</v>
      </c>
      <c r="E211" s="30">
        <v>5</v>
      </c>
      <c r="F211" s="30">
        <v>2</v>
      </c>
      <c r="G211" s="30">
        <v>2</v>
      </c>
      <c r="H211" s="30">
        <v>2</v>
      </c>
      <c r="I211" s="30">
        <f aca="true" t="shared" si="115" ref="I211:J214">H211*0.99</f>
        <v>1.98</v>
      </c>
      <c r="J211" s="50">
        <f t="shared" si="115"/>
        <v>1.9602</v>
      </c>
      <c r="K211" s="56">
        <f t="shared" si="109"/>
        <v>3.84</v>
      </c>
      <c r="L211" s="35">
        <f t="shared" si="110"/>
        <v>6.4</v>
      </c>
      <c r="M211" s="35">
        <f t="shared" si="111"/>
        <v>2.56</v>
      </c>
      <c r="N211" s="35">
        <f>G211*1.28</f>
        <v>2.56</v>
      </c>
      <c r="O211" s="35">
        <f>H211*1.28</f>
        <v>2.56</v>
      </c>
      <c r="P211" s="35">
        <f>I211*1.28</f>
        <v>2.5344</v>
      </c>
      <c r="Q211" s="35">
        <f>J211*1.28</f>
        <v>2.509056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</row>
    <row r="212" spans="1:28" s="31" customFormat="1" ht="16.5" customHeight="1">
      <c r="A212" s="11">
        <v>16</v>
      </c>
      <c r="B212" s="74" t="s">
        <v>2041</v>
      </c>
      <c r="C212" s="14" t="s">
        <v>2042</v>
      </c>
      <c r="D212" s="30">
        <v>2</v>
      </c>
      <c r="E212" s="30">
        <v>2</v>
      </c>
      <c r="F212" s="30">
        <v>2</v>
      </c>
      <c r="G212" s="30">
        <v>2</v>
      </c>
      <c r="H212" s="30">
        <v>2</v>
      </c>
      <c r="I212" s="30">
        <f t="shared" si="115"/>
        <v>1.98</v>
      </c>
      <c r="J212" s="50">
        <f t="shared" si="115"/>
        <v>1.9602</v>
      </c>
      <c r="K212" s="56">
        <f t="shared" si="109"/>
        <v>2.56</v>
      </c>
      <c r="L212" s="35">
        <f t="shared" si="110"/>
        <v>2.56</v>
      </c>
      <c r="M212" s="35">
        <f t="shared" si="111"/>
        <v>2.56</v>
      </c>
      <c r="N212" s="35">
        <f>G212*1.28</f>
        <v>2.56</v>
      </c>
      <c r="O212" s="35">
        <f t="shared" si="112"/>
        <v>2.56</v>
      </c>
      <c r="P212" s="35">
        <f t="shared" si="113"/>
        <v>2.5344</v>
      </c>
      <c r="Q212" s="35">
        <f t="shared" si="114"/>
        <v>2.509056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</row>
    <row r="213" spans="1:28" s="31" customFormat="1" ht="28.5" customHeight="1">
      <c r="A213" s="11">
        <v>17</v>
      </c>
      <c r="B213" s="83" t="s">
        <v>1410</v>
      </c>
      <c r="C213" s="42" t="s">
        <v>1411</v>
      </c>
      <c r="D213" s="30">
        <v>52</v>
      </c>
      <c r="E213" s="30">
        <v>27</v>
      </c>
      <c r="F213" s="30">
        <v>27</v>
      </c>
      <c r="G213" s="30">
        <v>15</v>
      </c>
      <c r="H213" s="30">
        <v>13</v>
      </c>
      <c r="I213" s="30">
        <f t="shared" si="115"/>
        <v>12.87</v>
      </c>
      <c r="J213" s="50">
        <f t="shared" si="115"/>
        <v>12.741299999999999</v>
      </c>
      <c r="K213" s="56">
        <f t="shared" si="109"/>
        <v>66.56</v>
      </c>
      <c r="L213" s="35">
        <f t="shared" si="110"/>
        <v>34.56</v>
      </c>
      <c r="M213" s="35">
        <f t="shared" si="111"/>
        <v>34.56</v>
      </c>
      <c r="N213" s="35">
        <f>G213*1.28</f>
        <v>19.2</v>
      </c>
      <c r="O213" s="35">
        <f t="shared" si="112"/>
        <v>16.64</v>
      </c>
      <c r="P213" s="35">
        <f t="shared" si="113"/>
        <v>16.473599999999998</v>
      </c>
      <c r="Q213" s="35">
        <f t="shared" si="114"/>
        <v>16.308864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</row>
    <row r="214" spans="1:28" s="31" customFormat="1" ht="29.25" customHeight="1">
      <c r="A214" s="11">
        <v>18</v>
      </c>
      <c r="B214" s="75" t="s">
        <v>2213</v>
      </c>
      <c r="C214" s="14" t="s">
        <v>2214</v>
      </c>
      <c r="D214" s="30">
        <v>23</v>
      </c>
      <c r="E214" s="30">
        <v>20</v>
      </c>
      <c r="F214" s="30">
        <v>19</v>
      </c>
      <c r="G214" s="30">
        <v>17</v>
      </c>
      <c r="H214" s="30">
        <v>17</v>
      </c>
      <c r="I214" s="30">
        <f t="shared" si="115"/>
        <v>16.83</v>
      </c>
      <c r="J214" s="50">
        <f t="shared" si="115"/>
        <v>16.6617</v>
      </c>
      <c r="K214" s="56">
        <f t="shared" si="109"/>
        <v>29.44</v>
      </c>
      <c r="L214" s="35">
        <f t="shared" si="110"/>
        <v>25.6</v>
      </c>
      <c r="M214" s="35">
        <f t="shared" si="111"/>
        <v>24.32</v>
      </c>
      <c r="N214" s="35">
        <f>G214*1.28</f>
        <v>21.76</v>
      </c>
      <c r="O214" s="35">
        <f t="shared" si="112"/>
        <v>21.76</v>
      </c>
      <c r="P214" s="35">
        <f t="shared" si="113"/>
        <v>21.542399999999997</v>
      </c>
      <c r="Q214" s="35">
        <f t="shared" si="114"/>
        <v>21.326976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</row>
    <row r="215" spans="1:28" s="21" customFormat="1" ht="29.25" customHeight="1">
      <c r="A215" s="11">
        <v>19</v>
      </c>
      <c r="B215" s="76" t="s">
        <v>1396</v>
      </c>
      <c r="C215" s="42" t="s">
        <v>1397</v>
      </c>
      <c r="D215" s="30">
        <v>9</v>
      </c>
      <c r="E215" s="30" t="s">
        <v>1961</v>
      </c>
      <c r="F215" s="30" t="s">
        <v>1961</v>
      </c>
      <c r="G215" s="30" t="s">
        <v>1961</v>
      </c>
      <c r="H215" s="30" t="s">
        <v>1961</v>
      </c>
      <c r="I215" s="30" t="s">
        <v>1961</v>
      </c>
      <c r="J215" s="50" t="s">
        <v>1961</v>
      </c>
      <c r="K215" s="56">
        <f t="shared" si="109"/>
        <v>11.52</v>
      </c>
      <c r="L215" s="30" t="s">
        <v>1961</v>
      </c>
      <c r="M215" s="30" t="s">
        <v>1961</v>
      </c>
      <c r="N215" s="30" t="s">
        <v>1961</v>
      </c>
      <c r="O215" s="30" t="s">
        <v>1961</v>
      </c>
      <c r="P215" s="30" t="s">
        <v>1961</v>
      </c>
      <c r="Q215" s="30" t="s">
        <v>1961</v>
      </c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</row>
    <row r="216" spans="1:28" s="31" customFormat="1" ht="18" customHeight="1">
      <c r="A216" s="11">
        <v>20</v>
      </c>
      <c r="B216" s="74" t="s">
        <v>2219</v>
      </c>
      <c r="C216" s="14" t="s">
        <v>2220</v>
      </c>
      <c r="D216" s="30">
        <v>1</v>
      </c>
      <c r="E216" s="30" t="s">
        <v>1961</v>
      </c>
      <c r="F216" s="30" t="s">
        <v>1961</v>
      </c>
      <c r="G216" s="30" t="s">
        <v>1961</v>
      </c>
      <c r="H216" s="30" t="s">
        <v>1961</v>
      </c>
      <c r="I216" s="30" t="s">
        <v>1961</v>
      </c>
      <c r="J216" s="50" t="s">
        <v>1961</v>
      </c>
      <c r="K216" s="56">
        <f t="shared" si="109"/>
        <v>1.28</v>
      </c>
      <c r="L216" s="30" t="s">
        <v>1961</v>
      </c>
      <c r="M216" s="30" t="s">
        <v>1961</v>
      </c>
      <c r="N216" s="30" t="s">
        <v>1961</v>
      </c>
      <c r="O216" s="30" t="s">
        <v>1961</v>
      </c>
      <c r="P216" s="30" t="s">
        <v>1961</v>
      </c>
      <c r="Q216" s="30" t="s">
        <v>1961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</row>
    <row r="217" spans="1:28" s="21" customFormat="1" ht="27" customHeight="1">
      <c r="A217" s="11">
        <v>21</v>
      </c>
      <c r="B217" s="83" t="s">
        <v>1412</v>
      </c>
      <c r="C217" s="14" t="s">
        <v>1413</v>
      </c>
      <c r="D217" s="30">
        <v>7</v>
      </c>
      <c r="E217" s="30">
        <v>3</v>
      </c>
      <c r="F217" s="30">
        <v>4</v>
      </c>
      <c r="G217" s="30">
        <v>4</v>
      </c>
      <c r="H217" s="30">
        <v>4</v>
      </c>
      <c r="I217" s="30">
        <f>H217*0.99</f>
        <v>3.96</v>
      </c>
      <c r="J217" s="50">
        <f>I217*0.99</f>
        <v>3.9204</v>
      </c>
      <c r="K217" s="56">
        <f t="shared" si="109"/>
        <v>8.96</v>
      </c>
      <c r="L217" s="35">
        <f t="shared" si="110"/>
        <v>3.84</v>
      </c>
      <c r="M217" s="35">
        <f t="shared" si="111"/>
        <v>5.12</v>
      </c>
      <c r="N217" s="35">
        <f>G217*1.28</f>
        <v>5.12</v>
      </c>
      <c r="O217" s="35">
        <f t="shared" si="112"/>
        <v>5.12</v>
      </c>
      <c r="P217" s="35">
        <f t="shared" si="113"/>
        <v>5.0688</v>
      </c>
      <c r="Q217" s="35">
        <f t="shared" si="114"/>
        <v>5.018112</v>
      </c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</row>
    <row r="218" spans="1:28" s="31" customFormat="1" ht="17.25" customHeight="1">
      <c r="A218" s="11">
        <v>22</v>
      </c>
      <c r="B218" s="78" t="s">
        <v>1428</v>
      </c>
      <c r="C218" s="42" t="s">
        <v>1429</v>
      </c>
      <c r="D218" s="30" t="s">
        <v>1961</v>
      </c>
      <c r="E218" s="30">
        <v>1</v>
      </c>
      <c r="F218" s="30" t="s">
        <v>1961</v>
      </c>
      <c r="G218" s="30">
        <v>2</v>
      </c>
      <c r="H218" s="30" t="s">
        <v>1961</v>
      </c>
      <c r="I218" s="30" t="s">
        <v>1961</v>
      </c>
      <c r="J218" s="50" t="s">
        <v>1961</v>
      </c>
      <c r="K218" s="49" t="s">
        <v>1961</v>
      </c>
      <c r="L218" s="35">
        <f t="shared" si="110"/>
        <v>1.28</v>
      </c>
      <c r="M218" s="30" t="s">
        <v>1961</v>
      </c>
      <c r="N218" s="35">
        <f>G218*1.28</f>
        <v>2.56</v>
      </c>
      <c r="O218" s="30" t="s">
        <v>1961</v>
      </c>
      <c r="P218" s="30" t="s">
        <v>1961</v>
      </c>
      <c r="Q218" s="30" t="s">
        <v>1961</v>
      </c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</row>
    <row r="219" spans="1:28" s="31" customFormat="1" ht="28.5" customHeight="1">
      <c r="A219" s="11">
        <v>23</v>
      </c>
      <c r="B219" s="75" t="s">
        <v>1400</v>
      </c>
      <c r="C219" s="14" t="s">
        <v>1401</v>
      </c>
      <c r="D219" s="30">
        <v>5</v>
      </c>
      <c r="E219" s="30">
        <v>5</v>
      </c>
      <c r="F219" s="30">
        <v>5</v>
      </c>
      <c r="G219" s="30">
        <v>5</v>
      </c>
      <c r="H219" s="30">
        <v>5</v>
      </c>
      <c r="I219" s="30">
        <f>H219*0.99</f>
        <v>4.95</v>
      </c>
      <c r="J219" s="50">
        <f>I219*0.99</f>
        <v>4.9005</v>
      </c>
      <c r="K219" s="56">
        <f t="shared" si="109"/>
        <v>6.4</v>
      </c>
      <c r="L219" s="35">
        <f t="shared" si="110"/>
        <v>6.4</v>
      </c>
      <c r="M219" s="35">
        <f t="shared" si="111"/>
        <v>6.4</v>
      </c>
      <c r="N219" s="35">
        <f>G219*1.28</f>
        <v>6.4</v>
      </c>
      <c r="O219" s="35">
        <f t="shared" si="112"/>
        <v>6.4</v>
      </c>
      <c r="P219" s="35">
        <f t="shared" si="113"/>
        <v>6.336</v>
      </c>
      <c r="Q219" s="35">
        <f t="shared" si="114"/>
        <v>6.27264</v>
      </c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</row>
    <row r="220" spans="1:28" s="31" customFormat="1" ht="30" customHeight="1">
      <c r="A220" s="11">
        <v>24</v>
      </c>
      <c r="B220" s="75" t="s">
        <v>1402</v>
      </c>
      <c r="C220" s="14" t="s">
        <v>1403</v>
      </c>
      <c r="D220" s="30">
        <v>1</v>
      </c>
      <c r="E220" s="30">
        <v>1</v>
      </c>
      <c r="F220" s="30">
        <v>3</v>
      </c>
      <c r="G220" s="30" t="s">
        <v>1961</v>
      </c>
      <c r="H220" s="30" t="s">
        <v>1961</v>
      </c>
      <c r="I220" s="30" t="s">
        <v>1961</v>
      </c>
      <c r="J220" s="50" t="s">
        <v>1961</v>
      </c>
      <c r="K220" s="56">
        <f t="shared" si="109"/>
        <v>1.28</v>
      </c>
      <c r="L220" s="35">
        <f t="shared" si="110"/>
        <v>1.28</v>
      </c>
      <c r="M220" s="35">
        <f t="shared" si="111"/>
        <v>3.84</v>
      </c>
      <c r="N220" s="30" t="s">
        <v>1961</v>
      </c>
      <c r="O220" s="30" t="s">
        <v>1961</v>
      </c>
      <c r="P220" s="30" t="s">
        <v>1961</v>
      </c>
      <c r="Q220" s="30" t="s">
        <v>1961</v>
      </c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</row>
    <row r="221" spans="1:28" s="21" customFormat="1" ht="14.25" customHeight="1">
      <c r="A221" s="11">
        <v>25</v>
      </c>
      <c r="B221" s="74" t="s">
        <v>2282</v>
      </c>
      <c r="C221" s="14" t="s">
        <v>2283</v>
      </c>
      <c r="D221" s="30">
        <v>1</v>
      </c>
      <c r="E221" s="30">
        <v>1</v>
      </c>
      <c r="F221" s="30">
        <v>1</v>
      </c>
      <c r="G221" s="30" t="s">
        <v>1961</v>
      </c>
      <c r="H221" s="30">
        <v>1</v>
      </c>
      <c r="I221" s="30">
        <f>H221*0.99</f>
        <v>0.99</v>
      </c>
      <c r="J221" s="50">
        <f>I221*0.99</f>
        <v>0.9801</v>
      </c>
      <c r="K221" s="56">
        <f t="shared" si="109"/>
        <v>1.28</v>
      </c>
      <c r="L221" s="35">
        <f t="shared" si="110"/>
        <v>1.28</v>
      </c>
      <c r="M221" s="35">
        <f t="shared" si="111"/>
        <v>1.28</v>
      </c>
      <c r="N221" s="30" t="s">
        <v>1961</v>
      </c>
      <c r="O221" s="35">
        <f t="shared" si="112"/>
        <v>1.28</v>
      </c>
      <c r="P221" s="35">
        <f t="shared" si="113"/>
        <v>1.2672</v>
      </c>
      <c r="Q221" s="35">
        <f t="shared" si="114"/>
        <v>1.254528</v>
      </c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</row>
    <row r="222" spans="1:28" s="21" customFormat="1" ht="28.5" customHeight="1">
      <c r="A222" s="11">
        <v>26</v>
      </c>
      <c r="B222" s="74" t="s">
        <v>60</v>
      </c>
      <c r="C222" s="14" t="s">
        <v>61</v>
      </c>
      <c r="D222" s="30">
        <v>1</v>
      </c>
      <c r="E222" s="30">
        <v>4</v>
      </c>
      <c r="F222" s="30" t="s">
        <v>1961</v>
      </c>
      <c r="G222" s="30">
        <v>1</v>
      </c>
      <c r="H222" s="30" t="s">
        <v>1961</v>
      </c>
      <c r="I222" s="30" t="s">
        <v>1961</v>
      </c>
      <c r="J222" s="50" t="s">
        <v>1961</v>
      </c>
      <c r="K222" s="56">
        <f t="shared" si="109"/>
        <v>1.28</v>
      </c>
      <c r="L222" s="35">
        <f t="shared" si="110"/>
        <v>5.12</v>
      </c>
      <c r="M222" s="30" t="s">
        <v>1961</v>
      </c>
      <c r="N222" s="35">
        <f>G222*1.28</f>
        <v>1.28</v>
      </c>
      <c r="O222" s="30" t="s">
        <v>1961</v>
      </c>
      <c r="P222" s="30" t="s">
        <v>1961</v>
      </c>
      <c r="Q222" s="30" t="s">
        <v>1961</v>
      </c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</row>
    <row r="223" spans="1:28" s="21" customFormat="1" ht="19.5" customHeight="1">
      <c r="A223" s="11">
        <v>27</v>
      </c>
      <c r="B223" s="74" t="s">
        <v>1777</v>
      </c>
      <c r="C223" s="14" t="s">
        <v>221</v>
      </c>
      <c r="D223" s="30">
        <v>1</v>
      </c>
      <c r="E223" s="30">
        <v>1</v>
      </c>
      <c r="F223" s="30">
        <v>1</v>
      </c>
      <c r="G223" s="30">
        <v>1</v>
      </c>
      <c r="H223" s="30">
        <v>2</v>
      </c>
      <c r="I223" s="30">
        <f>H223*0.99</f>
        <v>1.98</v>
      </c>
      <c r="J223" s="50">
        <f>I223*0.99</f>
        <v>1.9602</v>
      </c>
      <c r="K223" s="56">
        <f t="shared" si="109"/>
        <v>1.28</v>
      </c>
      <c r="L223" s="35">
        <f t="shared" si="110"/>
        <v>1.28</v>
      </c>
      <c r="M223" s="35">
        <f t="shared" si="111"/>
        <v>1.28</v>
      </c>
      <c r="N223" s="35">
        <f>G223*1.28</f>
        <v>1.28</v>
      </c>
      <c r="O223" s="35">
        <f t="shared" si="112"/>
        <v>2.56</v>
      </c>
      <c r="P223" s="35">
        <f t="shared" si="113"/>
        <v>2.5344</v>
      </c>
      <c r="Q223" s="35">
        <f t="shared" si="114"/>
        <v>2.509056</v>
      </c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</row>
    <row r="224" spans="1:28" s="21" customFormat="1" ht="18" customHeight="1">
      <c r="A224" s="11">
        <v>28</v>
      </c>
      <c r="B224" s="74" t="s">
        <v>38</v>
      </c>
      <c r="C224" s="14" t="s">
        <v>39</v>
      </c>
      <c r="D224" s="30" t="s">
        <v>1961</v>
      </c>
      <c r="E224" s="30">
        <v>1</v>
      </c>
      <c r="F224" s="30">
        <v>2</v>
      </c>
      <c r="G224" s="30" t="s">
        <v>1961</v>
      </c>
      <c r="H224" s="30">
        <v>2</v>
      </c>
      <c r="I224" s="30">
        <f>H224*0.99</f>
        <v>1.98</v>
      </c>
      <c r="J224" s="50">
        <f>I224*0.99</f>
        <v>1.9602</v>
      </c>
      <c r="K224" s="49" t="s">
        <v>1961</v>
      </c>
      <c r="L224" s="35">
        <f t="shared" si="110"/>
        <v>1.28</v>
      </c>
      <c r="M224" s="35">
        <f t="shared" si="111"/>
        <v>2.56</v>
      </c>
      <c r="N224" s="30" t="s">
        <v>1961</v>
      </c>
      <c r="O224" s="35">
        <f t="shared" si="112"/>
        <v>2.56</v>
      </c>
      <c r="P224" s="35">
        <f t="shared" si="113"/>
        <v>2.5344</v>
      </c>
      <c r="Q224" s="35">
        <f t="shared" si="114"/>
        <v>2.509056</v>
      </c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</row>
    <row r="225" spans="1:19" ht="18.75" customHeight="1">
      <c r="A225" s="463" t="s">
        <v>199</v>
      </c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  <c r="Q225" s="463"/>
      <c r="R225" s="17"/>
      <c r="S225" s="17"/>
    </row>
    <row r="226" spans="1:28" s="21" customFormat="1" ht="15.75" customHeight="1">
      <c r="A226" s="11">
        <v>29</v>
      </c>
      <c r="B226" s="74" t="s">
        <v>211</v>
      </c>
      <c r="C226" s="14" t="s">
        <v>212</v>
      </c>
      <c r="D226" s="30">
        <v>6</v>
      </c>
      <c r="E226" s="30">
        <v>3</v>
      </c>
      <c r="F226" s="30">
        <v>4</v>
      </c>
      <c r="G226" s="30">
        <v>4</v>
      </c>
      <c r="H226" s="30">
        <v>3</v>
      </c>
      <c r="I226" s="30">
        <f aca="true" t="shared" si="116" ref="I226:J229">H226*0.99</f>
        <v>2.9699999999999998</v>
      </c>
      <c r="J226" s="50">
        <f t="shared" si="116"/>
        <v>2.9402999999999997</v>
      </c>
      <c r="K226" s="56">
        <f>D226*1.5</f>
        <v>9</v>
      </c>
      <c r="L226" s="35">
        <f aca="true" t="shared" si="117" ref="L226:Q226">E226*1.5</f>
        <v>4.5</v>
      </c>
      <c r="M226" s="35">
        <f t="shared" si="117"/>
        <v>6</v>
      </c>
      <c r="N226" s="35">
        <f t="shared" si="117"/>
        <v>6</v>
      </c>
      <c r="O226" s="35">
        <f t="shared" si="117"/>
        <v>4.5</v>
      </c>
      <c r="P226" s="35">
        <f t="shared" si="117"/>
        <v>4.455</v>
      </c>
      <c r="Q226" s="35">
        <f t="shared" si="117"/>
        <v>4.410449999999999</v>
      </c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spans="1:28" s="21" customFormat="1" ht="15.75" customHeight="1">
      <c r="A227" s="11">
        <v>30</v>
      </c>
      <c r="B227" s="75" t="s">
        <v>1919</v>
      </c>
      <c r="C227" s="14" t="s">
        <v>1920</v>
      </c>
      <c r="D227" s="30">
        <v>14</v>
      </c>
      <c r="E227" s="30">
        <v>5</v>
      </c>
      <c r="F227" s="30">
        <v>9</v>
      </c>
      <c r="G227" s="30">
        <v>6</v>
      </c>
      <c r="H227" s="30">
        <v>5</v>
      </c>
      <c r="I227" s="30">
        <f t="shared" si="116"/>
        <v>4.95</v>
      </c>
      <c r="J227" s="50">
        <f t="shared" si="116"/>
        <v>4.9005</v>
      </c>
      <c r="K227" s="56">
        <f>D227*1.5</f>
        <v>21</v>
      </c>
      <c r="L227" s="35">
        <f aca="true" t="shared" si="118" ref="L227:Q227">E227*1.5</f>
        <v>7.5</v>
      </c>
      <c r="M227" s="35">
        <f t="shared" si="118"/>
        <v>13.5</v>
      </c>
      <c r="N227" s="35">
        <f t="shared" si="118"/>
        <v>9</v>
      </c>
      <c r="O227" s="35">
        <f t="shared" si="118"/>
        <v>7.5</v>
      </c>
      <c r="P227" s="35">
        <f t="shared" si="118"/>
        <v>7.425000000000001</v>
      </c>
      <c r="Q227" s="35">
        <f t="shared" si="118"/>
        <v>7.35075</v>
      </c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</row>
    <row r="228" spans="1:28" s="21" customFormat="1" ht="15.75" customHeight="1">
      <c r="A228" s="11">
        <v>31</v>
      </c>
      <c r="B228" s="74" t="s">
        <v>2049</v>
      </c>
      <c r="C228" s="14" t="s">
        <v>2055</v>
      </c>
      <c r="D228" s="30">
        <v>1</v>
      </c>
      <c r="E228" s="30" t="s">
        <v>1961</v>
      </c>
      <c r="F228" s="30" t="s">
        <v>1961</v>
      </c>
      <c r="G228" s="30">
        <v>1</v>
      </c>
      <c r="H228" s="30">
        <v>1</v>
      </c>
      <c r="I228" s="30">
        <f t="shared" si="116"/>
        <v>0.99</v>
      </c>
      <c r="J228" s="50">
        <f t="shared" si="116"/>
        <v>0.9801</v>
      </c>
      <c r="K228" s="56">
        <f>D228*1.5</f>
        <v>1.5</v>
      </c>
      <c r="L228" s="30" t="s">
        <v>1961</v>
      </c>
      <c r="M228" s="30" t="s">
        <v>1961</v>
      </c>
      <c r="N228" s="35">
        <f aca="true" t="shared" si="119" ref="N228:Q229">G228*1.5</f>
        <v>1.5</v>
      </c>
      <c r="O228" s="35">
        <f t="shared" si="119"/>
        <v>1.5</v>
      </c>
      <c r="P228" s="35">
        <f t="shared" si="119"/>
        <v>1.4849999999999999</v>
      </c>
      <c r="Q228" s="35">
        <f t="shared" si="119"/>
        <v>1.4701499999999998</v>
      </c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</row>
    <row r="229" spans="1:28" s="21" customFormat="1" ht="15.75" customHeight="1">
      <c r="A229" s="11">
        <v>32</v>
      </c>
      <c r="B229" s="74" t="s">
        <v>2056</v>
      </c>
      <c r="C229" s="42" t="s">
        <v>2057</v>
      </c>
      <c r="D229" s="30" t="s">
        <v>1961</v>
      </c>
      <c r="E229" s="30">
        <v>1</v>
      </c>
      <c r="F229" s="30" t="s">
        <v>1961</v>
      </c>
      <c r="G229" s="30">
        <v>1</v>
      </c>
      <c r="H229" s="30">
        <v>1</v>
      </c>
      <c r="I229" s="30">
        <f t="shared" si="116"/>
        <v>0.99</v>
      </c>
      <c r="J229" s="50">
        <f t="shared" si="116"/>
        <v>0.9801</v>
      </c>
      <c r="K229" s="49" t="s">
        <v>1961</v>
      </c>
      <c r="L229" s="35">
        <f>E229*1.5</f>
        <v>1.5</v>
      </c>
      <c r="M229" s="30" t="s">
        <v>1961</v>
      </c>
      <c r="N229" s="35">
        <f t="shared" si="119"/>
        <v>1.5</v>
      </c>
      <c r="O229" s="35">
        <f t="shared" si="119"/>
        <v>1.5</v>
      </c>
      <c r="P229" s="35">
        <f t="shared" si="119"/>
        <v>1.4849999999999999</v>
      </c>
      <c r="Q229" s="35">
        <f t="shared" si="119"/>
        <v>1.4701499999999998</v>
      </c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</row>
    <row r="230" spans="1:191" s="7" customFormat="1" ht="21" customHeight="1">
      <c r="A230" s="463" t="s">
        <v>198</v>
      </c>
      <c r="B230" s="463"/>
      <c r="C230" s="463"/>
      <c r="D230" s="463"/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3"/>
      <c r="Q230" s="463"/>
      <c r="R230" s="16"/>
      <c r="S230" s="16"/>
      <c r="T230" s="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</row>
    <row r="231" spans="1:28" s="21" customFormat="1" ht="16.5" customHeight="1">
      <c r="A231" s="11">
        <v>33</v>
      </c>
      <c r="B231" s="74" t="s">
        <v>2304</v>
      </c>
      <c r="C231" s="14" t="s">
        <v>2303</v>
      </c>
      <c r="D231" s="30">
        <v>4</v>
      </c>
      <c r="E231" s="30">
        <v>4</v>
      </c>
      <c r="F231" s="30">
        <v>7</v>
      </c>
      <c r="G231" s="30">
        <v>4</v>
      </c>
      <c r="H231" s="30">
        <v>4</v>
      </c>
      <c r="I231" s="30">
        <f>H231*0.99</f>
        <v>3.96</v>
      </c>
      <c r="J231" s="50">
        <f>I231*0.99</f>
        <v>3.9204</v>
      </c>
      <c r="K231" s="70">
        <f>D231*1.83</f>
        <v>7.32</v>
      </c>
      <c r="L231" s="48">
        <f aca="true" t="shared" si="120" ref="L231:Q231">E231*1.83</f>
        <v>7.32</v>
      </c>
      <c r="M231" s="48">
        <f t="shared" si="120"/>
        <v>12.81</v>
      </c>
      <c r="N231" s="48">
        <f t="shared" si="120"/>
        <v>7.32</v>
      </c>
      <c r="O231" s="48">
        <f t="shared" si="120"/>
        <v>7.32</v>
      </c>
      <c r="P231" s="48">
        <f t="shared" si="120"/>
        <v>7.2468</v>
      </c>
      <c r="Q231" s="48">
        <f t="shared" si="120"/>
        <v>7.174332</v>
      </c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</row>
    <row r="232" spans="1:28" s="21" customFormat="1" ht="16.5" customHeight="1">
      <c r="A232" s="11">
        <v>34</v>
      </c>
      <c r="B232" s="74" t="s">
        <v>2301</v>
      </c>
      <c r="C232" s="14" t="s">
        <v>2302</v>
      </c>
      <c r="D232" s="30" t="s">
        <v>1961</v>
      </c>
      <c r="E232" s="30">
        <v>1</v>
      </c>
      <c r="F232" s="30">
        <v>4</v>
      </c>
      <c r="G232" s="30" t="s">
        <v>1961</v>
      </c>
      <c r="H232" s="30" t="s">
        <v>1961</v>
      </c>
      <c r="I232" s="30" t="s">
        <v>1961</v>
      </c>
      <c r="J232" s="50" t="s">
        <v>1961</v>
      </c>
      <c r="K232" s="49" t="s">
        <v>1961</v>
      </c>
      <c r="L232" s="48">
        <f>E232*1.83</f>
        <v>1.83</v>
      </c>
      <c r="M232" s="48">
        <f>F232*1.83</f>
        <v>7.32</v>
      </c>
      <c r="N232" s="30" t="s">
        <v>1961</v>
      </c>
      <c r="O232" s="30" t="s">
        <v>1961</v>
      </c>
      <c r="P232" s="30" t="s">
        <v>1961</v>
      </c>
      <c r="Q232" s="30" t="s">
        <v>1961</v>
      </c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</row>
    <row r="233" spans="1:28" s="21" customFormat="1" ht="16.5" customHeight="1">
      <c r="A233" s="11">
        <v>35</v>
      </c>
      <c r="B233" s="74" t="s">
        <v>1596</v>
      </c>
      <c r="C233" s="14" t="s">
        <v>1598</v>
      </c>
      <c r="D233" s="30" t="s">
        <v>1961</v>
      </c>
      <c r="E233" s="30" t="s">
        <v>1961</v>
      </c>
      <c r="F233" s="30">
        <v>1</v>
      </c>
      <c r="G233" s="30">
        <v>1</v>
      </c>
      <c r="H233" s="30" t="s">
        <v>1961</v>
      </c>
      <c r="I233" s="30" t="s">
        <v>1961</v>
      </c>
      <c r="J233" s="50" t="s">
        <v>1961</v>
      </c>
      <c r="K233" s="49" t="s">
        <v>1961</v>
      </c>
      <c r="L233" s="30" t="s">
        <v>1961</v>
      </c>
      <c r="M233" s="48">
        <f aca="true" t="shared" si="121" ref="M233:N235">F233*1.83</f>
        <v>1.83</v>
      </c>
      <c r="N233" s="48">
        <f t="shared" si="121"/>
        <v>1.83</v>
      </c>
      <c r="O233" s="30" t="s">
        <v>1961</v>
      </c>
      <c r="P233" s="30" t="s">
        <v>1961</v>
      </c>
      <c r="Q233" s="30" t="s">
        <v>1961</v>
      </c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</row>
    <row r="234" spans="1:28" s="21" customFormat="1" ht="16.5" customHeight="1">
      <c r="A234" s="11">
        <v>36</v>
      </c>
      <c r="B234" s="74" t="s">
        <v>1416</v>
      </c>
      <c r="C234" s="14" t="s">
        <v>1417</v>
      </c>
      <c r="D234" s="30" t="s">
        <v>1961</v>
      </c>
      <c r="E234" s="30" t="s">
        <v>1961</v>
      </c>
      <c r="F234" s="30">
        <v>1</v>
      </c>
      <c r="G234" s="30">
        <v>1</v>
      </c>
      <c r="H234" s="30">
        <v>2</v>
      </c>
      <c r="I234" s="30">
        <f>H234*0.99</f>
        <v>1.98</v>
      </c>
      <c r="J234" s="50">
        <f>I234*0.99</f>
        <v>1.9602</v>
      </c>
      <c r="K234" s="49" t="s">
        <v>1961</v>
      </c>
      <c r="L234" s="30" t="s">
        <v>1961</v>
      </c>
      <c r="M234" s="48">
        <f t="shared" si="121"/>
        <v>1.83</v>
      </c>
      <c r="N234" s="48">
        <f t="shared" si="121"/>
        <v>1.83</v>
      </c>
      <c r="O234" s="48">
        <f aca="true" t="shared" si="122" ref="O234:Q235">H234*1.83</f>
        <v>3.66</v>
      </c>
      <c r="P234" s="48">
        <f t="shared" si="122"/>
        <v>3.6234</v>
      </c>
      <c r="Q234" s="48">
        <f t="shared" si="122"/>
        <v>3.587166</v>
      </c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</row>
    <row r="235" spans="1:28" s="21" customFormat="1" ht="16.5" customHeight="1">
      <c r="A235" s="11">
        <v>37</v>
      </c>
      <c r="B235" s="74" t="s">
        <v>2307</v>
      </c>
      <c r="C235" s="14" t="s">
        <v>2308</v>
      </c>
      <c r="D235" s="30">
        <v>2</v>
      </c>
      <c r="E235" s="30">
        <v>2</v>
      </c>
      <c r="F235" s="30">
        <v>2</v>
      </c>
      <c r="G235" s="30">
        <v>2</v>
      </c>
      <c r="H235" s="30">
        <v>2</v>
      </c>
      <c r="I235" s="30">
        <f>H235*0.99</f>
        <v>1.98</v>
      </c>
      <c r="J235" s="50">
        <f>I235*0.99</f>
        <v>1.9602</v>
      </c>
      <c r="K235" s="70">
        <f>D235*1.83</f>
        <v>3.66</v>
      </c>
      <c r="L235" s="48">
        <f>E235*1.83</f>
        <v>3.66</v>
      </c>
      <c r="M235" s="48">
        <f t="shared" si="121"/>
        <v>3.66</v>
      </c>
      <c r="N235" s="48">
        <f t="shared" si="121"/>
        <v>3.66</v>
      </c>
      <c r="O235" s="48">
        <f t="shared" si="122"/>
        <v>3.66</v>
      </c>
      <c r="P235" s="48">
        <f t="shared" si="122"/>
        <v>3.6234</v>
      </c>
      <c r="Q235" s="48">
        <f t="shared" si="122"/>
        <v>3.587166</v>
      </c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</row>
    <row r="236" spans="1:191" s="7" customFormat="1" ht="21" customHeight="1">
      <c r="A236" s="463" t="s">
        <v>2269</v>
      </c>
      <c r="B236" s="463"/>
      <c r="C236" s="463"/>
      <c r="D236" s="463"/>
      <c r="E236" s="463"/>
      <c r="F236" s="463"/>
      <c r="G236" s="463"/>
      <c r="H236" s="463"/>
      <c r="I236" s="463"/>
      <c r="J236" s="463"/>
      <c r="K236" s="463"/>
      <c r="L236" s="463"/>
      <c r="M236" s="463"/>
      <c r="N236" s="463"/>
      <c r="O236" s="463"/>
      <c r="P236" s="463"/>
      <c r="Q236" s="463"/>
      <c r="R236" s="16"/>
      <c r="S236" s="16"/>
      <c r="T236" s="5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</row>
    <row r="237" spans="1:28" s="21" customFormat="1" ht="17.25" customHeight="1">
      <c r="A237" s="11">
        <v>38</v>
      </c>
      <c r="B237" s="74" t="s">
        <v>1421</v>
      </c>
      <c r="C237" s="14" t="s">
        <v>1422</v>
      </c>
      <c r="D237" s="30">
        <v>4</v>
      </c>
      <c r="E237" s="30" t="s">
        <v>1961</v>
      </c>
      <c r="F237" s="30">
        <v>1</v>
      </c>
      <c r="G237" s="30">
        <v>1</v>
      </c>
      <c r="H237" s="30">
        <v>1</v>
      </c>
      <c r="I237" s="30">
        <f aca="true" t="shared" si="123" ref="I237:J245">H237*0.99</f>
        <v>0.99</v>
      </c>
      <c r="J237" s="50">
        <f t="shared" si="123"/>
        <v>0.9801</v>
      </c>
      <c r="K237" s="49">
        <f>D237*1.54</f>
        <v>6.16</v>
      </c>
      <c r="L237" s="30" t="s">
        <v>1961</v>
      </c>
      <c r="M237" s="30">
        <f>F237*1.54</f>
        <v>1.54</v>
      </c>
      <c r="N237" s="30">
        <f>G237*1.54</f>
        <v>1.54</v>
      </c>
      <c r="O237" s="30">
        <f>H237*1.54</f>
        <v>1.54</v>
      </c>
      <c r="P237" s="30">
        <f>I237*1.54</f>
        <v>1.5246</v>
      </c>
      <c r="Q237" s="30">
        <f>J237*1.54</f>
        <v>1.509354</v>
      </c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</row>
    <row r="238" spans="1:28" s="21" customFormat="1" ht="17.25" customHeight="1">
      <c r="A238" s="11">
        <v>39</v>
      </c>
      <c r="B238" s="80" t="s">
        <v>62</v>
      </c>
      <c r="C238" s="14" t="s">
        <v>63</v>
      </c>
      <c r="D238" s="30">
        <v>4</v>
      </c>
      <c r="E238" s="30">
        <v>3</v>
      </c>
      <c r="F238" s="30">
        <v>6</v>
      </c>
      <c r="G238" s="30">
        <v>2</v>
      </c>
      <c r="H238" s="30">
        <v>2</v>
      </c>
      <c r="I238" s="30">
        <f t="shared" si="123"/>
        <v>1.98</v>
      </c>
      <c r="J238" s="50">
        <f t="shared" si="123"/>
        <v>1.9602</v>
      </c>
      <c r="K238" s="49">
        <f aca="true" t="shared" si="124" ref="K238:K245">D238*1.54</f>
        <v>6.16</v>
      </c>
      <c r="L238" s="30">
        <f aca="true" t="shared" si="125" ref="L238:L245">E238*1.54</f>
        <v>4.62</v>
      </c>
      <c r="M238" s="30">
        <f aca="true" t="shared" si="126" ref="M238:M245">F238*1.54</f>
        <v>9.24</v>
      </c>
      <c r="N238" s="30">
        <f aca="true" t="shared" si="127" ref="N238:N245">G238*1.54</f>
        <v>3.08</v>
      </c>
      <c r="O238" s="30">
        <f aca="true" t="shared" si="128" ref="O238:O245">H238*1.54</f>
        <v>3.08</v>
      </c>
      <c r="P238" s="30">
        <f aca="true" t="shared" si="129" ref="P238:P245">I238*1.54</f>
        <v>3.0492</v>
      </c>
      <c r="Q238" s="30">
        <f aca="true" t="shared" si="130" ref="Q238:Q245">J238*1.54</f>
        <v>3.018708</v>
      </c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</row>
    <row r="239" spans="1:28" s="21" customFormat="1" ht="17.25" customHeight="1">
      <c r="A239" s="11">
        <v>40</v>
      </c>
      <c r="B239" s="74" t="s">
        <v>2276</v>
      </c>
      <c r="C239" s="42" t="s">
        <v>887</v>
      </c>
      <c r="D239" s="30">
        <v>16</v>
      </c>
      <c r="E239" s="30">
        <v>23</v>
      </c>
      <c r="F239" s="30">
        <v>13</v>
      </c>
      <c r="G239" s="30">
        <v>9</v>
      </c>
      <c r="H239" s="30">
        <v>10</v>
      </c>
      <c r="I239" s="30">
        <f t="shared" si="123"/>
        <v>9.9</v>
      </c>
      <c r="J239" s="50">
        <f t="shared" si="123"/>
        <v>9.801</v>
      </c>
      <c r="K239" s="49">
        <f t="shared" si="124"/>
        <v>24.64</v>
      </c>
      <c r="L239" s="30">
        <f t="shared" si="125"/>
        <v>35.42</v>
      </c>
      <c r="M239" s="30">
        <f t="shared" si="126"/>
        <v>20.02</v>
      </c>
      <c r="N239" s="30">
        <f t="shared" si="127"/>
        <v>13.86</v>
      </c>
      <c r="O239" s="30">
        <f t="shared" si="128"/>
        <v>15.4</v>
      </c>
      <c r="P239" s="30">
        <f t="shared" si="129"/>
        <v>15.246</v>
      </c>
      <c r="Q239" s="30">
        <f t="shared" si="130"/>
        <v>15.09354</v>
      </c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</row>
    <row r="240" spans="1:28" s="21" customFormat="1" ht="17.25" customHeight="1">
      <c r="A240" s="11">
        <v>41</v>
      </c>
      <c r="B240" s="76" t="s">
        <v>886</v>
      </c>
      <c r="C240" s="42" t="s">
        <v>1425</v>
      </c>
      <c r="D240" s="30">
        <v>4</v>
      </c>
      <c r="E240" s="30">
        <v>3</v>
      </c>
      <c r="F240" s="30">
        <v>3</v>
      </c>
      <c r="G240" s="30">
        <v>3</v>
      </c>
      <c r="H240" s="30">
        <v>3</v>
      </c>
      <c r="I240" s="30">
        <f t="shared" si="123"/>
        <v>2.9699999999999998</v>
      </c>
      <c r="J240" s="50">
        <f t="shared" si="123"/>
        <v>2.9402999999999997</v>
      </c>
      <c r="K240" s="49">
        <f t="shared" si="124"/>
        <v>6.16</v>
      </c>
      <c r="L240" s="30">
        <f t="shared" si="125"/>
        <v>4.62</v>
      </c>
      <c r="M240" s="30">
        <f t="shared" si="126"/>
        <v>4.62</v>
      </c>
      <c r="N240" s="30">
        <f t="shared" si="127"/>
        <v>4.62</v>
      </c>
      <c r="O240" s="30">
        <f t="shared" si="128"/>
        <v>4.62</v>
      </c>
      <c r="P240" s="30">
        <f t="shared" si="129"/>
        <v>4.573799999999999</v>
      </c>
      <c r="Q240" s="30">
        <f t="shared" si="130"/>
        <v>4.528061999999999</v>
      </c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</row>
    <row r="241" spans="1:28" s="21" customFormat="1" ht="17.25" customHeight="1">
      <c r="A241" s="11">
        <v>42</v>
      </c>
      <c r="B241" s="78" t="s">
        <v>1916</v>
      </c>
      <c r="C241" s="42" t="s">
        <v>2279</v>
      </c>
      <c r="D241" s="30">
        <v>9</v>
      </c>
      <c r="E241" s="30">
        <v>5</v>
      </c>
      <c r="F241" s="30">
        <v>6</v>
      </c>
      <c r="G241" s="30">
        <v>3</v>
      </c>
      <c r="H241" s="30">
        <v>5</v>
      </c>
      <c r="I241" s="30">
        <f t="shared" si="123"/>
        <v>4.95</v>
      </c>
      <c r="J241" s="50">
        <f t="shared" si="123"/>
        <v>4.9005</v>
      </c>
      <c r="K241" s="49">
        <f t="shared" si="124"/>
        <v>13.86</v>
      </c>
      <c r="L241" s="30">
        <f t="shared" si="125"/>
        <v>7.7</v>
      </c>
      <c r="M241" s="30">
        <f t="shared" si="126"/>
        <v>9.24</v>
      </c>
      <c r="N241" s="30">
        <f t="shared" si="127"/>
        <v>4.62</v>
      </c>
      <c r="O241" s="30">
        <f t="shared" si="128"/>
        <v>7.7</v>
      </c>
      <c r="P241" s="30">
        <f t="shared" si="129"/>
        <v>7.623</v>
      </c>
      <c r="Q241" s="30">
        <f t="shared" si="130"/>
        <v>7.54677</v>
      </c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</row>
    <row r="242" spans="1:28" s="21" customFormat="1" ht="17.25" customHeight="1">
      <c r="A242" s="11">
        <v>43</v>
      </c>
      <c r="B242" s="78" t="s">
        <v>1431</v>
      </c>
      <c r="C242" s="42" t="s">
        <v>1430</v>
      </c>
      <c r="D242" s="30">
        <v>2</v>
      </c>
      <c r="E242" s="30">
        <v>10</v>
      </c>
      <c r="F242" s="30">
        <v>7</v>
      </c>
      <c r="G242" s="30">
        <v>2</v>
      </c>
      <c r="H242" s="30">
        <v>4</v>
      </c>
      <c r="I242" s="30">
        <f t="shared" si="123"/>
        <v>3.96</v>
      </c>
      <c r="J242" s="50">
        <f t="shared" si="123"/>
        <v>3.9204</v>
      </c>
      <c r="K242" s="49">
        <f t="shared" si="124"/>
        <v>3.08</v>
      </c>
      <c r="L242" s="30">
        <f t="shared" si="125"/>
        <v>15.4</v>
      </c>
      <c r="M242" s="30">
        <f t="shared" si="126"/>
        <v>10.780000000000001</v>
      </c>
      <c r="N242" s="30">
        <f t="shared" si="127"/>
        <v>3.08</v>
      </c>
      <c r="O242" s="30">
        <f t="shared" si="128"/>
        <v>6.16</v>
      </c>
      <c r="P242" s="30">
        <f t="shared" si="129"/>
        <v>6.0984</v>
      </c>
      <c r="Q242" s="30">
        <f t="shared" si="130"/>
        <v>6.037416</v>
      </c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</row>
    <row r="243" spans="1:28" s="21" customFormat="1" ht="17.25" customHeight="1">
      <c r="A243" s="11">
        <v>44</v>
      </c>
      <c r="B243" s="74" t="s">
        <v>1384</v>
      </c>
      <c r="C243" s="14" t="s">
        <v>1385</v>
      </c>
      <c r="D243" s="30">
        <v>5</v>
      </c>
      <c r="E243" s="30">
        <v>3</v>
      </c>
      <c r="F243" s="30">
        <v>3</v>
      </c>
      <c r="G243" s="30">
        <v>1</v>
      </c>
      <c r="H243" s="30">
        <v>2</v>
      </c>
      <c r="I243" s="30">
        <f t="shared" si="123"/>
        <v>1.98</v>
      </c>
      <c r="J243" s="50">
        <f t="shared" si="123"/>
        <v>1.9602</v>
      </c>
      <c r="K243" s="49">
        <f t="shared" si="124"/>
        <v>7.7</v>
      </c>
      <c r="L243" s="30">
        <f t="shared" si="125"/>
        <v>4.62</v>
      </c>
      <c r="M243" s="30">
        <f t="shared" si="126"/>
        <v>4.62</v>
      </c>
      <c r="N243" s="30">
        <f t="shared" si="127"/>
        <v>1.54</v>
      </c>
      <c r="O243" s="30">
        <f t="shared" si="128"/>
        <v>3.08</v>
      </c>
      <c r="P243" s="30">
        <f t="shared" si="129"/>
        <v>3.0492</v>
      </c>
      <c r="Q243" s="30">
        <f t="shared" si="130"/>
        <v>3.018708</v>
      </c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</row>
    <row r="244" spans="1:28" s="21" customFormat="1" ht="17.25" customHeight="1">
      <c r="A244" s="11">
        <v>45</v>
      </c>
      <c r="B244" s="76" t="s">
        <v>1033</v>
      </c>
      <c r="C244" s="42" t="s">
        <v>1034</v>
      </c>
      <c r="D244" s="30">
        <v>6</v>
      </c>
      <c r="E244" s="30">
        <v>7</v>
      </c>
      <c r="F244" s="30">
        <v>4</v>
      </c>
      <c r="G244" s="30">
        <v>4</v>
      </c>
      <c r="H244" s="30">
        <v>2</v>
      </c>
      <c r="I244" s="30">
        <f t="shared" si="123"/>
        <v>1.98</v>
      </c>
      <c r="J244" s="50">
        <f t="shared" si="123"/>
        <v>1.9602</v>
      </c>
      <c r="K244" s="49">
        <f t="shared" si="124"/>
        <v>9.24</v>
      </c>
      <c r="L244" s="30">
        <f t="shared" si="125"/>
        <v>10.780000000000001</v>
      </c>
      <c r="M244" s="30">
        <f t="shared" si="126"/>
        <v>6.16</v>
      </c>
      <c r="N244" s="30">
        <f t="shared" si="127"/>
        <v>6.16</v>
      </c>
      <c r="O244" s="30">
        <f t="shared" si="128"/>
        <v>3.08</v>
      </c>
      <c r="P244" s="30">
        <f t="shared" si="129"/>
        <v>3.0492</v>
      </c>
      <c r="Q244" s="30">
        <f t="shared" si="130"/>
        <v>3.018708</v>
      </c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</row>
    <row r="245" spans="1:28" s="21" customFormat="1" ht="17.25" customHeight="1">
      <c r="A245" s="11">
        <v>46</v>
      </c>
      <c r="B245" s="76" t="s">
        <v>2278</v>
      </c>
      <c r="C245" s="42" t="s">
        <v>2277</v>
      </c>
      <c r="D245" s="30">
        <v>26</v>
      </c>
      <c r="E245" s="30">
        <v>23</v>
      </c>
      <c r="F245" s="30">
        <v>22</v>
      </c>
      <c r="G245" s="30">
        <v>24</v>
      </c>
      <c r="H245" s="30">
        <v>21</v>
      </c>
      <c r="I245" s="30">
        <f t="shared" si="123"/>
        <v>20.79</v>
      </c>
      <c r="J245" s="50">
        <f t="shared" si="123"/>
        <v>20.5821</v>
      </c>
      <c r="K245" s="49">
        <f t="shared" si="124"/>
        <v>40.04</v>
      </c>
      <c r="L245" s="30">
        <f t="shared" si="125"/>
        <v>35.42</v>
      </c>
      <c r="M245" s="30">
        <f t="shared" si="126"/>
        <v>33.88</v>
      </c>
      <c r="N245" s="30">
        <f t="shared" si="127"/>
        <v>36.96</v>
      </c>
      <c r="O245" s="30">
        <f t="shared" si="128"/>
        <v>32.34</v>
      </c>
      <c r="P245" s="30">
        <f t="shared" si="129"/>
        <v>32.0166</v>
      </c>
      <c r="Q245" s="30">
        <f t="shared" si="130"/>
        <v>31.696434</v>
      </c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</row>
    <row r="246" spans="1:19" ht="21" customHeight="1">
      <c r="A246" s="463" t="s">
        <v>2270</v>
      </c>
      <c r="B246" s="463"/>
      <c r="C246" s="463"/>
      <c r="D246" s="463"/>
      <c r="E246" s="463"/>
      <c r="F246" s="463"/>
      <c r="G246" s="463"/>
      <c r="H246" s="463"/>
      <c r="I246" s="463"/>
      <c r="J246" s="463"/>
      <c r="K246" s="463"/>
      <c r="L246" s="463"/>
      <c r="M246" s="463"/>
      <c r="N246" s="463"/>
      <c r="O246" s="463"/>
      <c r="P246" s="463"/>
      <c r="Q246" s="463"/>
      <c r="R246" s="17"/>
      <c r="S246" s="17"/>
    </row>
    <row r="247" spans="1:28" s="31" customFormat="1" ht="33" customHeight="1">
      <c r="A247" s="11">
        <v>47</v>
      </c>
      <c r="B247" s="76" t="s">
        <v>1423</v>
      </c>
      <c r="C247" s="14" t="s">
        <v>1424</v>
      </c>
      <c r="D247" s="30">
        <v>11</v>
      </c>
      <c r="E247" s="30">
        <v>2</v>
      </c>
      <c r="F247" s="30">
        <v>1</v>
      </c>
      <c r="G247" s="30">
        <v>2</v>
      </c>
      <c r="H247" s="30">
        <v>2</v>
      </c>
      <c r="I247" s="30">
        <f>H247*0.99</f>
        <v>1.98</v>
      </c>
      <c r="J247" s="50">
        <f>I247*0.99</f>
        <v>1.9602</v>
      </c>
      <c r="K247" s="70">
        <f>D247*1.54</f>
        <v>16.94</v>
      </c>
      <c r="L247" s="48">
        <f aca="true" t="shared" si="131" ref="L247:Q248">E247*1.54</f>
        <v>3.08</v>
      </c>
      <c r="M247" s="48">
        <f t="shared" si="131"/>
        <v>1.54</v>
      </c>
      <c r="N247" s="48">
        <f t="shared" si="131"/>
        <v>3.08</v>
      </c>
      <c r="O247" s="48">
        <f t="shared" si="131"/>
        <v>3.08</v>
      </c>
      <c r="P247" s="48">
        <f t="shared" si="131"/>
        <v>3.0492</v>
      </c>
      <c r="Q247" s="48">
        <f t="shared" si="131"/>
        <v>3.018708</v>
      </c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</row>
    <row r="248" spans="1:28" s="31" customFormat="1" ht="16.5" customHeight="1">
      <c r="A248" s="11">
        <v>48</v>
      </c>
      <c r="B248" s="75" t="s">
        <v>2212</v>
      </c>
      <c r="C248" s="14" t="s">
        <v>2211</v>
      </c>
      <c r="D248" s="30">
        <v>3</v>
      </c>
      <c r="E248" s="30">
        <v>3</v>
      </c>
      <c r="F248" s="30">
        <v>4</v>
      </c>
      <c r="G248" s="30">
        <v>3</v>
      </c>
      <c r="H248" s="30">
        <v>3</v>
      </c>
      <c r="I248" s="30">
        <f>H248*0.99</f>
        <v>2.9699999999999998</v>
      </c>
      <c r="J248" s="50">
        <f>I248*0.99</f>
        <v>2.9402999999999997</v>
      </c>
      <c r="K248" s="70">
        <f>D248*1.54</f>
        <v>4.62</v>
      </c>
      <c r="L248" s="48">
        <f t="shared" si="131"/>
        <v>4.62</v>
      </c>
      <c r="M248" s="48">
        <f>F248*1.54</f>
        <v>6.16</v>
      </c>
      <c r="N248" s="48">
        <f>G248*1.54</f>
        <v>4.62</v>
      </c>
      <c r="O248" s="48">
        <f>H248*1.54</f>
        <v>4.62</v>
      </c>
      <c r="P248" s="48">
        <f>I248*1.54</f>
        <v>4.573799999999999</v>
      </c>
      <c r="Q248" s="48">
        <f>J248*1.54</f>
        <v>4.528061999999999</v>
      </c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</row>
    <row r="249" spans="1:28" s="31" customFormat="1" ht="16.5" customHeight="1">
      <c r="A249" s="11">
        <v>49</v>
      </c>
      <c r="B249" s="74" t="s">
        <v>1775</v>
      </c>
      <c r="C249" s="14" t="s">
        <v>1776</v>
      </c>
      <c r="D249" s="30">
        <v>1</v>
      </c>
      <c r="E249" s="30">
        <v>1</v>
      </c>
      <c r="F249" s="30">
        <v>1</v>
      </c>
      <c r="G249" s="30" t="s">
        <v>1961</v>
      </c>
      <c r="H249" s="30" t="s">
        <v>1961</v>
      </c>
      <c r="I249" s="30" t="s">
        <v>1961</v>
      </c>
      <c r="J249" s="50" t="s">
        <v>1961</v>
      </c>
      <c r="K249" s="70">
        <f aca="true" t="shared" si="132" ref="K249:K254">D249*1.54</f>
        <v>1.54</v>
      </c>
      <c r="L249" s="48">
        <f>E249*1.54</f>
        <v>1.54</v>
      </c>
      <c r="M249" s="48">
        <f aca="true" t="shared" si="133" ref="M249:M255">F249*1.54</f>
        <v>1.54</v>
      </c>
      <c r="N249" s="30" t="s">
        <v>1961</v>
      </c>
      <c r="O249" s="30" t="s">
        <v>1961</v>
      </c>
      <c r="P249" s="30" t="s">
        <v>1961</v>
      </c>
      <c r="Q249" s="30" t="s">
        <v>1961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</row>
    <row r="250" spans="1:28" s="31" customFormat="1" ht="16.5" customHeight="1">
      <c r="A250" s="11">
        <v>50</v>
      </c>
      <c r="B250" s="76" t="s">
        <v>1426</v>
      </c>
      <c r="C250" s="42" t="s">
        <v>1427</v>
      </c>
      <c r="D250" s="30">
        <v>3</v>
      </c>
      <c r="E250" s="30">
        <v>2</v>
      </c>
      <c r="F250" s="30">
        <v>2</v>
      </c>
      <c r="G250" s="30">
        <v>2</v>
      </c>
      <c r="H250" s="30">
        <v>3</v>
      </c>
      <c r="I250" s="30">
        <f>H250*0.99</f>
        <v>2.9699999999999998</v>
      </c>
      <c r="J250" s="50">
        <f>I250*0.99</f>
        <v>2.9402999999999997</v>
      </c>
      <c r="K250" s="70">
        <f t="shared" si="132"/>
        <v>4.62</v>
      </c>
      <c r="L250" s="48">
        <f>E250*1.54</f>
        <v>3.08</v>
      </c>
      <c r="M250" s="48">
        <f t="shared" si="133"/>
        <v>3.08</v>
      </c>
      <c r="N250" s="48">
        <f>G250*1.54</f>
        <v>3.08</v>
      </c>
      <c r="O250" s="48">
        <f aca="true" t="shared" si="134" ref="O250:O255">H250*1.54</f>
        <v>4.62</v>
      </c>
      <c r="P250" s="48">
        <f aca="true" t="shared" si="135" ref="P250:P255">I250*1.54</f>
        <v>4.573799999999999</v>
      </c>
      <c r="Q250" s="48">
        <f aca="true" t="shared" si="136" ref="Q250:Q255">J250*1.54</f>
        <v>4.528061999999999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</row>
    <row r="251" spans="1:28" s="21" customFormat="1" ht="16.5" customHeight="1">
      <c r="A251" s="11">
        <v>51</v>
      </c>
      <c r="B251" s="74" t="s">
        <v>1595</v>
      </c>
      <c r="C251" s="14" t="s">
        <v>1597</v>
      </c>
      <c r="D251" s="30" t="s">
        <v>1961</v>
      </c>
      <c r="E251" s="30" t="s">
        <v>1961</v>
      </c>
      <c r="F251" s="30" t="s">
        <v>1961</v>
      </c>
      <c r="G251" s="30" t="s">
        <v>1961</v>
      </c>
      <c r="H251" s="30">
        <v>1</v>
      </c>
      <c r="I251" s="30">
        <f>H251*0.99</f>
        <v>0.99</v>
      </c>
      <c r="J251" s="50">
        <f>I251*0.99</f>
        <v>0.9801</v>
      </c>
      <c r="K251" s="49" t="s">
        <v>1961</v>
      </c>
      <c r="L251" s="30" t="s">
        <v>1961</v>
      </c>
      <c r="M251" s="30" t="s">
        <v>1961</v>
      </c>
      <c r="N251" s="30" t="s">
        <v>1961</v>
      </c>
      <c r="O251" s="48">
        <f t="shared" si="134"/>
        <v>1.54</v>
      </c>
      <c r="P251" s="48">
        <f t="shared" si="135"/>
        <v>1.5246</v>
      </c>
      <c r="Q251" s="48">
        <f t="shared" si="136"/>
        <v>1.509354</v>
      </c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</row>
    <row r="252" spans="1:28" s="21" customFormat="1" ht="16.5" customHeight="1">
      <c r="A252" s="11">
        <v>52</v>
      </c>
      <c r="B252" s="89" t="s">
        <v>105</v>
      </c>
      <c r="C252" s="90" t="s">
        <v>1940</v>
      </c>
      <c r="D252" s="30">
        <v>2</v>
      </c>
      <c r="E252" s="30" t="s">
        <v>1961</v>
      </c>
      <c r="F252" s="30" t="s">
        <v>1961</v>
      </c>
      <c r="G252" s="30" t="s">
        <v>1961</v>
      </c>
      <c r="H252" s="30" t="s">
        <v>1961</v>
      </c>
      <c r="I252" s="30" t="s">
        <v>1961</v>
      </c>
      <c r="J252" s="50" t="s">
        <v>1961</v>
      </c>
      <c r="K252" s="70">
        <f t="shared" si="132"/>
        <v>3.08</v>
      </c>
      <c r="L252" s="30" t="s">
        <v>1961</v>
      </c>
      <c r="M252" s="30" t="s">
        <v>1961</v>
      </c>
      <c r="N252" s="30" t="s">
        <v>1961</v>
      </c>
      <c r="O252" s="30" t="s">
        <v>1961</v>
      </c>
      <c r="P252" s="30" t="s">
        <v>1961</v>
      </c>
      <c r="Q252" s="30" t="s">
        <v>1961</v>
      </c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</row>
    <row r="253" spans="1:28" s="21" customFormat="1" ht="16.5" customHeight="1">
      <c r="A253" s="11">
        <v>53</v>
      </c>
      <c r="B253" s="74" t="s">
        <v>1921</v>
      </c>
      <c r="C253" s="42" t="s">
        <v>1922</v>
      </c>
      <c r="D253" s="30" t="s">
        <v>1961</v>
      </c>
      <c r="E253" s="30">
        <v>1</v>
      </c>
      <c r="F253" s="30" t="s">
        <v>1961</v>
      </c>
      <c r="G253" s="30" t="s">
        <v>1961</v>
      </c>
      <c r="H253" s="30" t="s">
        <v>1961</v>
      </c>
      <c r="I253" s="30" t="s">
        <v>1961</v>
      </c>
      <c r="J253" s="50" t="s">
        <v>1961</v>
      </c>
      <c r="K253" s="49" t="s">
        <v>1961</v>
      </c>
      <c r="L253" s="48">
        <f>E253*1.54</f>
        <v>1.54</v>
      </c>
      <c r="M253" s="30" t="s">
        <v>1961</v>
      </c>
      <c r="N253" s="30" t="s">
        <v>1961</v>
      </c>
      <c r="O253" s="30" t="s">
        <v>1961</v>
      </c>
      <c r="P253" s="30" t="s">
        <v>1961</v>
      </c>
      <c r="Q253" s="30" t="s">
        <v>1961</v>
      </c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</row>
    <row r="254" spans="1:28" s="21" customFormat="1" ht="30" customHeight="1">
      <c r="A254" s="11">
        <v>54</v>
      </c>
      <c r="B254" s="76" t="s">
        <v>2309</v>
      </c>
      <c r="C254" s="42" t="s">
        <v>2310</v>
      </c>
      <c r="D254" s="30">
        <v>1</v>
      </c>
      <c r="E254" s="30" t="s">
        <v>1961</v>
      </c>
      <c r="F254" s="30">
        <v>3</v>
      </c>
      <c r="G254" s="30">
        <v>2</v>
      </c>
      <c r="H254" s="30">
        <v>1</v>
      </c>
      <c r="I254" s="30">
        <f>H254*0.99</f>
        <v>0.99</v>
      </c>
      <c r="J254" s="50">
        <f>I254*0.99</f>
        <v>0.9801</v>
      </c>
      <c r="K254" s="70">
        <f t="shared" si="132"/>
        <v>1.54</v>
      </c>
      <c r="L254" s="30" t="s">
        <v>1961</v>
      </c>
      <c r="M254" s="48">
        <f t="shared" si="133"/>
        <v>4.62</v>
      </c>
      <c r="N254" s="48">
        <f>G254*1.54</f>
        <v>3.08</v>
      </c>
      <c r="O254" s="48">
        <f t="shared" si="134"/>
        <v>1.54</v>
      </c>
      <c r="P254" s="48">
        <f t="shared" si="135"/>
        <v>1.5246</v>
      </c>
      <c r="Q254" s="48">
        <f t="shared" si="136"/>
        <v>1.509354</v>
      </c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</row>
    <row r="255" spans="1:28" s="21" customFormat="1" ht="18" customHeight="1">
      <c r="A255" s="11">
        <v>55</v>
      </c>
      <c r="B255" s="74" t="s">
        <v>2059</v>
      </c>
      <c r="C255" s="23" t="s">
        <v>2060</v>
      </c>
      <c r="D255" s="30" t="s">
        <v>1961</v>
      </c>
      <c r="E255" s="30" t="s">
        <v>1961</v>
      </c>
      <c r="F255" s="30">
        <v>1</v>
      </c>
      <c r="G255" s="30">
        <v>1</v>
      </c>
      <c r="H255" s="30">
        <v>1</v>
      </c>
      <c r="I255" s="30">
        <f>H255*0.99</f>
        <v>0.99</v>
      </c>
      <c r="J255" s="50">
        <f>I255*0.99</f>
        <v>0.9801</v>
      </c>
      <c r="K255" s="49" t="s">
        <v>1961</v>
      </c>
      <c r="L255" s="30" t="s">
        <v>1961</v>
      </c>
      <c r="M255" s="48">
        <f t="shared" si="133"/>
        <v>1.54</v>
      </c>
      <c r="N255" s="48">
        <f>G255*1.54</f>
        <v>1.54</v>
      </c>
      <c r="O255" s="48">
        <f t="shared" si="134"/>
        <v>1.54</v>
      </c>
      <c r="P255" s="48">
        <f t="shared" si="135"/>
        <v>1.5246</v>
      </c>
      <c r="Q255" s="48">
        <f t="shared" si="136"/>
        <v>1.509354</v>
      </c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</row>
    <row r="256" spans="1:17" s="34" customFormat="1" ht="12" customHeight="1">
      <c r="A256" s="26"/>
      <c r="B256" s="84"/>
      <c r="C256" s="25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69"/>
    </row>
    <row r="257" spans="1:51" s="21" customFormat="1" ht="38.25" customHeight="1">
      <c r="A257" s="471" t="s">
        <v>1453</v>
      </c>
      <c r="B257" s="472"/>
      <c r="C257" s="473"/>
      <c r="D257" s="46">
        <f>SUM(D196:D204,D206:D224,D226:D229,D231:D235,D237:D245,D247:D255)</f>
        <v>300</v>
      </c>
      <c r="E257" s="46">
        <f aca="true" t="shared" si="137" ref="E257:Q257">SUM(E196:E204,E206:E224,E226:E229,E231:E235,E237:E245,E247:E255)</f>
        <v>225</v>
      </c>
      <c r="F257" s="46">
        <f t="shared" si="137"/>
        <v>199</v>
      </c>
      <c r="G257" s="46">
        <f t="shared" si="137"/>
        <v>151</v>
      </c>
      <c r="H257" s="46">
        <f t="shared" si="137"/>
        <v>150</v>
      </c>
      <c r="I257" s="46">
        <f t="shared" si="137"/>
        <v>148.50000000000003</v>
      </c>
      <c r="J257" s="51">
        <f t="shared" si="137"/>
        <v>147.01499999999993</v>
      </c>
      <c r="K257" s="71">
        <f t="shared" si="137"/>
        <v>417.1400000000002</v>
      </c>
      <c r="L257" s="46">
        <f t="shared" si="137"/>
        <v>316.19</v>
      </c>
      <c r="M257" s="46">
        <f t="shared" si="137"/>
        <v>285.85000000000014</v>
      </c>
      <c r="N257" s="46">
        <f t="shared" si="137"/>
        <v>215.66000000000008</v>
      </c>
      <c r="O257" s="46">
        <f t="shared" si="137"/>
        <v>214.46000000000004</v>
      </c>
      <c r="P257" s="46">
        <f t="shared" si="137"/>
        <v>212.3154</v>
      </c>
      <c r="Q257" s="46">
        <f t="shared" si="137"/>
        <v>210.19224600000004</v>
      </c>
      <c r="R257" s="28"/>
      <c r="S257" s="28"/>
      <c r="T257" s="33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1:17" s="34" customFormat="1" ht="18" customHeight="1">
      <c r="A258" s="26"/>
      <c r="B258" s="84"/>
      <c r="C258" s="25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69"/>
    </row>
    <row r="259" spans="1:51" s="21" customFormat="1" ht="21.75" customHeight="1">
      <c r="A259" s="471" t="s">
        <v>2262</v>
      </c>
      <c r="B259" s="472"/>
      <c r="C259" s="473"/>
      <c r="D259" s="46">
        <f>D130+D192+D257</f>
        <v>4215</v>
      </c>
      <c r="E259" s="46">
        <f aca="true" t="shared" si="138" ref="E259:Q259">E130+E192+E257</f>
        <v>3598</v>
      </c>
      <c r="F259" s="46">
        <f t="shared" si="138"/>
        <v>3247</v>
      </c>
      <c r="G259" s="46">
        <f t="shared" si="138"/>
        <v>3136</v>
      </c>
      <c r="H259" s="46">
        <f t="shared" si="138"/>
        <v>3120</v>
      </c>
      <c r="I259" s="46">
        <f t="shared" si="138"/>
        <v>3088.800000000001</v>
      </c>
      <c r="J259" s="51">
        <f t="shared" si="138"/>
        <v>3057.911999999999</v>
      </c>
      <c r="K259" s="71">
        <f t="shared" si="138"/>
        <v>7231.97</v>
      </c>
      <c r="L259" s="46">
        <f t="shared" si="138"/>
        <v>6360.359999999996</v>
      </c>
      <c r="M259" s="46">
        <f t="shared" si="138"/>
        <v>5856.36</v>
      </c>
      <c r="N259" s="46">
        <f t="shared" si="138"/>
        <v>5685.279999999998</v>
      </c>
      <c r="O259" s="46">
        <f t="shared" si="138"/>
        <v>5677.899999999997</v>
      </c>
      <c r="P259" s="46">
        <f t="shared" si="138"/>
        <v>5621.120999999999</v>
      </c>
      <c r="Q259" s="46">
        <f t="shared" si="138"/>
        <v>5564.9097900000015</v>
      </c>
      <c r="R259" s="28"/>
      <c r="S259" s="28"/>
      <c r="T259" s="33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1:20" s="34" customFormat="1" ht="6.75" customHeight="1">
      <c r="A260" s="68"/>
      <c r="B260" s="82"/>
      <c r="C260" s="45"/>
      <c r="D260" s="45"/>
      <c r="E260" s="45"/>
      <c r="F260" s="45"/>
      <c r="G260" s="45"/>
      <c r="H260" s="45"/>
      <c r="I260" s="45"/>
      <c r="J260" s="45"/>
      <c r="K260" s="47"/>
      <c r="L260" s="47"/>
      <c r="M260" s="47"/>
      <c r="N260" s="47"/>
      <c r="O260" s="47"/>
      <c r="P260" s="47"/>
      <c r="Q260" s="47"/>
      <c r="R260" s="26"/>
      <c r="S260" s="26"/>
      <c r="T260" s="33"/>
    </row>
    <row r="261" spans="1:191" s="63" customFormat="1" ht="15" customHeight="1">
      <c r="A261" s="57" t="s">
        <v>2230</v>
      </c>
      <c r="B261" s="72"/>
      <c r="C261" s="58"/>
      <c r="D261" s="58"/>
      <c r="E261" s="88"/>
      <c r="F261" s="88"/>
      <c r="G261" s="88"/>
      <c r="H261" s="88"/>
      <c r="I261" s="58"/>
      <c r="J261" s="58"/>
      <c r="K261" s="59"/>
      <c r="L261" s="59"/>
      <c r="M261" s="59"/>
      <c r="N261" s="59"/>
      <c r="O261" s="59"/>
      <c r="P261" s="59"/>
      <c r="Q261" s="59"/>
      <c r="R261" s="60"/>
      <c r="S261" s="60"/>
      <c r="T261" s="61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</row>
    <row r="262" spans="1:191" s="63" customFormat="1" ht="15" customHeight="1">
      <c r="A262" s="57" t="s">
        <v>2231</v>
      </c>
      <c r="B262" s="72"/>
      <c r="C262" s="58"/>
      <c r="D262" s="58"/>
      <c r="E262" s="88"/>
      <c r="F262" s="88"/>
      <c r="G262" s="88"/>
      <c r="H262" s="88"/>
      <c r="I262" s="58"/>
      <c r="J262" s="58"/>
      <c r="K262" s="59"/>
      <c r="L262" s="59"/>
      <c r="M262" s="59"/>
      <c r="N262" s="59"/>
      <c r="O262" s="59"/>
      <c r="P262" s="59"/>
      <c r="Q262" s="59"/>
      <c r="R262" s="60"/>
      <c r="S262" s="60"/>
      <c r="T262" s="61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</row>
    <row r="263" spans="1:191" s="63" customFormat="1" ht="15" customHeight="1">
      <c r="A263" s="57" t="s">
        <v>2232</v>
      </c>
      <c r="B263" s="72"/>
      <c r="C263" s="58"/>
      <c r="D263" s="58"/>
      <c r="E263" s="58"/>
      <c r="F263" s="58"/>
      <c r="G263" s="58"/>
      <c r="H263" s="58"/>
      <c r="I263" s="58"/>
      <c r="J263" s="58"/>
      <c r="K263" s="59"/>
      <c r="L263" s="59"/>
      <c r="M263" s="59"/>
      <c r="N263" s="59"/>
      <c r="O263" s="59"/>
      <c r="P263" s="59"/>
      <c r="Q263" s="59"/>
      <c r="R263" s="60"/>
      <c r="S263" s="60"/>
      <c r="T263" s="61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</row>
    <row r="264" spans="1:17" s="64" customFormat="1" ht="15" customHeight="1">
      <c r="A264" s="470" t="s">
        <v>2233</v>
      </c>
      <c r="B264" s="470"/>
      <c r="C264" s="470"/>
      <c r="D264" s="470"/>
      <c r="E264" s="470"/>
      <c r="F264" s="470"/>
      <c r="G264" s="470"/>
      <c r="H264" s="470"/>
      <c r="I264" s="470"/>
      <c r="J264" s="470"/>
      <c r="K264" s="470"/>
      <c r="L264" s="470"/>
      <c r="M264" s="470"/>
      <c r="N264" s="470"/>
      <c r="O264" s="470"/>
      <c r="P264" s="470"/>
      <c r="Q264" s="470"/>
    </row>
    <row r="265" spans="1:17" ht="17.25" customHeight="1">
      <c r="A265" s="469"/>
      <c r="B265" s="469"/>
      <c r="C265" s="469"/>
      <c r="D265" s="469"/>
      <c r="E265" s="469"/>
      <c r="F265" s="469"/>
      <c r="G265" s="469"/>
      <c r="H265" s="469"/>
      <c r="I265" s="469"/>
      <c r="J265" s="469"/>
      <c r="K265" s="469"/>
      <c r="L265" s="469"/>
      <c r="M265" s="469"/>
      <c r="N265" s="469"/>
      <c r="O265" s="469"/>
      <c r="P265" s="469"/>
      <c r="Q265" s="469"/>
    </row>
    <row r="266" ht="15.75">
      <c r="A266" s="24"/>
    </row>
    <row r="267" ht="15.75">
      <c r="A267" s="24"/>
    </row>
    <row r="268" ht="15.75">
      <c r="A268" s="24"/>
    </row>
    <row r="269" ht="15.75">
      <c r="A269" s="24"/>
    </row>
    <row r="270" ht="15.75">
      <c r="A270" s="24"/>
    </row>
    <row r="271" ht="15.75">
      <c r="A271" s="24"/>
    </row>
    <row r="272" ht="15.75">
      <c r="A272" s="24"/>
    </row>
    <row r="273" ht="15.75">
      <c r="A273" s="24"/>
    </row>
    <row r="274" ht="15.75">
      <c r="A274" s="24"/>
    </row>
    <row r="275" ht="15.75">
      <c r="A275" s="24"/>
    </row>
    <row r="276" ht="15.75">
      <c r="A276" s="24"/>
    </row>
    <row r="277" ht="15.75">
      <c r="A277" s="24"/>
    </row>
    <row r="278" ht="15.75">
      <c r="A278" s="24"/>
    </row>
    <row r="279" ht="15.75">
      <c r="A279" s="24"/>
    </row>
    <row r="280" ht="15.75">
      <c r="A280" s="24"/>
    </row>
    <row r="281" ht="15.75">
      <c r="A281" s="24"/>
    </row>
    <row r="282" ht="15.75">
      <c r="A282" s="24"/>
    </row>
    <row r="283" ht="15.75">
      <c r="A283" s="24"/>
    </row>
    <row r="284" ht="15.75">
      <c r="A284" s="24"/>
    </row>
    <row r="285" ht="15.75">
      <c r="A285" s="24"/>
    </row>
    <row r="286" ht="15.75">
      <c r="A286" s="24"/>
    </row>
    <row r="287" ht="15.75">
      <c r="A287" s="24"/>
    </row>
    <row r="288" ht="15.75">
      <c r="A288" s="24"/>
    </row>
    <row r="289" ht="15.75">
      <c r="A289" s="24"/>
    </row>
    <row r="290" ht="15.75">
      <c r="A290" s="24"/>
    </row>
    <row r="291" ht="15.75">
      <c r="A291" s="24"/>
    </row>
    <row r="292" ht="15.75">
      <c r="A292" s="24"/>
    </row>
    <row r="293" ht="15.75">
      <c r="A293" s="24"/>
    </row>
    <row r="294" ht="15.75">
      <c r="A294" s="24"/>
    </row>
    <row r="295" ht="15.75">
      <c r="A295" s="24"/>
    </row>
    <row r="296" ht="15.75">
      <c r="A296" s="24"/>
    </row>
    <row r="297" ht="15.75">
      <c r="A297" s="24"/>
    </row>
    <row r="298" ht="15.75">
      <c r="A298" s="24"/>
    </row>
    <row r="299" ht="15.75">
      <c r="A299" s="24"/>
    </row>
    <row r="300" ht="15.75">
      <c r="A300" s="24"/>
    </row>
    <row r="301" ht="15.75">
      <c r="A301" s="24"/>
    </row>
    <row r="302" ht="15.75">
      <c r="A302" s="24"/>
    </row>
    <row r="303" ht="15.75">
      <c r="A303" s="24"/>
    </row>
    <row r="304" ht="15.75">
      <c r="A304" s="24"/>
    </row>
    <row r="305" ht="15.75">
      <c r="A305" s="24"/>
    </row>
    <row r="306" ht="15.75">
      <c r="A306" s="24"/>
    </row>
    <row r="307" ht="15.75">
      <c r="A307" s="24"/>
    </row>
    <row r="308" ht="15.75">
      <c r="A308" s="24"/>
    </row>
    <row r="309" ht="15.75">
      <c r="A309" s="24"/>
    </row>
    <row r="310" ht="15.75">
      <c r="A310" s="24"/>
    </row>
    <row r="311" ht="15.75">
      <c r="A311" s="24"/>
    </row>
    <row r="312" ht="15.75">
      <c r="A312" s="24"/>
    </row>
    <row r="313" ht="15.75">
      <c r="A313" s="24"/>
    </row>
    <row r="314" ht="15.75">
      <c r="A314" s="24"/>
    </row>
    <row r="315" ht="15.75">
      <c r="A315" s="24"/>
    </row>
    <row r="316" ht="15.75">
      <c r="A316" s="24"/>
    </row>
    <row r="317" ht="15.75">
      <c r="A317" s="24"/>
    </row>
    <row r="318" ht="15.75">
      <c r="A318" s="24"/>
    </row>
    <row r="319" ht="15.75">
      <c r="A319" s="24"/>
    </row>
    <row r="320" ht="15.75">
      <c r="A320" s="24"/>
    </row>
    <row r="321" ht="15.75">
      <c r="A321" s="24"/>
    </row>
    <row r="322" ht="15.75">
      <c r="A322" s="24"/>
    </row>
    <row r="323" ht="15.75">
      <c r="A323" s="24"/>
    </row>
    <row r="324" ht="15.75">
      <c r="A324" s="24"/>
    </row>
    <row r="325" ht="15.75">
      <c r="A325" s="24"/>
    </row>
    <row r="326" ht="15.75">
      <c r="A326" s="24"/>
    </row>
    <row r="327" ht="15.75">
      <c r="A327" s="24"/>
    </row>
    <row r="328" ht="15.75">
      <c r="A328" s="24"/>
    </row>
    <row r="329" ht="15.75">
      <c r="A329" s="24"/>
    </row>
    <row r="330" ht="15.75">
      <c r="A330" s="24"/>
    </row>
    <row r="331" ht="15.75">
      <c r="A331" s="24"/>
    </row>
    <row r="332" ht="15.75">
      <c r="A332" s="24"/>
    </row>
    <row r="333" ht="15.75">
      <c r="A333" s="24"/>
    </row>
  </sheetData>
  <mergeCells count="38">
    <mergeCell ref="A257:C257"/>
    <mergeCell ref="A183:Q183"/>
    <mergeCell ref="A170:Q170"/>
    <mergeCell ref="A132:Q132"/>
    <mergeCell ref="A142:Q142"/>
    <mergeCell ref="A178:Q178"/>
    <mergeCell ref="A230:Q230"/>
    <mergeCell ref="A88:Q88"/>
    <mergeCell ref="D4:Q4"/>
    <mergeCell ref="A4:A6"/>
    <mergeCell ref="B4:B6"/>
    <mergeCell ref="C4:C6"/>
    <mergeCell ref="A45:Q45"/>
    <mergeCell ref="A48:Q48"/>
    <mergeCell ref="D5:J5"/>
    <mergeCell ref="A265:Q265"/>
    <mergeCell ref="A264:Q264"/>
    <mergeCell ref="A120:Q120"/>
    <mergeCell ref="A107:Q107"/>
    <mergeCell ref="A163:Q163"/>
    <mergeCell ref="A133:Q133"/>
    <mergeCell ref="A145:Q145"/>
    <mergeCell ref="A158:Q158"/>
    <mergeCell ref="A192:C192"/>
    <mergeCell ref="A259:C259"/>
    <mergeCell ref="K1:Q1"/>
    <mergeCell ref="A2:Q2"/>
    <mergeCell ref="A33:Q33"/>
    <mergeCell ref="K5:Q5"/>
    <mergeCell ref="A7:Q7"/>
    <mergeCell ref="A8:Q8"/>
    <mergeCell ref="A130:C130"/>
    <mergeCell ref="A225:Q225"/>
    <mergeCell ref="A236:Q236"/>
    <mergeCell ref="A246:Q246"/>
    <mergeCell ref="A194:Q194"/>
    <mergeCell ref="A195:Q195"/>
    <mergeCell ref="A205:Q205"/>
  </mergeCells>
  <printOptions/>
  <pageMargins left="0.5511811023622047" right="0.4330708661417323" top="0.7874015748031497" bottom="0.5905511811023623" header="0.5118110236220472" footer="0.5118110236220472"/>
  <pageSetup fitToHeight="15" horizontalDpi="600" verticalDpi="600" orientation="landscape" paperSize="9" scale="87" r:id="rId1"/>
  <rowBreaks count="2" manualBreakCount="2">
    <brk id="87" max="16" man="1"/>
    <brk id="1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I374"/>
  <sheetViews>
    <sheetView tabSelected="1" zoomScaleSheetLayoutView="100" workbookViewId="0" topLeftCell="A1">
      <pane ySplit="6" topLeftCell="BM178" activePane="bottomLeft" state="frozen"/>
      <selection pane="topLeft" activeCell="A1" sqref="A1"/>
      <selection pane="bottomLeft" activeCell="Q367" sqref="Q367"/>
    </sheetView>
  </sheetViews>
  <sheetFormatPr defaultColWidth="9.00390625" defaultRowHeight="12.75"/>
  <cols>
    <col min="1" max="1" width="4.625" style="339" customWidth="1"/>
    <col min="2" max="2" width="48.375" style="332" customWidth="1"/>
    <col min="3" max="3" width="12.00390625" style="332" customWidth="1"/>
    <col min="4" max="16384" width="8.00390625" style="332" customWidth="1"/>
  </cols>
  <sheetData>
    <row r="1" spans="1:17" ht="17.25" customHeight="1">
      <c r="A1" s="9"/>
      <c r="B1" s="72"/>
      <c r="C1" s="13"/>
      <c r="D1" s="409"/>
      <c r="E1" s="409"/>
      <c r="F1" s="409"/>
      <c r="G1" s="409"/>
      <c r="H1" s="409"/>
      <c r="I1" s="409"/>
      <c r="J1" s="409"/>
      <c r="K1" s="465" t="s">
        <v>2266</v>
      </c>
      <c r="L1" s="465"/>
      <c r="M1" s="465"/>
      <c r="N1" s="465"/>
      <c r="O1" s="465"/>
      <c r="P1" s="465"/>
      <c r="Q1" s="465"/>
    </row>
    <row r="2" spans="1:17" ht="40.5" customHeight="1">
      <c r="A2" s="497" t="s">
        <v>2089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</row>
    <row r="3" spans="1:17" ht="11.25" customHeight="1">
      <c r="A3" s="410"/>
      <c r="B3" s="411"/>
      <c r="C3" s="66"/>
      <c r="D3" s="412"/>
      <c r="E3" s="412"/>
      <c r="F3" s="412"/>
      <c r="G3" s="412"/>
      <c r="H3" s="412"/>
      <c r="I3" s="412"/>
      <c r="J3" s="412"/>
      <c r="K3" s="413"/>
      <c r="L3" s="413"/>
      <c r="M3" s="413"/>
      <c r="N3" s="414"/>
      <c r="O3" s="414"/>
      <c r="P3" s="414"/>
      <c r="Q3" s="414"/>
    </row>
    <row r="4" spans="1:17" ht="15.75">
      <c r="A4" s="475" t="s">
        <v>1578</v>
      </c>
      <c r="B4" s="476" t="s">
        <v>1121</v>
      </c>
      <c r="C4" s="498" t="s">
        <v>2263</v>
      </c>
      <c r="D4" s="499" t="s">
        <v>1976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</row>
    <row r="5" spans="1:17" ht="18" customHeight="1">
      <c r="A5" s="475"/>
      <c r="B5" s="476"/>
      <c r="C5" s="498"/>
      <c r="D5" s="499" t="s">
        <v>2264</v>
      </c>
      <c r="E5" s="499"/>
      <c r="F5" s="499"/>
      <c r="G5" s="499"/>
      <c r="H5" s="499"/>
      <c r="I5" s="499"/>
      <c r="J5" s="500"/>
      <c r="K5" s="467" t="s">
        <v>2265</v>
      </c>
      <c r="L5" s="467"/>
      <c r="M5" s="467"/>
      <c r="N5" s="467"/>
      <c r="O5" s="467"/>
      <c r="P5" s="467"/>
      <c r="Q5" s="468"/>
    </row>
    <row r="6" spans="1:17" ht="30.75" customHeight="1">
      <c r="A6" s="475"/>
      <c r="B6" s="476"/>
      <c r="C6" s="498"/>
      <c r="D6" s="30" t="s">
        <v>2255</v>
      </c>
      <c r="E6" s="30" t="s">
        <v>2256</v>
      </c>
      <c r="F6" s="30" t="s">
        <v>2257</v>
      </c>
      <c r="G6" s="30" t="s">
        <v>1387</v>
      </c>
      <c r="H6" s="30" t="s">
        <v>1388</v>
      </c>
      <c r="I6" s="30" t="s">
        <v>1122</v>
      </c>
      <c r="J6" s="50" t="s">
        <v>1123</v>
      </c>
      <c r="K6" s="30" t="s">
        <v>2255</v>
      </c>
      <c r="L6" s="30" t="s">
        <v>2256</v>
      </c>
      <c r="M6" s="30" t="s">
        <v>2257</v>
      </c>
      <c r="N6" s="30" t="s">
        <v>1387</v>
      </c>
      <c r="O6" s="30" t="s">
        <v>1388</v>
      </c>
      <c r="P6" s="30" t="s">
        <v>1122</v>
      </c>
      <c r="Q6" s="30" t="s">
        <v>1123</v>
      </c>
    </row>
    <row r="7" spans="1:17" s="339" customFormat="1" ht="39" customHeight="1">
      <c r="A7" s="453" t="s">
        <v>81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</row>
    <row r="8" spans="1:17" ht="21" customHeight="1">
      <c r="A8" s="481" t="s">
        <v>2260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5"/>
    </row>
    <row r="9" spans="1:17" s="339" customFormat="1" ht="15.75" customHeight="1">
      <c r="A9" s="128">
        <v>1</v>
      </c>
      <c r="B9" s="333" t="s">
        <v>2062</v>
      </c>
      <c r="C9" s="149">
        <v>14977</v>
      </c>
      <c r="D9" s="149">
        <v>1</v>
      </c>
      <c r="E9" s="149" t="s">
        <v>911</v>
      </c>
      <c r="F9" s="149">
        <v>2</v>
      </c>
      <c r="G9" s="149">
        <v>2</v>
      </c>
      <c r="H9" s="149">
        <v>2</v>
      </c>
      <c r="I9" s="334">
        <f>H9*0.99</f>
        <v>1.98</v>
      </c>
      <c r="J9" s="335">
        <f>I9*0.99</f>
        <v>1.9602</v>
      </c>
      <c r="K9" s="336">
        <f aca="true" t="shared" si="0" ref="K9:K24">D9*1.62</f>
        <v>1.62</v>
      </c>
      <c r="L9" s="336" t="s">
        <v>911</v>
      </c>
      <c r="M9" s="336">
        <f aca="true" t="shared" si="1" ref="L9:Q22">F9*1.62</f>
        <v>3.24</v>
      </c>
      <c r="N9" s="336">
        <f t="shared" si="1"/>
        <v>3.24</v>
      </c>
      <c r="O9" s="336">
        <f t="shared" si="1"/>
        <v>3.24</v>
      </c>
      <c r="P9" s="336">
        <f t="shared" si="1"/>
        <v>3.2076000000000002</v>
      </c>
      <c r="Q9" s="336">
        <f t="shared" si="1"/>
        <v>3.1755240000000002</v>
      </c>
    </row>
    <row r="10" spans="1:17" ht="15.75" customHeight="1">
      <c r="A10" s="128">
        <f>A9+1</f>
        <v>2</v>
      </c>
      <c r="B10" s="333" t="s">
        <v>1028</v>
      </c>
      <c r="C10" s="149">
        <v>25306</v>
      </c>
      <c r="D10" s="149">
        <v>4</v>
      </c>
      <c r="E10" s="149">
        <v>3</v>
      </c>
      <c r="F10" s="149">
        <v>4</v>
      </c>
      <c r="G10" s="149">
        <v>2</v>
      </c>
      <c r="H10" s="149">
        <v>5</v>
      </c>
      <c r="I10" s="334">
        <f aca="true" t="shared" si="2" ref="I10:J24">H10*0.99</f>
        <v>4.95</v>
      </c>
      <c r="J10" s="335">
        <f t="shared" si="2"/>
        <v>4.9005</v>
      </c>
      <c r="K10" s="336">
        <f t="shared" si="0"/>
        <v>6.48</v>
      </c>
      <c r="L10" s="336">
        <f t="shared" si="1"/>
        <v>4.86</v>
      </c>
      <c r="M10" s="336">
        <f t="shared" si="1"/>
        <v>6.48</v>
      </c>
      <c r="N10" s="336">
        <f t="shared" si="1"/>
        <v>3.24</v>
      </c>
      <c r="O10" s="336">
        <f t="shared" si="1"/>
        <v>8.100000000000001</v>
      </c>
      <c r="P10" s="336">
        <f t="shared" si="1"/>
        <v>8.019</v>
      </c>
      <c r="Q10" s="336">
        <f t="shared" si="1"/>
        <v>7.938810000000001</v>
      </c>
    </row>
    <row r="11" spans="1:17" ht="15.75" customHeight="1">
      <c r="A11" s="128">
        <f aca="true" t="shared" si="3" ref="A11:A24">A10+1</f>
        <v>3</v>
      </c>
      <c r="B11" s="337" t="s">
        <v>616</v>
      </c>
      <c r="C11" s="153" t="s">
        <v>2063</v>
      </c>
      <c r="D11" s="334">
        <v>10</v>
      </c>
      <c r="E11" s="334">
        <v>36</v>
      </c>
      <c r="F11" s="334">
        <v>57</v>
      </c>
      <c r="G11" s="334">
        <v>15</v>
      </c>
      <c r="H11" s="334">
        <v>27</v>
      </c>
      <c r="I11" s="334">
        <f t="shared" si="2"/>
        <v>26.73</v>
      </c>
      <c r="J11" s="335">
        <f t="shared" si="2"/>
        <v>26.4627</v>
      </c>
      <c r="K11" s="336">
        <f t="shared" si="0"/>
        <v>16.200000000000003</v>
      </c>
      <c r="L11" s="336">
        <f t="shared" si="1"/>
        <v>58.32000000000001</v>
      </c>
      <c r="M11" s="336">
        <f t="shared" si="1"/>
        <v>92.34</v>
      </c>
      <c r="N11" s="336">
        <f t="shared" si="1"/>
        <v>24.3</v>
      </c>
      <c r="O11" s="336">
        <f t="shared" si="1"/>
        <v>43.74</v>
      </c>
      <c r="P11" s="336">
        <f t="shared" si="1"/>
        <v>43.302600000000005</v>
      </c>
      <c r="Q11" s="336">
        <f t="shared" si="1"/>
        <v>42.86957400000001</v>
      </c>
    </row>
    <row r="12" spans="1:17" s="339" customFormat="1" ht="15.75" customHeight="1">
      <c r="A12" s="128">
        <f t="shared" si="3"/>
        <v>4</v>
      </c>
      <c r="B12" s="337" t="s">
        <v>2290</v>
      </c>
      <c r="C12" s="153" t="s">
        <v>2064</v>
      </c>
      <c r="D12" s="334">
        <v>5</v>
      </c>
      <c r="E12" s="334">
        <v>5</v>
      </c>
      <c r="F12" s="334">
        <v>2</v>
      </c>
      <c r="G12" s="334">
        <v>4</v>
      </c>
      <c r="H12" s="334">
        <v>3</v>
      </c>
      <c r="I12" s="334">
        <f t="shared" si="2"/>
        <v>2.9699999999999998</v>
      </c>
      <c r="J12" s="335">
        <f t="shared" si="2"/>
        <v>2.9402999999999997</v>
      </c>
      <c r="K12" s="336">
        <f t="shared" si="0"/>
        <v>8.100000000000001</v>
      </c>
      <c r="L12" s="336">
        <f t="shared" si="1"/>
        <v>8.100000000000001</v>
      </c>
      <c r="M12" s="336">
        <f t="shared" si="1"/>
        <v>3.24</v>
      </c>
      <c r="N12" s="336">
        <f t="shared" si="1"/>
        <v>6.48</v>
      </c>
      <c r="O12" s="336">
        <f t="shared" si="1"/>
        <v>4.86</v>
      </c>
      <c r="P12" s="336">
        <f t="shared" si="1"/>
        <v>4.8114</v>
      </c>
      <c r="Q12" s="336">
        <f t="shared" si="1"/>
        <v>4.763286</v>
      </c>
    </row>
    <row r="13" spans="1:17" s="339" customFormat="1" ht="15.75" customHeight="1">
      <c r="A13" s="128">
        <f t="shared" si="3"/>
        <v>5</v>
      </c>
      <c r="B13" s="337" t="s">
        <v>2065</v>
      </c>
      <c r="C13" s="338" t="s">
        <v>2066</v>
      </c>
      <c r="D13" s="334">
        <v>4</v>
      </c>
      <c r="E13" s="334">
        <v>3</v>
      </c>
      <c r="F13" s="334">
        <v>5</v>
      </c>
      <c r="G13" s="334">
        <v>3</v>
      </c>
      <c r="H13" s="334">
        <v>3</v>
      </c>
      <c r="I13" s="334">
        <f t="shared" si="2"/>
        <v>2.9699999999999998</v>
      </c>
      <c r="J13" s="335">
        <f t="shared" si="2"/>
        <v>2.9402999999999997</v>
      </c>
      <c r="K13" s="336">
        <f t="shared" si="0"/>
        <v>6.48</v>
      </c>
      <c r="L13" s="336">
        <f t="shared" si="1"/>
        <v>4.86</v>
      </c>
      <c r="M13" s="336">
        <f t="shared" si="1"/>
        <v>8.100000000000001</v>
      </c>
      <c r="N13" s="336">
        <f t="shared" si="1"/>
        <v>4.86</v>
      </c>
      <c r="O13" s="336">
        <f t="shared" si="1"/>
        <v>4.86</v>
      </c>
      <c r="P13" s="336">
        <f t="shared" si="1"/>
        <v>4.8114</v>
      </c>
      <c r="Q13" s="336">
        <f t="shared" si="1"/>
        <v>4.763286</v>
      </c>
    </row>
    <row r="14" spans="1:17" ht="15.75" customHeight="1">
      <c r="A14" s="128">
        <f t="shared" si="3"/>
        <v>6</v>
      </c>
      <c r="B14" s="337" t="s">
        <v>2067</v>
      </c>
      <c r="C14" s="153" t="s">
        <v>2068</v>
      </c>
      <c r="D14" s="334">
        <v>6</v>
      </c>
      <c r="E14" s="334">
        <v>4</v>
      </c>
      <c r="F14" s="334">
        <v>1</v>
      </c>
      <c r="G14" s="334">
        <v>2</v>
      </c>
      <c r="H14" s="334">
        <v>1</v>
      </c>
      <c r="I14" s="334">
        <f t="shared" si="2"/>
        <v>0.99</v>
      </c>
      <c r="J14" s="335">
        <f t="shared" si="2"/>
        <v>0.9801</v>
      </c>
      <c r="K14" s="336">
        <f t="shared" si="0"/>
        <v>9.72</v>
      </c>
      <c r="L14" s="336">
        <f t="shared" si="1"/>
        <v>6.48</v>
      </c>
      <c r="M14" s="336">
        <f t="shared" si="1"/>
        <v>1.62</v>
      </c>
      <c r="N14" s="336">
        <f t="shared" si="1"/>
        <v>3.24</v>
      </c>
      <c r="O14" s="336">
        <f t="shared" si="1"/>
        <v>1.62</v>
      </c>
      <c r="P14" s="336">
        <f t="shared" si="1"/>
        <v>1.6038000000000001</v>
      </c>
      <c r="Q14" s="336">
        <f t="shared" si="1"/>
        <v>1.5877620000000001</v>
      </c>
    </row>
    <row r="15" spans="1:17" ht="15.75" customHeight="1">
      <c r="A15" s="128">
        <f t="shared" si="3"/>
        <v>7</v>
      </c>
      <c r="B15" s="333" t="s">
        <v>2069</v>
      </c>
      <c r="C15" s="338" t="s">
        <v>2070</v>
      </c>
      <c r="D15" s="149">
        <v>2</v>
      </c>
      <c r="E15" s="340">
        <v>1</v>
      </c>
      <c r="F15" s="149" t="s">
        <v>911</v>
      </c>
      <c r="G15" s="149" t="s">
        <v>911</v>
      </c>
      <c r="H15" s="149" t="s">
        <v>911</v>
      </c>
      <c r="I15" s="334" t="s">
        <v>911</v>
      </c>
      <c r="J15" s="335" t="s">
        <v>911</v>
      </c>
      <c r="K15" s="336">
        <f t="shared" si="0"/>
        <v>3.24</v>
      </c>
      <c r="L15" s="336">
        <f t="shared" si="1"/>
        <v>1.62</v>
      </c>
      <c r="M15" s="336" t="s">
        <v>911</v>
      </c>
      <c r="N15" s="336" t="s">
        <v>911</v>
      </c>
      <c r="O15" s="336" t="s">
        <v>911</v>
      </c>
      <c r="P15" s="336" t="s">
        <v>911</v>
      </c>
      <c r="Q15" s="336" t="s">
        <v>911</v>
      </c>
    </row>
    <row r="16" spans="1:17" ht="15.75" customHeight="1">
      <c r="A16" s="128">
        <f t="shared" si="3"/>
        <v>8</v>
      </c>
      <c r="B16" s="333" t="s">
        <v>655</v>
      </c>
      <c r="C16" s="153" t="s">
        <v>2071</v>
      </c>
      <c r="D16" s="334">
        <v>42</v>
      </c>
      <c r="E16" s="334">
        <v>37</v>
      </c>
      <c r="F16" s="334">
        <v>43</v>
      </c>
      <c r="G16" s="334">
        <v>45</v>
      </c>
      <c r="H16" s="334">
        <v>45</v>
      </c>
      <c r="I16" s="334">
        <f t="shared" si="2"/>
        <v>44.55</v>
      </c>
      <c r="J16" s="335">
        <f t="shared" si="2"/>
        <v>44.104499999999994</v>
      </c>
      <c r="K16" s="336">
        <f t="shared" si="0"/>
        <v>68.04</v>
      </c>
      <c r="L16" s="336">
        <f t="shared" si="1"/>
        <v>59.940000000000005</v>
      </c>
      <c r="M16" s="336">
        <f t="shared" si="1"/>
        <v>69.66000000000001</v>
      </c>
      <c r="N16" s="336">
        <f t="shared" si="1"/>
        <v>72.9</v>
      </c>
      <c r="O16" s="336">
        <f t="shared" si="1"/>
        <v>72.9</v>
      </c>
      <c r="P16" s="336">
        <f t="shared" si="1"/>
        <v>72.171</v>
      </c>
      <c r="Q16" s="336">
        <f t="shared" si="1"/>
        <v>71.44928999999999</v>
      </c>
    </row>
    <row r="17" spans="1:17" ht="15.75" customHeight="1">
      <c r="A17" s="128">
        <f t="shared" si="3"/>
        <v>9</v>
      </c>
      <c r="B17" s="341" t="s">
        <v>2226</v>
      </c>
      <c r="C17" s="342">
        <v>19149</v>
      </c>
      <c r="D17" s="340">
        <v>28</v>
      </c>
      <c r="E17" s="340">
        <v>19</v>
      </c>
      <c r="F17" s="340">
        <v>20</v>
      </c>
      <c r="G17" s="340">
        <v>22</v>
      </c>
      <c r="H17" s="340">
        <v>22</v>
      </c>
      <c r="I17" s="334">
        <f t="shared" si="2"/>
        <v>21.78</v>
      </c>
      <c r="J17" s="335">
        <f t="shared" si="2"/>
        <v>21.5622</v>
      </c>
      <c r="K17" s="336">
        <f t="shared" si="0"/>
        <v>45.36</v>
      </c>
      <c r="L17" s="336">
        <f t="shared" si="1"/>
        <v>30.78</v>
      </c>
      <c r="M17" s="336">
        <f t="shared" si="1"/>
        <v>32.400000000000006</v>
      </c>
      <c r="N17" s="336">
        <f t="shared" si="1"/>
        <v>35.64</v>
      </c>
      <c r="O17" s="336">
        <f t="shared" si="1"/>
        <v>35.64</v>
      </c>
      <c r="P17" s="336">
        <f t="shared" si="1"/>
        <v>35.28360000000001</v>
      </c>
      <c r="Q17" s="336">
        <f t="shared" si="1"/>
        <v>34.930764</v>
      </c>
    </row>
    <row r="18" spans="1:17" ht="15.75" customHeight="1">
      <c r="A18" s="128">
        <f t="shared" si="3"/>
        <v>10</v>
      </c>
      <c r="B18" s="333" t="s">
        <v>989</v>
      </c>
      <c r="C18" s="149">
        <v>16199</v>
      </c>
      <c r="D18" s="149">
        <v>1</v>
      </c>
      <c r="E18" s="149" t="s">
        <v>911</v>
      </c>
      <c r="F18" s="149">
        <v>1</v>
      </c>
      <c r="G18" s="149" t="s">
        <v>911</v>
      </c>
      <c r="H18" s="149" t="s">
        <v>911</v>
      </c>
      <c r="I18" s="334" t="s">
        <v>911</v>
      </c>
      <c r="J18" s="335" t="s">
        <v>911</v>
      </c>
      <c r="K18" s="336">
        <f t="shared" si="0"/>
        <v>1.62</v>
      </c>
      <c r="L18" s="336" t="s">
        <v>911</v>
      </c>
      <c r="M18" s="336">
        <f t="shared" si="1"/>
        <v>1.62</v>
      </c>
      <c r="N18" s="336" t="s">
        <v>911</v>
      </c>
      <c r="O18" s="336" t="s">
        <v>911</v>
      </c>
      <c r="P18" s="336" t="s">
        <v>911</v>
      </c>
      <c r="Q18" s="336" t="s">
        <v>911</v>
      </c>
    </row>
    <row r="19" spans="1:17" ht="15.75" customHeight="1">
      <c r="A19" s="128">
        <f t="shared" si="3"/>
        <v>11</v>
      </c>
      <c r="B19" s="333" t="s">
        <v>855</v>
      </c>
      <c r="C19" s="153" t="s">
        <v>2072</v>
      </c>
      <c r="D19" s="149">
        <v>26</v>
      </c>
      <c r="E19" s="149">
        <v>16</v>
      </c>
      <c r="F19" s="149">
        <v>17</v>
      </c>
      <c r="G19" s="149">
        <v>20</v>
      </c>
      <c r="H19" s="149">
        <v>22</v>
      </c>
      <c r="I19" s="334">
        <f t="shared" si="2"/>
        <v>21.78</v>
      </c>
      <c r="J19" s="335">
        <f t="shared" si="2"/>
        <v>21.5622</v>
      </c>
      <c r="K19" s="336">
        <f t="shared" si="0"/>
        <v>42.120000000000005</v>
      </c>
      <c r="L19" s="336">
        <f t="shared" si="1"/>
        <v>25.92</v>
      </c>
      <c r="M19" s="336">
        <f t="shared" si="1"/>
        <v>27.540000000000003</v>
      </c>
      <c r="N19" s="336">
        <f t="shared" si="1"/>
        <v>32.400000000000006</v>
      </c>
      <c r="O19" s="336">
        <f t="shared" si="1"/>
        <v>35.64</v>
      </c>
      <c r="P19" s="336">
        <f t="shared" si="1"/>
        <v>35.28360000000001</v>
      </c>
      <c r="Q19" s="336">
        <f t="shared" si="1"/>
        <v>34.930764</v>
      </c>
    </row>
    <row r="20" spans="1:17" ht="15.75" customHeight="1">
      <c r="A20" s="128">
        <f t="shared" si="3"/>
        <v>12</v>
      </c>
      <c r="B20" s="333" t="s">
        <v>103</v>
      </c>
      <c r="C20" s="149">
        <v>26341</v>
      </c>
      <c r="D20" s="149">
        <v>1</v>
      </c>
      <c r="E20" s="149">
        <v>1</v>
      </c>
      <c r="F20" s="149">
        <v>1</v>
      </c>
      <c r="G20" s="149">
        <v>2</v>
      </c>
      <c r="H20" s="149">
        <v>1</v>
      </c>
      <c r="I20" s="334">
        <f t="shared" si="2"/>
        <v>0.99</v>
      </c>
      <c r="J20" s="335">
        <f t="shared" si="2"/>
        <v>0.9801</v>
      </c>
      <c r="K20" s="336">
        <f t="shared" si="0"/>
        <v>1.62</v>
      </c>
      <c r="L20" s="336">
        <f t="shared" si="1"/>
        <v>1.62</v>
      </c>
      <c r="M20" s="336">
        <f t="shared" si="1"/>
        <v>1.62</v>
      </c>
      <c r="N20" s="336">
        <f t="shared" si="1"/>
        <v>3.24</v>
      </c>
      <c r="O20" s="336">
        <f t="shared" si="1"/>
        <v>1.62</v>
      </c>
      <c r="P20" s="336">
        <f t="shared" si="1"/>
        <v>1.6038000000000001</v>
      </c>
      <c r="Q20" s="336">
        <f t="shared" si="1"/>
        <v>1.5877620000000001</v>
      </c>
    </row>
    <row r="21" spans="1:17" ht="15.75" customHeight="1">
      <c r="A21" s="128">
        <f t="shared" si="3"/>
        <v>13</v>
      </c>
      <c r="B21" s="333" t="s">
        <v>1714</v>
      </c>
      <c r="C21" s="149">
        <v>20062</v>
      </c>
      <c r="D21" s="149">
        <v>2</v>
      </c>
      <c r="E21" s="149" t="s">
        <v>911</v>
      </c>
      <c r="F21" s="149" t="s">
        <v>911</v>
      </c>
      <c r="G21" s="149" t="s">
        <v>911</v>
      </c>
      <c r="H21" s="149" t="s">
        <v>911</v>
      </c>
      <c r="I21" s="334" t="s">
        <v>911</v>
      </c>
      <c r="J21" s="335" t="s">
        <v>911</v>
      </c>
      <c r="K21" s="336">
        <f t="shared" si="0"/>
        <v>3.24</v>
      </c>
      <c r="L21" s="336" t="s">
        <v>911</v>
      </c>
      <c r="M21" s="336" t="s">
        <v>911</v>
      </c>
      <c r="N21" s="336" t="s">
        <v>911</v>
      </c>
      <c r="O21" s="336" t="s">
        <v>911</v>
      </c>
      <c r="P21" s="336" t="s">
        <v>911</v>
      </c>
      <c r="Q21" s="336" t="s">
        <v>911</v>
      </c>
    </row>
    <row r="22" spans="1:17" ht="15.75" customHeight="1">
      <c r="A22" s="128">
        <f t="shared" si="3"/>
        <v>14</v>
      </c>
      <c r="B22" s="333" t="s">
        <v>294</v>
      </c>
      <c r="C22" s="343">
        <v>19756</v>
      </c>
      <c r="D22" s="340">
        <v>47</v>
      </c>
      <c r="E22" s="340">
        <v>47</v>
      </c>
      <c r="F22" s="340">
        <v>35</v>
      </c>
      <c r="G22" s="340">
        <v>40</v>
      </c>
      <c r="H22" s="340">
        <v>41</v>
      </c>
      <c r="I22" s="334">
        <f t="shared" si="2"/>
        <v>40.589999999999996</v>
      </c>
      <c r="J22" s="335">
        <f t="shared" si="2"/>
        <v>40.184099999999994</v>
      </c>
      <c r="K22" s="336">
        <f t="shared" si="0"/>
        <v>76.14</v>
      </c>
      <c r="L22" s="336">
        <f t="shared" si="1"/>
        <v>76.14</v>
      </c>
      <c r="M22" s="336">
        <f t="shared" si="1"/>
        <v>56.7</v>
      </c>
      <c r="N22" s="336">
        <f t="shared" si="1"/>
        <v>64.80000000000001</v>
      </c>
      <c r="O22" s="336">
        <f t="shared" si="1"/>
        <v>66.42</v>
      </c>
      <c r="P22" s="336">
        <f t="shared" si="1"/>
        <v>65.7558</v>
      </c>
      <c r="Q22" s="336">
        <f t="shared" si="1"/>
        <v>65.098242</v>
      </c>
    </row>
    <row r="23" spans="1:17" ht="15.75" customHeight="1">
      <c r="A23" s="128">
        <f t="shared" si="3"/>
        <v>15</v>
      </c>
      <c r="B23" s="333" t="s">
        <v>2074</v>
      </c>
      <c r="C23" s="343">
        <v>19861</v>
      </c>
      <c r="D23" s="128">
        <v>33</v>
      </c>
      <c r="E23" s="128">
        <v>32</v>
      </c>
      <c r="F23" s="128">
        <v>32</v>
      </c>
      <c r="G23" s="128">
        <v>35</v>
      </c>
      <c r="H23" s="128">
        <v>35</v>
      </c>
      <c r="I23" s="334">
        <f t="shared" si="2"/>
        <v>34.65</v>
      </c>
      <c r="J23" s="335">
        <f t="shared" si="2"/>
        <v>34.3035</v>
      </c>
      <c r="K23" s="336">
        <f t="shared" si="0"/>
        <v>53.46</v>
      </c>
      <c r="L23" s="336">
        <f aca="true" t="shared" si="4" ref="L23:Q24">E23*1.62</f>
        <v>51.84</v>
      </c>
      <c r="M23" s="336">
        <f t="shared" si="4"/>
        <v>51.84</v>
      </c>
      <c r="N23" s="336">
        <f t="shared" si="4"/>
        <v>56.7</v>
      </c>
      <c r="O23" s="336">
        <f t="shared" si="4"/>
        <v>56.7</v>
      </c>
      <c r="P23" s="336">
        <f t="shared" si="4"/>
        <v>56.133</v>
      </c>
      <c r="Q23" s="336">
        <f t="shared" si="4"/>
        <v>55.571670000000005</v>
      </c>
    </row>
    <row r="24" spans="1:17" ht="15.75" customHeight="1">
      <c r="A24" s="128">
        <f t="shared" si="3"/>
        <v>16</v>
      </c>
      <c r="B24" s="333" t="s">
        <v>218</v>
      </c>
      <c r="C24" s="338" t="s">
        <v>2075</v>
      </c>
      <c r="D24" s="149">
        <v>36</v>
      </c>
      <c r="E24" s="149">
        <v>23</v>
      </c>
      <c r="F24" s="149">
        <v>22</v>
      </c>
      <c r="G24" s="149">
        <v>24</v>
      </c>
      <c r="H24" s="149">
        <v>22</v>
      </c>
      <c r="I24" s="334">
        <f t="shared" si="2"/>
        <v>21.78</v>
      </c>
      <c r="J24" s="335">
        <f t="shared" si="2"/>
        <v>21.5622</v>
      </c>
      <c r="K24" s="336">
        <f t="shared" si="0"/>
        <v>58.32000000000001</v>
      </c>
      <c r="L24" s="336">
        <f t="shared" si="4"/>
        <v>37.260000000000005</v>
      </c>
      <c r="M24" s="336">
        <f t="shared" si="4"/>
        <v>35.64</v>
      </c>
      <c r="N24" s="336">
        <f t="shared" si="4"/>
        <v>38.88</v>
      </c>
      <c r="O24" s="336">
        <f t="shared" si="4"/>
        <v>35.64</v>
      </c>
      <c r="P24" s="336">
        <f t="shared" si="4"/>
        <v>35.28360000000001</v>
      </c>
      <c r="Q24" s="336">
        <f t="shared" si="4"/>
        <v>34.930764</v>
      </c>
    </row>
    <row r="25" spans="1:17" ht="21" customHeight="1">
      <c r="A25" s="484" t="s">
        <v>202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</row>
    <row r="26" spans="1:17" ht="15.75" customHeight="1">
      <c r="A26" s="128">
        <v>17</v>
      </c>
      <c r="B26" s="337" t="s">
        <v>652</v>
      </c>
      <c r="C26" s="338" t="s">
        <v>2076</v>
      </c>
      <c r="D26" s="334">
        <v>6</v>
      </c>
      <c r="E26" s="334">
        <v>23</v>
      </c>
      <c r="F26" s="334">
        <v>25</v>
      </c>
      <c r="G26" s="334">
        <v>19</v>
      </c>
      <c r="H26" s="334">
        <v>16</v>
      </c>
      <c r="I26" s="334">
        <f>H26*0.99</f>
        <v>15.84</v>
      </c>
      <c r="J26" s="335">
        <f>I26*0.99</f>
        <v>15.6816</v>
      </c>
      <c r="K26" s="336">
        <f>D26*1.11</f>
        <v>6.66</v>
      </c>
      <c r="L26" s="336">
        <f aca="true" t="shared" si="5" ref="L26:Q40">E26*1.11</f>
        <v>25.53</v>
      </c>
      <c r="M26" s="336">
        <f t="shared" si="5"/>
        <v>27.750000000000004</v>
      </c>
      <c r="N26" s="336">
        <f t="shared" si="5"/>
        <v>21.090000000000003</v>
      </c>
      <c r="O26" s="336">
        <f t="shared" si="5"/>
        <v>17.76</v>
      </c>
      <c r="P26" s="336">
        <f t="shared" si="5"/>
        <v>17.5824</v>
      </c>
      <c r="Q26" s="336">
        <f t="shared" si="5"/>
        <v>17.406576</v>
      </c>
    </row>
    <row r="27" spans="1:17" ht="15.75" customHeight="1">
      <c r="A27" s="128">
        <f>A26+1</f>
        <v>18</v>
      </c>
      <c r="B27" s="337" t="s">
        <v>1032</v>
      </c>
      <c r="C27" s="338" t="s">
        <v>2077</v>
      </c>
      <c r="D27" s="334" t="s">
        <v>911</v>
      </c>
      <c r="E27" s="334" t="s">
        <v>911</v>
      </c>
      <c r="F27" s="334">
        <v>2</v>
      </c>
      <c r="G27" s="334">
        <v>1</v>
      </c>
      <c r="H27" s="334">
        <v>1</v>
      </c>
      <c r="I27" s="334">
        <f aca="true" t="shared" si="6" ref="I27:J46">H27*0.99</f>
        <v>0.99</v>
      </c>
      <c r="J27" s="335">
        <f t="shared" si="6"/>
        <v>0.9801</v>
      </c>
      <c r="K27" s="336" t="s">
        <v>911</v>
      </c>
      <c r="L27" s="336" t="s">
        <v>911</v>
      </c>
      <c r="M27" s="336">
        <f t="shared" si="5"/>
        <v>2.22</v>
      </c>
      <c r="N27" s="336">
        <f t="shared" si="5"/>
        <v>1.11</v>
      </c>
      <c r="O27" s="336">
        <f t="shared" si="5"/>
        <v>1.11</v>
      </c>
      <c r="P27" s="336">
        <f t="shared" si="5"/>
        <v>1.0989</v>
      </c>
      <c r="Q27" s="336">
        <f t="shared" si="5"/>
        <v>1.087911</v>
      </c>
    </row>
    <row r="28" spans="1:17" ht="18" customHeight="1">
      <c r="A28" s="128">
        <f aca="true" t="shared" si="7" ref="A28:A46">A27+1</f>
        <v>19</v>
      </c>
      <c r="B28" s="337" t="s">
        <v>2078</v>
      </c>
      <c r="C28" s="338" t="s">
        <v>2079</v>
      </c>
      <c r="D28" s="334">
        <v>3</v>
      </c>
      <c r="E28" s="334">
        <v>1</v>
      </c>
      <c r="F28" s="334">
        <v>1</v>
      </c>
      <c r="G28" s="334">
        <v>1</v>
      </c>
      <c r="H28" s="334" t="s">
        <v>911</v>
      </c>
      <c r="I28" s="334" t="s">
        <v>911</v>
      </c>
      <c r="J28" s="335" t="s">
        <v>911</v>
      </c>
      <c r="K28" s="336">
        <f aca="true" t="shared" si="8" ref="K28:K35">D28*1.11</f>
        <v>3.33</v>
      </c>
      <c r="L28" s="336">
        <f t="shared" si="5"/>
        <v>1.11</v>
      </c>
      <c r="M28" s="336">
        <f t="shared" si="5"/>
        <v>1.11</v>
      </c>
      <c r="N28" s="336">
        <f t="shared" si="5"/>
        <v>1.11</v>
      </c>
      <c r="O28" s="336" t="s">
        <v>911</v>
      </c>
      <c r="P28" s="336" t="s">
        <v>911</v>
      </c>
      <c r="Q28" s="336" t="s">
        <v>911</v>
      </c>
    </row>
    <row r="29" spans="1:17" ht="31.5" customHeight="1">
      <c r="A29" s="128">
        <f t="shared" si="7"/>
        <v>20</v>
      </c>
      <c r="B29" s="337" t="s">
        <v>2080</v>
      </c>
      <c r="C29" s="338" t="s">
        <v>2081</v>
      </c>
      <c r="D29" s="149">
        <v>1</v>
      </c>
      <c r="E29" s="149">
        <v>2</v>
      </c>
      <c r="F29" s="149">
        <v>2</v>
      </c>
      <c r="G29" s="149">
        <v>2</v>
      </c>
      <c r="H29" s="149">
        <v>4</v>
      </c>
      <c r="I29" s="334">
        <f t="shared" si="6"/>
        <v>3.96</v>
      </c>
      <c r="J29" s="335">
        <f t="shared" si="6"/>
        <v>3.9204</v>
      </c>
      <c r="K29" s="336">
        <f t="shared" si="8"/>
        <v>1.11</v>
      </c>
      <c r="L29" s="336">
        <f t="shared" si="5"/>
        <v>2.22</v>
      </c>
      <c r="M29" s="336">
        <f t="shared" si="5"/>
        <v>2.22</v>
      </c>
      <c r="N29" s="336">
        <f t="shared" si="5"/>
        <v>2.22</v>
      </c>
      <c r="O29" s="336">
        <f t="shared" si="5"/>
        <v>4.44</v>
      </c>
      <c r="P29" s="336">
        <f t="shared" si="5"/>
        <v>4.3956</v>
      </c>
      <c r="Q29" s="336">
        <f t="shared" si="5"/>
        <v>4.351644</v>
      </c>
    </row>
    <row r="30" spans="1:17" ht="15.75" customHeight="1">
      <c r="A30" s="128">
        <f t="shared" si="7"/>
        <v>21</v>
      </c>
      <c r="B30" s="337" t="s">
        <v>2082</v>
      </c>
      <c r="C30" s="338" t="s">
        <v>2083</v>
      </c>
      <c r="D30" s="149">
        <v>1</v>
      </c>
      <c r="E30" s="149">
        <v>4</v>
      </c>
      <c r="F30" s="149">
        <v>4</v>
      </c>
      <c r="G30" s="149">
        <v>4</v>
      </c>
      <c r="H30" s="149">
        <v>4</v>
      </c>
      <c r="I30" s="334">
        <f t="shared" si="6"/>
        <v>3.96</v>
      </c>
      <c r="J30" s="335">
        <f t="shared" si="6"/>
        <v>3.9204</v>
      </c>
      <c r="K30" s="336">
        <f t="shared" si="8"/>
        <v>1.11</v>
      </c>
      <c r="L30" s="336">
        <f t="shared" si="5"/>
        <v>4.44</v>
      </c>
      <c r="M30" s="336">
        <f t="shared" si="5"/>
        <v>4.44</v>
      </c>
      <c r="N30" s="336">
        <f t="shared" si="5"/>
        <v>4.44</v>
      </c>
      <c r="O30" s="336">
        <f t="shared" si="5"/>
        <v>4.44</v>
      </c>
      <c r="P30" s="336">
        <f t="shared" si="5"/>
        <v>4.3956</v>
      </c>
      <c r="Q30" s="336">
        <f t="shared" si="5"/>
        <v>4.351644</v>
      </c>
    </row>
    <row r="31" spans="1:17" ht="15.75" customHeight="1">
      <c r="A31" s="128">
        <f t="shared" si="7"/>
        <v>22</v>
      </c>
      <c r="B31" s="337" t="s">
        <v>2084</v>
      </c>
      <c r="C31" s="338" t="s">
        <v>2081</v>
      </c>
      <c r="D31" s="149">
        <v>1</v>
      </c>
      <c r="E31" s="149">
        <v>2</v>
      </c>
      <c r="F31" s="149">
        <v>2</v>
      </c>
      <c r="G31" s="149">
        <v>2</v>
      </c>
      <c r="H31" s="149">
        <v>2</v>
      </c>
      <c r="I31" s="334">
        <f t="shared" si="6"/>
        <v>1.98</v>
      </c>
      <c r="J31" s="335">
        <f t="shared" si="6"/>
        <v>1.9602</v>
      </c>
      <c r="K31" s="336">
        <f t="shared" si="8"/>
        <v>1.11</v>
      </c>
      <c r="L31" s="336">
        <f t="shared" si="5"/>
        <v>2.22</v>
      </c>
      <c r="M31" s="336">
        <f t="shared" si="5"/>
        <v>2.22</v>
      </c>
      <c r="N31" s="336">
        <f t="shared" si="5"/>
        <v>2.22</v>
      </c>
      <c r="O31" s="336">
        <f t="shared" si="5"/>
        <v>2.22</v>
      </c>
      <c r="P31" s="336">
        <f t="shared" si="5"/>
        <v>2.1978</v>
      </c>
      <c r="Q31" s="336">
        <f t="shared" si="5"/>
        <v>2.175822</v>
      </c>
    </row>
    <row r="32" spans="1:22" ht="15.75" customHeight="1">
      <c r="A32" s="128">
        <f t="shared" si="7"/>
        <v>23</v>
      </c>
      <c r="B32" s="337" t="s">
        <v>1086</v>
      </c>
      <c r="C32" s="338" t="s">
        <v>2085</v>
      </c>
      <c r="D32" s="334">
        <v>75</v>
      </c>
      <c r="E32" s="334">
        <v>58</v>
      </c>
      <c r="F32" s="334">
        <v>67</v>
      </c>
      <c r="G32" s="334">
        <v>70</v>
      </c>
      <c r="H32" s="334">
        <v>75</v>
      </c>
      <c r="I32" s="334">
        <f t="shared" si="6"/>
        <v>74.25</v>
      </c>
      <c r="J32" s="335">
        <f t="shared" si="6"/>
        <v>73.5075</v>
      </c>
      <c r="K32" s="336">
        <f t="shared" si="8"/>
        <v>83.25000000000001</v>
      </c>
      <c r="L32" s="336">
        <f t="shared" si="5"/>
        <v>64.38000000000001</v>
      </c>
      <c r="M32" s="336">
        <f t="shared" si="5"/>
        <v>74.37</v>
      </c>
      <c r="N32" s="336">
        <f t="shared" si="5"/>
        <v>77.7</v>
      </c>
      <c r="O32" s="336">
        <f t="shared" si="5"/>
        <v>83.25000000000001</v>
      </c>
      <c r="P32" s="336">
        <f t="shared" si="5"/>
        <v>82.4175</v>
      </c>
      <c r="Q32" s="336">
        <f t="shared" si="5"/>
        <v>81.593325</v>
      </c>
      <c r="V32" s="415"/>
    </row>
    <row r="33" spans="1:22" ht="15.75" customHeight="1">
      <c r="A33" s="128">
        <f t="shared" si="7"/>
        <v>24</v>
      </c>
      <c r="B33" s="337" t="s">
        <v>1978</v>
      </c>
      <c r="C33" s="338" t="s">
        <v>2086</v>
      </c>
      <c r="D33" s="334">
        <v>41</v>
      </c>
      <c r="E33" s="334">
        <v>40</v>
      </c>
      <c r="F33" s="334">
        <v>50</v>
      </c>
      <c r="G33" s="334">
        <v>39</v>
      </c>
      <c r="H33" s="334">
        <v>27</v>
      </c>
      <c r="I33" s="334">
        <f t="shared" si="6"/>
        <v>26.73</v>
      </c>
      <c r="J33" s="335">
        <f t="shared" si="6"/>
        <v>26.4627</v>
      </c>
      <c r="K33" s="336">
        <f t="shared" si="8"/>
        <v>45.510000000000005</v>
      </c>
      <c r="L33" s="336">
        <f t="shared" si="5"/>
        <v>44.400000000000006</v>
      </c>
      <c r="M33" s="336">
        <f t="shared" si="5"/>
        <v>55.50000000000001</v>
      </c>
      <c r="N33" s="336">
        <f t="shared" si="5"/>
        <v>43.290000000000006</v>
      </c>
      <c r="O33" s="336">
        <f t="shared" si="5"/>
        <v>29.970000000000002</v>
      </c>
      <c r="P33" s="336">
        <f t="shared" si="5"/>
        <v>29.670300000000005</v>
      </c>
      <c r="Q33" s="336">
        <f t="shared" si="5"/>
        <v>29.373597000000004</v>
      </c>
      <c r="V33" s="415"/>
    </row>
    <row r="34" spans="1:22" ht="31.5" customHeight="1">
      <c r="A34" s="128">
        <f t="shared" si="7"/>
        <v>25</v>
      </c>
      <c r="B34" s="333" t="s">
        <v>1008</v>
      </c>
      <c r="C34" s="149" t="s">
        <v>944</v>
      </c>
      <c r="D34" s="149">
        <v>7</v>
      </c>
      <c r="E34" s="149">
        <v>5</v>
      </c>
      <c r="F34" s="149">
        <v>3</v>
      </c>
      <c r="G34" s="149">
        <v>3</v>
      </c>
      <c r="H34" s="149">
        <v>3</v>
      </c>
      <c r="I34" s="334">
        <f t="shared" si="6"/>
        <v>2.9699999999999998</v>
      </c>
      <c r="J34" s="335">
        <f t="shared" si="6"/>
        <v>2.9402999999999997</v>
      </c>
      <c r="K34" s="336">
        <f t="shared" si="8"/>
        <v>7.7700000000000005</v>
      </c>
      <c r="L34" s="336">
        <f t="shared" si="5"/>
        <v>5.550000000000001</v>
      </c>
      <c r="M34" s="336">
        <f t="shared" si="5"/>
        <v>3.33</v>
      </c>
      <c r="N34" s="336">
        <f t="shared" si="5"/>
        <v>3.33</v>
      </c>
      <c r="O34" s="336">
        <f t="shared" si="5"/>
        <v>3.33</v>
      </c>
      <c r="P34" s="336">
        <f t="shared" si="5"/>
        <v>3.2967</v>
      </c>
      <c r="Q34" s="336">
        <f t="shared" si="5"/>
        <v>3.2637329999999998</v>
      </c>
      <c r="V34" s="415"/>
    </row>
    <row r="35" spans="1:22" ht="15.75" customHeight="1">
      <c r="A35" s="128">
        <f t="shared" si="7"/>
        <v>26</v>
      </c>
      <c r="B35" s="333" t="s">
        <v>1035</v>
      </c>
      <c r="C35" s="149" t="s">
        <v>945</v>
      </c>
      <c r="D35" s="149">
        <v>11</v>
      </c>
      <c r="E35" s="149">
        <v>13</v>
      </c>
      <c r="F35" s="149">
        <v>15</v>
      </c>
      <c r="G35" s="149">
        <v>5</v>
      </c>
      <c r="H35" s="149">
        <v>5</v>
      </c>
      <c r="I35" s="334">
        <f t="shared" si="6"/>
        <v>4.95</v>
      </c>
      <c r="J35" s="335">
        <f t="shared" si="6"/>
        <v>4.9005</v>
      </c>
      <c r="K35" s="336">
        <f t="shared" si="8"/>
        <v>12.21</v>
      </c>
      <c r="L35" s="336">
        <f t="shared" si="5"/>
        <v>14.430000000000001</v>
      </c>
      <c r="M35" s="336">
        <f t="shared" si="5"/>
        <v>16.650000000000002</v>
      </c>
      <c r="N35" s="336">
        <f t="shared" si="5"/>
        <v>5.550000000000001</v>
      </c>
      <c r="O35" s="336">
        <f t="shared" si="5"/>
        <v>5.550000000000001</v>
      </c>
      <c r="P35" s="336">
        <f t="shared" si="5"/>
        <v>5.4945</v>
      </c>
      <c r="Q35" s="336">
        <f t="shared" si="5"/>
        <v>5.439555</v>
      </c>
      <c r="V35" s="415"/>
    </row>
    <row r="36" spans="1:17" ht="31.5" customHeight="1">
      <c r="A36" s="128">
        <f t="shared" si="7"/>
        <v>27</v>
      </c>
      <c r="B36" s="333" t="s">
        <v>637</v>
      </c>
      <c r="C36" s="149" t="s">
        <v>946</v>
      </c>
      <c r="D36" s="149" t="s">
        <v>911</v>
      </c>
      <c r="E36" s="149" t="s">
        <v>911</v>
      </c>
      <c r="F36" s="149">
        <v>1</v>
      </c>
      <c r="G36" s="149" t="s">
        <v>911</v>
      </c>
      <c r="H36" s="149" t="s">
        <v>911</v>
      </c>
      <c r="I36" s="334" t="s">
        <v>911</v>
      </c>
      <c r="J36" s="335" t="s">
        <v>911</v>
      </c>
      <c r="K36" s="336" t="s">
        <v>911</v>
      </c>
      <c r="L36" s="336" t="s">
        <v>911</v>
      </c>
      <c r="M36" s="336">
        <f t="shared" si="5"/>
        <v>1.11</v>
      </c>
      <c r="N36" s="336" t="s">
        <v>911</v>
      </c>
      <c r="O36" s="336" t="s">
        <v>911</v>
      </c>
      <c r="P36" s="336" t="s">
        <v>911</v>
      </c>
      <c r="Q36" s="336" t="s">
        <v>911</v>
      </c>
    </row>
    <row r="37" spans="1:17" ht="31.5" customHeight="1">
      <c r="A37" s="128">
        <f t="shared" si="7"/>
        <v>28</v>
      </c>
      <c r="B37" s="333" t="s">
        <v>638</v>
      </c>
      <c r="C37" s="149" t="s">
        <v>946</v>
      </c>
      <c r="D37" s="149" t="s">
        <v>911</v>
      </c>
      <c r="E37" s="149">
        <v>1</v>
      </c>
      <c r="F37" s="149" t="s">
        <v>911</v>
      </c>
      <c r="G37" s="149" t="s">
        <v>911</v>
      </c>
      <c r="H37" s="149" t="s">
        <v>911</v>
      </c>
      <c r="I37" s="334" t="s">
        <v>911</v>
      </c>
      <c r="J37" s="335" t="s">
        <v>911</v>
      </c>
      <c r="K37" s="336" t="s">
        <v>911</v>
      </c>
      <c r="L37" s="336">
        <f t="shared" si="5"/>
        <v>1.11</v>
      </c>
      <c r="M37" s="336" t="s">
        <v>911</v>
      </c>
      <c r="N37" s="336" t="s">
        <v>911</v>
      </c>
      <c r="O37" s="336" t="s">
        <v>911</v>
      </c>
      <c r="P37" s="336" t="s">
        <v>911</v>
      </c>
      <c r="Q37" s="336" t="s">
        <v>911</v>
      </c>
    </row>
    <row r="38" spans="1:17" ht="15.75" customHeight="1">
      <c r="A38" s="128">
        <f t="shared" si="7"/>
        <v>29</v>
      </c>
      <c r="B38" s="333" t="s">
        <v>1516</v>
      </c>
      <c r="C38" s="149">
        <v>13477</v>
      </c>
      <c r="D38" s="149">
        <v>1</v>
      </c>
      <c r="E38" s="149">
        <v>3</v>
      </c>
      <c r="F38" s="149" t="s">
        <v>911</v>
      </c>
      <c r="G38" s="149">
        <v>2</v>
      </c>
      <c r="H38" s="149" t="s">
        <v>911</v>
      </c>
      <c r="I38" s="334" t="s">
        <v>911</v>
      </c>
      <c r="J38" s="335" t="s">
        <v>911</v>
      </c>
      <c r="K38" s="336">
        <f>D38*1.11</f>
        <v>1.11</v>
      </c>
      <c r="L38" s="336">
        <f t="shared" si="5"/>
        <v>3.33</v>
      </c>
      <c r="M38" s="336" t="s">
        <v>911</v>
      </c>
      <c r="N38" s="336">
        <f t="shared" si="5"/>
        <v>2.22</v>
      </c>
      <c r="O38" s="336" t="s">
        <v>911</v>
      </c>
      <c r="P38" s="336" t="s">
        <v>911</v>
      </c>
      <c r="Q38" s="336" t="s">
        <v>911</v>
      </c>
    </row>
    <row r="39" spans="1:17" ht="15.75" customHeight="1">
      <c r="A39" s="128">
        <f t="shared" si="7"/>
        <v>30</v>
      </c>
      <c r="B39" s="333" t="s">
        <v>620</v>
      </c>
      <c r="C39" s="149" t="s">
        <v>947</v>
      </c>
      <c r="D39" s="149" t="s">
        <v>911</v>
      </c>
      <c r="E39" s="149" t="s">
        <v>911</v>
      </c>
      <c r="F39" s="149">
        <v>1</v>
      </c>
      <c r="G39" s="149" t="s">
        <v>911</v>
      </c>
      <c r="H39" s="149" t="s">
        <v>911</v>
      </c>
      <c r="I39" s="334" t="s">
        <v>911</v>
      </c>
      <c r="J39" s="335" t="s">
        <v>911</v>
      </c>
      <c r="K39" s="336" t="s">
        <v>911</v>
      </c>
      <c r="L39" s="336" t="s">
        <v>911</v>
      </c>
      <c r="M39" s="336">
        <f t="shared" si="5"/>
        <v>1.11</v>
      </c>
      <c r="N39" s="336" t="s">
        <v>911</v>
      </c>
      <c r="O39" s="336" t="s">
        <v>911</v>
      </c>
      <c r="P39" s="336" t="s">
        <v>911</v>
      </c>
      <c r="Q39" s="336" t="s">
        <v>911</v>
      </c>
    </row>
    <row r="40" spans="1:17" ht="15.75" customHeight="1">
      <c r="A40" s="128">
        <f t="shared" si="7"/>
        <v>31</v>
      </c>
      <c r="B40" s="333" t="s">
        <v>918</v>
      </c>
      <c r="C40" s="149">
        <v>18111</v>
      </c>
      <c r="D40" s="340">
        <v>5</v>
      </c>
      <c r="E40" s="340">
        <v>4</v>
      </c>
      <c r="F40" s="340">
        <v>2</v>
      </c>
      <c r="G40" s="340">
        <v>2</v>
      </c>
      <c r="H40" s="340">
        <v>1</v>
      </c>
      <c r="I40" s="334">
        <f t="shared" si="6"/>
        <v>0.99</v>
      </c>
      <c r="J40" s="335">
        <f t="shared" si="6"/>
        <v>0.9801</v>
      </c>
      <c r="K40" s="336">
        <f>D40*1.11</f>
        <v>5.550000000000001</v>
      </c>
      <c r="L40" s="336">
        <f t="shared" si="5"/>
        <v>4.44</v>
      </c>
      <c r="M40" s="336">
        <f t="shared" si="5"/>
        <v>2.22</v>
      </c>
      <c r="N40" s="336">
        <f t="shared" si="5"/>
        <v>2.22</v>
      </c>
      <c r="O40" s="336">
        <f t="shared" si="5"/>
        <v>1.11</v>
      </c>
      <c r="P40" s="336">
        <f t="shared" si="5"/>
        <v>1.0989</v>
      </c>
      <c r="Q40" s="336">
        <f t="shared" si="5"/>
        <v>1.087911</v>
      </c>
    </row>
    <row r="41" spans="1:17" ht="15.75" customHeight="1">
      <c r="A41" s="128">
        <f t="shared" si="7"/>
        <v>32</v>
      </c>
      <c r="B41" s="333" t="s">
        <v>1824</v>
      </c>
      <c r="C41" s="149" t="s">
        <v>948</v>
      </c>
      <c r="D41" s="149" t="s">
        <v>911</v>
      </c>
      <c r="E41" s="149">
        <v>1</v>
      </c>
      <c r="F41" s="149" t="s">
        <v>911</v>
      </c>
      <c r="G41" s="149" t="s">
        <v>911</v>
      </c>
      <c r="H41" s="149" t="s">
        <v>911</v>
      </c>
      <c r="I41" s="334" t="s">
        <v>911</v>
      </c>
      <c r="J41" s="335" t="s">
        <v>911</v>
      </c>
      <c r="K41" s="336" t="s">
        <v>911</v>
      </c>
      <c r="L41" s="336">
        <f>E41*1.11</f>
        <v>1.11</v>
      </c>
      <c r="M41" s="336" t="s">
        <v>911</v>
      </c>
      <c r="N41" s="336" t="s">
        <v>911</v>
      </c>
      <c r="O41" s="336" t="s">
        <v>911</v>
      </c>
      <c r="P41" s="336" t="s">
        <v>911</v>
      </c>
      <c r="Q41" s="336" t="s">
        <v>911</v>
      </c>
    </row>
    <row r="42" spans="1:17" ht="15.75" customHeight="1">
      <c r="A42" s="128">
        <f t="shared" si="7"/>
        <v>33</v>
      </c>
      <c r="B42" s="333" t="s">
        <v>1514</v>
      </c>
      <c r="C42" s="149" t="s">
        <v>949</v>
      </c>
      <c r="D42" s="149" t="s">
        <v>911</v>
      </c>
      <c r="E42" s="149">
        <v>1</v>
      </c>
      <c r="F42" s="149" t="s">
        <v>911</v>
      </c>
      <c r="G42" s="149" t="s">
        <v>911</v>
      </c>
      <c r="H42" s="149" t="s">
        <v>911</v>
      </c>
      <c r="I42" s="334" t="s">
        <v>911</v>
      </c>
      <c r="J42" s="335" t="s">
        <v>911</v>
      </c>
      <c r="K42" s="336" t="s">
        <v>911</v>
      </c>
      <c r="L42" s="336">
        <f>E42*1.11</f>
        <v>1.11</v>
      </c>
      <c r="M42" s="336" t="s">
        <v>911</v>
      </c>
      <c r="N42" s="336" t="s">
        <v>911</v>
      </c>
      <c r="O42" s="336" t="s">
        <v>911</v>
      </c>
      <c r="P42" s="336" t="s">
        <v>911</v>
      </c>
      <c r="Q42" s="336" t="s">
        <v>911</v>
      </c>
    </row>
    <row r="43" spans="1:17" ht="15.75" customHeight="1">
      <c r="A43" s="128">
        <f t="shared" si="7"/>
        <v>34</v>
      </c>
      <c r="B43" s="333" t="s">
        <v>2087</v>
      </c>
      <c r="C43" s="344">
        <v>36911</v>
      </c>
      <c r="D43" s="340">
        <v>1</v>
      </c>
      <c r="E43" s="340" t="s">
        <v>911</v>
      </c>
      <c r="F43" s="340" t="s">
        <v>911</v>
      </c>
      <c r="G43" s="340" t="s">
        <v>911</v>
      </c>
      <c r="H43" s="340" t="s">
        <v>911</v>
      </c>
      <c r="I43" s="334" t="s">
        <v>911</v>
      </c>
      <c r="J43" s="335" t="s">
        <v>911</v>
      </c>
      <c r="K43" s="336">
        <f>D43*1.11</f>
        <v>1.11</v>
      </c>
      <c r="L43" s="336" t="s">
        <v>911</v>
      </c>
      <c r="M43" s="336" t="s">
        <v>911</v>
      </c>
      <c r="N43" s="336" t="s">
        <v>911</v>
      </c>
      <c r="O43" s="336" t="s">
        <v>911</v>
      </c>
      <c r="P43" s="336" t="s">
        <v>911</v>
      </c>
      <c r="Q43" s="336" t="s">
        <v>911</v>
      </c>
    </row>
    <row r="44" spans="1:17" ht="15.75" customHeight="1">
      <c r="A44" s="128">
        <f t="shared" si="7"/>
        <v>35</v>
      </c>
      <c r="B44" s="333" t="s">
        <v>1793</v>
      </c>
      <c r="C44" s="149">
        <v>14444</v>
      </c>
      <c r="D44" s="149">
        <v>5</v>
      </c>
      <c r="E44" s="149">
        <v>5</v>
      </c>
      <c r="F44" s="149">
        <v>5</v>
      </c>
      <c r="G44" s="149">
        <v>5</v>
      </c>
      <c r="H44" s="149">
        <v>5</v>
      </c>
      <c r="I44" s="334">
        <f t="shared" si="6"/>
        <v>4.95</v>
      </c>
      <c r="J44" s="335">
        <f t="shared" si="6"/>
        <v>4.9005</v>
      </c>
      <c r="K44" s="336">
        <f>D44*1.11</f>
        <v>5.550000000000001</v>
      </c>
      <c r="L44" s="336">
        <f aca="true" t="shared" si="9" ref="L44:Q44">E44*1.11</f>
        <v>5.550000000000001</v>
      </c>
      <c r="M44" s="336">
        <f t="shared" si="9"/>
        <v>5.550000000000001</v>
      </c>
      <c r="N44" s="336">
        <f t="shared" si="9"/>
        <v>5.550000000000001</v>
      </c>
      <c r="O44" s="336">
        <f t="shared" si="9"/>
        <v>5.550000000000001</v>
      </c>
      <c r="P44" s="336">
        <f t="shared" si="9"/>
        <v>5.4945</v>
      </c>
      <c r="Q44" s="336">
        <f t="shared" si="9"/>
        <v>5.439555</v>
      </c>
    </row>
    <row r="45" spans="1:17" ht="15.75" customHeight="1">
      <c r="A45" s="128">
        <f t="shared" si="7"/>
        <v>36</v>
      </c>
      <c r="B45" s="333" t="s">
        <v>641</v>
      </c>
      <c r="C45" s="149">
        <v>15341</v>
      </c>
      <c r="D45" s="149" t="s">
        <v>894</v>
      </c>
      <c r="E45" s="149" t="s">
        <v>894</v>
      </c>
      <c r="F45" s="149" t="s">
        <v>894</v>
      </c>
      <c r="G45" s="149">
        <v>1</v>
      </c>
      <c r="H45" s="149">
        <v>1</v>
      </c>
      <c r="I45" s="334">
        <f t="shared" si="6"/>
        <v>0.99</v>
      </c>
      <c r="J45" s="335">
        <f t="shared" si="6"/>
        <v>0.9801</v>
      </c>
      <c r="K45" s="336" t="s">
        <v>911</v>
      </c>
      <c r="L45" s="336" t="s">
        <v>911</v>
      </c>
      <c r="M45" s="336" t="s">
        <v>911</v>
      </c>
      <c r="N45" s="336">
        <f aca="true" t="shared" si="10" ref="N45:Q46">G45*1.11</f>
        <v>1.11</v>
      </c>
      <c r="O45" s="336">
        <f t="shared" si="10"/>
        <v>1.11</v>
      </c>
      <c r="P45" s="336">
        <f t="shared" si="10"/>
        <v>1.0989</v>
      </c>
      <c r="Q45" s="336">
        <f t="shared" si="10"/>
        <v>1.087911</v>
      </c>
    </row>
    <row r="46" spans="1:17" ht="15.75" customHeight="1">
      <c r="A46" s="128">
        <f t="shared" si="7"/>
        <v>37</v>
      </c>
      <c r="B46" s="333" t="s">
        <v>1900</v>
      </c>
      <c r="C46" s="149">
        <v>15415</v>
      </c>
      <c r="D46" s="149">
        <v>6</v>
      </c>
      <c r="E46" s="149">
        <v>5</v>
      </c>
      <c r="F46" s="149">
        <v>7</v>
      </c>
      <c r="G46" s="149">
        <v>3</v>
      </c>
      <c r="H46" s="149">
        <v>3</v>
      </c>
      <c r="I46" s="334">
        <f t="shared" si="6"/>
        <v>2.9699999999999998</v>
      </c>
      <c r="J46" s="335">
        <f t="shared" si="6"/>
        <v>2.9402999999999997</v>
      </c>
      <c r="K46" s="336">
        <f>D46*1.11</f>
        <v>6.66</v>
      </c>
      <c r="L46" s="336">
        <f>E46*1.11</f>
        <v>5.550000000000001</v>
      </c>
      <c r="M46" s="336">
        <f>F46*1.11</f>
        <v>7.7700000000000005</v>
      </c>
      <c r="N46" s="336">
        <f t="shared" si="10"/>
        <v>3.33</v>
      </c>
      <c r="O46" s="336">
        <f t="shared" si="10"/>
        <v>3.33</v>
      </c>
      <c r="P46" s="336">
        <f t="shared" si="10"/>
        <v>3.2967</v>
      </c>
      <c r="Q46" s="336">
        <f t="shared" si="10"/>
        <v>3.2637329999999998</v>
      </c>
    </row>
    <row r="47" spans="1:17" ht="21" customHeight="1">
      <c r="A47" s="484" t="s">
        <v>200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</row>
    <row r="48" spans="1:17" ht="15.75">
      <c r="A48" s="128">
        <v>38</v>
      </c>
      <c r="B48" s="345" t="s">
        <v>1235</v>
      </c>
      <c r="C48" s="149" t="s">
        <v>950</v>
      </c>
      <c r="D48" s="149" t="s">
        <v>911</v>
      </c>
      <c r="E48" s="149">
        <v>1</v>
      </c>
      <c r="F48" s="149" t="s">
        <v>911</v>
      </c>
      <c r="G48" s="149" t="s">
        <v>911</v>
      </c>
      <c r="H48" s="149">
        <v>1</v>
      </c>
      <c r="I48" s="334">
        <f>H48*0.99</f>
        <v>0.99</v>
      </c>
      <c r="J48" s="335">
        <f>I48*0.99</f>
        <v>0.9801</v>
      </c>
      <c r="K48" s="336" t="s">
        <v>911</v>
      </c>
      <c r="L48" s="336">
        <f aca="true" t="shared" si="11" ref="L48:Q63">E48*1.77</f>
        <v>1.77</v>
      </c>
      <c r="M48" s="336" t="s">
        <v>911</v>
      </c>
      <c r="N48" s="336" t="s">
        <v>911</v>
      </c>
      <c r="O48" s="336">
        <f t="shared" si="11"/>
        <v>1.77</v>
      </c>
      <c r="P48" s="336">
        <f t="shared" si="11"/>
        <v>1.7523</v>
      </c>
      <c r="Q48" s="336">
        <f t="shared" si="11"/>
        <v>1.734777</v>
      </c>
    </row>
    <row r="49" spans="1:17" ht="16.5" customHeight="1">
      <c r="A49" s="128">
        <f>A48+1</f>
        <v>39</v>
      </c>
      <c r="B49" s="346" t="s">
        <v>1236</v>
      </c>
      <c r="C49" s="153" t="s">
        <v>1237</v>
      </c>
      <c r="D49" s="334">
        <v>9</v>
      </c>
      <c r="E49" s="334">
        <v>27</v>
      </c>
      <c r="F49" s="334">
        <v>24</v>
      </c>
      <c r="G49" s="334">
        <v>13</v>
      </c>
      <c r="H49" s="334">
        <v>5</v>
      </c>
      <c r="I49" s="334">
        <f aca="true" t="shared" si="12" ref="I49:J109">H49*0.99</f>
        <v>4.95</v>
      </c>
      <c r="J49" s="335">
        <f t="shared" si="12"/>
        <v>4.9005</v>
      </c>
      <c r="K49" s="336">
        <f aca="true" t="shared" si="13" ref="K49:O109">D49*1.77</f>
        <v>15.93</v>
      </c>
      <c r="L49" s="336">
        <f t="shared" si="11"/>
        <v>47.79</v>
      </c>
      <c r="M49" s="336">
        <f t="shared" si="11"/>
        <v>42.480000000000004</v>
      </c>
      <c r="N49" s="336">
        <f t="shared" si="11"/>
        <v>23.01</v>
      </c>
      <c r="O49" s="336">
        <f t="shared" si="11"/>
        <v>8.85</v>
      </c>
      <c r="P49" s="336">
        <f t="shared" si="11"/>
        <v>8.7615</v>
      </c>
      <c r="Q49" s="336">
        <f t="shared" si="11"/>
        <v>8.673885</v>
      </c>
    </row>
    <row r="50" spans="1:17" ht="31.5" customHeight="1">
      <c r="A50" s="128">
        <f aca="true" t="shared" si="14" ref="A50:A113">A49+1</f>
        <v>40</v>
      </c>
      <c r="B50" s="346" t="s">
        <v>1238</v>
      </c>
      <c r="C50" s="153" t="s">
        <v>1239</v>
      </c>
      <c r="D50" s="334">
        <v>14</v>
      </c>
      <c r="E50" s="334">
        <v>34</v>
      </c>
      <c r="F50" s="334">
        <v>49</v>
      </c>
      <c r="G50" s="334">
        <v>17</v>
      </c>
      <c r="H50" s="334">
        <v>17</v>
      </c>
      <c r="I50" s="334">
        <f t="shared" si="12"/>
        <v>16.83</v>
      </c>
      <c r="J50" s="335">
        <f t="shared" si="12"/>
        <v>16.6617</v>
      </c>
      <c r="K50" s="336">
        <f t="shared" si="13"/>
        <v>24.78</v>
      </c>
      <c r="L50" s="336">
        <f t="shared" si="11"/>
        <v>60.18</v>
      </c>
      <c r="M50" s="336">
        <f t="shared" si="11"/>
        <v>86.73</v>
      </c>
      <c r="N50" s="336">
        <f t="shared" si="11"/>
        <v>30.09</v>
      </c>
      <c r="O50" s="336">
        <f t="shared" si="11"/>
        <v>30.09</v>
      </c>
      <c r="P50" s="336">
        <f t="shared" si="11"/>
        <v>29.789099999999998</v>
      </c>
      <c r="Q50" s="336">
        <f t="shared" si="11"/>
        <v>29.491209</v>
      </c>
    </row>
    <row r="51" spans="1:17" ht="15.75" customHeight="1">
      <c r="A51" s="128">
        <f t="shared" si="14"/>
        <v>41</v>
      </c>
      <c r="B51" s="345" t="s">
        <v>1809</v>
      </c>
      <c r="C51" s="149">
        <v>19657</v>
      </c>
      <c r="D51" s="149">
        <v>1</v>
      </c>
      <c r="E51" s="149" t="s">
        <v>911</v>
      </c>
      <c r="F51" s="149" t="s">
        <v>911</v>
      </c>
      <c r="G51" s="149" t="s">
        <v>911</v>
      </c>
      <c r="H51" s="150" t="s">
        <v>911</v>
      </c>
      <c r="I51" s="334" t="s">
        <v>911</v>
      </c>
      <c r="J51" s="335" t="s">
        <v>911</v>
      </c>
      <c r="K51" s="336">
        <f t="shared" si="13"/>
        <v>1.77</v>
      </c>
      <c r="L51" s="336" t="s">
        <v>911</v>
      </c>
      <c r="M51" s="336" t="s">
        <v>911</v>
      </c>
      <c r="N51" s="336" t="s">
        <v>911</v>
      </c>
      <c r="O51" s="336" t="s">
        <v>911</v>
      </c>
      <c r="P51" s="336" t="s">
        <v>911</v>
      </c>
      <c r="Q51" s="336" t="s">
        <v>911</v>
      </c>
    </row>
    <row r="52" spans="1:17" ht="15.75" customHeight="1">
      <c r="A52" s="128">
        <f t="shared" si="14"/>
        <v>42</v>
      </c>
      <c r="B52" s="346" t="s">
        <v>1240</v>
      </c>
      <c r="C52" s="153" t="s">
        <v>1241</v>
      </c>
      <c r="D52" s="128" t="s">
        <v>911</v>
      </c>
      <c r="E52" s="128">
        <v>1</v>
      </c>
      <c r="F52" s="128" t="s">
        <v>911</v>
      </c>
      <c r="G52" s="128" t="s">
        <v>911</v>
      </c>
      <c r="H52" s="128" t="s">
        <v>911</v>
      </c>
      <c r="I52" s="334" t="s">
        <v>911</v>
      </c>
      <c r="J52" s="335" t="s">
        <v>911</v>
      </c>
      <c r="K52" s="336" t="s">
        <v>911</v>
      </c>
      <c r="L52" s="336">
        <f t="shared" si="11"/>
        <v>1.77</v>
      </c>
      <c r="M52" s="336" t="s">
        <v>911</v>
      </c>
      <c r="N52" s="336" t="s">
        <v>911</v>
      </c>
      <c r="O52" s="336" t="s">
        <v>911</v>
      </c>
      <c r="P52" s="336" t="s">
        <v>911</v>
      </c>
      <c r="Q52" s="336" t="s">
        <v>911</v>
      </c>
    </row>
    <row r="53" spans="1:17" ht="15.75" customHeight="1">
      <c r="A53" s="128">
        <f t="shared" si="14"/>
        <v>43</v>
      </c>
      <c r="B53" s="345" t="s">
        <v>1242</v>
      </c>
      <c r="C53" s="153">
        <v>15474</v>
      </c>
      <c r="D53" s="149">
        <v>2</v>
      </c>
      <c r="E53" s="340" t="s">
        <v>911</v>
      </c>
      <c r="F53" s="340" t="s">
        <v>911</v>
      </c>
      <c r="G53" s="340" t="s">
        <v>911</v>
      </c>
      <c r="H53" s="340" t="s">
        <v>911</v>
      </c>
      <c r="I53" s="334" t="s">
        <v>911</v>
      </c>
      <c r="J53" s="335" t="s">
        <v>911</v>
      </c>
      <c r="K53" s="336">
        <f t="shared" si="13"/>
        <v>3.54</v>
      </c>
      <c r="L53" s="336" t="s">
        <v>911</v>
      </c>
      <c r="M53" s="336" t="s">
        <v>911</v>
      </c>
      <c r="N53" s="336" t="s">
        <v>911</v>
      </c>
      <c r="O53" s="336" t="s">
        <v>911</v>
      </c>
      <c r="P53" s="336" t="s">
        <v>911</v>
      </c>
      <c r="Q53" s="336" t="s">
        <v>911</v>
      </c>
    </row>
    <row r="54" spans="1:17" ht="31.5" customHeight="1">
      <c r="A54" s="128">
        <f t="shared" si="14"/>
        <v>44</v>
      </c>
      <c r="B54" s="345" t="s">
        <v>1243</v>
      </c>
      <c r="C54" s="340">
        <v>15705</v>
      </c>
      <c r="D54" s="340" t="s">
        <v>911</v>
      </c>
      <c r="E54" s="340">
        <v>1</v>
      </c>
      <c r="F54" s="340" t="s">
        <v>911</v>
      </c>
      <c r="G54" s="340" t="s">
        <v>911</v>
      </c>
      <c r="H54" s="340" t="s">
        <v>911</v>
      </c>
      <c r="I54" s="334" t="s">
        <v>911</v>
      </c>
      <c r="J54" s="335" t="s">
        <v>911</v>
      </c>
      <c r="K54" s="336" t="s">
        <v>911</v>
      </c>
      <c r="L54" s="336">
        <f t="shared" si="11"/>
        <v>1.77</v>
      </c>
      <c r="M54" s="336" t="s">
        <v>911</v>
      </c>
      <c r="N54" s="336" t="s">
        <v>911</v>
      </c>
      <c r="O54" s="336" t="s">
        <v>911</v>
      </c>
      <c r="P54" s="336" t="s">
        <v>911</v>
      </c>
      <c r="Q54" s="336" t="s">
        <v>911</v>
      </c>
    </row>
    <row r="55" spans="1:17" ht="15.75">
      <c r="A55" s="128">
        <f t="shared" si="14"/>
        <v>45</v>
      </c>
      <c r="B55" s="346" t="s">
        <v>1244</v>
      </c>
      <c r="C55" s="153" t="s">
        <v>1245</v>
      </c>
      <c r="D55" s="128">
        <v>1</v>
      </c>
      <c r="E55" s="128" t="s">
        <v>911</v>
      </c>
      <c r="F55" s="128" t="s">
        <v>911</v>
      </c>
      <c r="G55" s="128">
        <v>1</v>
      </c>
      <c r="H55" s="128" t="s">
        <v>911</v>
      </c>
      <c r="I55" s="334" t="s">
        <v>911</v>
      </c>
      <c r="J55" s="335" t="s">
        <v>911</v>
      </c>
      <c r="K55" s="336">
        <f t="shared" si="13"/>
        <v>1.77</v>
      </c>
      <c r="L55" s="336" t="s">
        <v>911</v>
      </c>
      <c r="M55" s="336" t="s">
        <v>911</v>
      </c>
      <c r="N55" s="336">
        <f t="shared" si="11"/>
        <v>1.77</v>
      </c>
      <c r="O55" s="336" t="s">
        <v>911</v>
      </c>
      <c r="P55" s="336" t="s">
        <v>911</v>
      </c>
      <c r="Q55" s="336" t="s">
        <v>911</v>
      </c>
    </row>
    <row r="56" spans="1:17" ht="32.25" customHeight="1">
      <c r="A56" s="128">
        <f t="shared" si="14"/>
        <v>46</v>
      </c>
      <c r="B56" s="345" t="s">
        <v>1246</v>
      </c>
      <c r="C56" s="149">
        <v>15998</v>
      </c>
      <c r="D56" s="334">
        <v>1</v>
      </c>
      <c r="E56" s="334">
        <v>1</v>
      </c>
      <c r="F56" s="334" t="s">
        <v>911</v>
      </c>
      <c r="G56" s="334" t="s">
        <v>911</v>
      </c>
      <c r="H56" s="334" t="s">
        <v>911</v>
      </c>
      <c r="I56" s="334" t="s">
        <v>911</v>
      </c>
      <c r="J56" s="335" t="s">
        <v>911</v>
      </c>
      <c r="K56" s="336">
        <f t="shared" si="13"/>
        <v>1.77</v>
      </c>
      <c r="L56" s="336">
        <f t="shared" si="11"/>
        <v>1.77</v>
      </c>
      <c r="M56" s="336" t="s">
        <v>911</v>
      </c>
      <c r="N56" s="336" t="s">
        <v>911</v>
      </c>
      <c r="O56" s="336" t="s">
        <v>911</v>
      </c>
      <c r="P56" s="336" t="s">
        <v>911</v>
      </c>
      <c r="Q56" s="336" t="s">
        <v>911</v>
      </c>
    </row>
    <row r="57" spans="1:17" ht="15.75" customHeight="1">
      <c r="A57" s="128">
        <f t="shared" si="14"/>
        <v>47</v>
      </c>
      <c r="B57" s="345" t="s">
        <v>1247</v>
      </c>
      <c r="C57" s="338" t="s">
        <v>1248</v>
      </c>
      <c r="D57" s="149">
        <v>5</v>
      </c>
      <c r="E57" s="340">
        <v>40</v>
      </c>
      <c r="F57" s="340">
        <v>80</v>
      </c>
      <c r="G57" s="340">
        <v>15</v>
      </c>
      <c r="H57" s="340">
        <v>15</v>
      </c>
      <c r="I57" s="334">
        <f t="shared" si="12"/>
        <v>14.85</v>
      </c>
      <c r="J57" s="335">
        <f t="shared" si="12"/>
        <v>14.7015</v>
      </c>
      <c r="K57" s="336">
        <f t="shared" si="13"/>
        <v>8.85</v>
      </c>
      <c r="L57" s="336">
        <f t="shared" si="11"/>
        <v>70.8</v>
      </c>
      <c r="M57" s="336">
        <f t="shared" si="11"/>
        <v>141.6</v>
      </c>
      <c r="N57" s="336">
        <f t="shared" si="11"/>
        <v>26.55</v>
      </c>
      <c r="O57" s="336">
        <f t="shared" si="11"/>
        <v>26.55</v>
      </c>
      <c r="P57" s="336">
        <f t="shared" si="11"/>
        <v>26.2845</v>
      </c>
      <c r="Q57" s="336">
        <f t="shared" si="11"/>
        <v>26.021655</v>
      </c>
    </row>
    <row r="58" spans="1:17" ht="31.5" customHeight="1">
      <c r="A58" s="128">
        <f t="shared" si="14"/>
        <v>48</v>
      </c>
      <c r="B58" s="346" t="s">
        <v>1249</v>
      </c>
      <c r="C58" s="153" t="s">
        <v>1250</v>
      </c>
      <c r="D58" s="128" t="s">
        <v>911</v>
      </c>
      <c r="E58" s="128" t="s">
        <v>911</v>
      </c>
      <c r="F58" s="128">
        <v>1</v>
      </c>
      <c r="G58" s="128" t="s">
        <v>911</v>
      </c>
      <c r="H58" s="128" t="s">
        <v>911</v>
      </c>
      <c r="I58" s="334" t="s">
        <v>911</v>
      </c>
      <c r="J58" s="335" t="s">
        <v>911</v>
      </c>
      <c r="K58" s="336" t="s">
        <v>911</v>
      </c>
      <c r="L58" s="336" t="s">
        <v>911</v>
      </c>
      <c r="M58" s="336">
        <f t="shared" si="11"/>
        <v>1.77</v>
      </c>
      <c r="N58" s="336" t="s">
        <v>911</v>
      </c>
      <c r="O58" s="336" t="s">
        <v>911</v>
      </c>
      <c r="P58" s="336" t="s">
        <v>911</v>
      </c>
      <c r="Q58" s="336" t="s">
        <v>911</v>
      </c>
    </row>
    <row r="59" spans="1:17" ht="15.75" customHeight="1">
      <c r="A59" s="128">
        <f t="shared" si="14"/>
        <v>49</v>
      </c>
      <c r="B59" s="346" t="s">
        <v>1251</v>
      </c>
      <c r="C59" s="153" t="s">
        <v>1252</v>
      </c>
      <c r="D59" s="334">
        <v>1</v>
      </c>
      <c r="E59" s="334">
        <v>1</v>
      </c>
      <c r="F59" s="334">
        <v>4</v>
      </c>
      <c r="G59" s="334">
        <v>2</v>
      </c>
      <c r="H59" s="334">
        <v>3</v>
      </c>
      <c r="I59" s="334">
        <f t="shared" si="12"/>
        <v>2.9699999999999998</v>
      </c>
      <c r="J59" s="335">
        <f t="shared" si="12"/>
        <v>2.9402999999999997</v>
      </c>
      <c r="K59" s="336">
        <f t="shared" si="13"/>
        <v>1.77</v>
      </c>
      <c r="L59" s="336">
        <f t="shared" si="11"/>
        <v>1.77</v>
      </c>
      <c r="M59" s="336">
        <f t="shared" si="11"/>
        <v>7.08</v>
      </c>
      <c r="N59" s="336">
        <f t="shared" si="11"/>
        <v>3.54</v>
      </c>
      <c r="O59" s="336">
        <f t="shared" si="11"/>
        <v>5.3100000000000005</v>
      </c>
      <c r="P59" s="336">
        <f t="shared" si="11"/>
        <v>5.2569</v>
      </c>
      <c r="Q59" s="336">
        <f t="shared" si="11"/>
        <v>5.204331</v>
      </c>
    </row>
    <row r="60" spans="1:17" ht="15.75" customHeight="1">
      <c r="A60" s="128">
        <f t="shared" si="14"/>
        <v>50</v>
      </c>
      <c r="B60" s="346" t="s">
        <v>1253</v>
      </c>
      <c r="C60" s="153" t="s">
        <v>1254</v>
      </c>
      <c r="D60" s="334">
        <v>24</v>
      </c>
      <c r="E60" s="334">
        <v>19</v>
      </c>
      <c r="F60" s="334">
        <v>17</v>
      </c>
      <c r="G60" s="334">
        <v>17</v>
      </c>
      <c r="H60" s="334">
        <v>14</v>
      </c>
      <c r="I60" s="334">
        <f t="shared" si="12"/>
        <v>13.86</v>
      </c>
      <c r="J60" s="335">
        <f t="shared" si="12"/>
        <v>13.7214</v>
      </c>
      <c r="K60" s="336">
        <f t="shared" si="13"/>
        <v>42.480000000000004</v>
      </c>
      <c r="L60" s="336">
        <f t="shared" si="11"/>
        <v>33.63</v>
      </c>
      <c r="M60" s="336">
        <f t="shared" si="11"/>
        <v>30.09</v>
      </c>
      <c r="N60" s="336">
        <f t="shared" si="11"/>
        <v>30.09</v>
      </c>
      <c r="O60" s="336">
        <f t="shared" si="11"/>
        <v>24.78</v>
      </c>
      <c r="P60" s="336">
        <f t="shared" si="11"/>
        <v>24.5322</v>
      </c>
      <c r="Q60" s="336">
        <f t="shared" si="11"/>
        <v>24.286877999999998</v>
      </c>
    </row>
    <row r="61" spans="1:17" ht="15.75" customHeight="1">
      <c r="A61" s="128">
        <f t="shared" si="14"/>
        <v>51</v>
      </c>
      <c r="B61" s="345" t="s">
        <v>1798</v>
      </c>
      <c r="C61" s="149">
        <v>23998</v>
      </c>
      <c r="D61" s="334">
        <v>63</v>
      </c>
      <c r="E61" s="334">
        <v>8</v>
      </c>
      <c r="F61" s="334">
        <v>48</v>
      </c>
      <c r="G61" s="334">
        <v>53</v>
      </c>
      <c r="H61" s="334">
        <v>49</v>
      </c>
      <c r="I61" s="334">
        <f t="shared" si="12"/>
        <v>48.51</v>
      </c>
      <c r="J61" s="335">
        <f t="shared" si="12"/>
        <v>48.024899999999995</v>
      </c>
      <c r="K61" s="336">
        <f t="shared" si="13"/>
        <v>111.51</v>
      </c>
      <c r="L61" s="336">
        <f t="shared" si="11"/>
        <v>14.16</v>
      </c>
      <c r="M61" s="336">
        <f t="shared" si="11"/>
        <v>84.96000000000001</v>
      </c>
      <c r="N61" s="336">
        <f t="shared" si="11"/>
        <v>93.81</v>
      </c>
      <c r="O61" s="336">
        <f t="shared" si="11"/>
        <v>86.73</v>
      </c>
      <c r="P61" s="336">
        <f t="shared" si="11"/>
        <v>85.8627</v>
      </c>
      <c r="Q61" s="336">
        <f t="shared" si="11"/>
        <v>85.00407299999999</v>
      </c>
    </row>
    <row r="62" spans="1:17" ht="15.75" customHeight="1">
      <c r="A62" s="128">
        <f t="shared" si="14"/>
        <v>52</v>
      </c>
      <c r="B62" s="346" t="s">
        <v>1089</v>
      </c>
      <c r="C62" s="153" t="s">
        <v>1755</v>
      </c>
      <c r="D62" s="334">
        <v>3</v>
      </c>
      <c r="E62" s="334">
        <v>2</v>
      </c>
      <c r="F62" s="334">
        <v>2</v>
      </c>
      <c r="G62" s="334">
        <v>3</v>
      </c>
      <c r="H62" s="334">
        <v>2</v>
      </c>
      <c r="I62" s="334">
        <f t="shared" si="12"/>
        <v>1.98</v>
      </c>
      <c r="J62" s="335">
        <f t="shared" si="12"/>
        <v>1.9602</v>
      </c>
      <c r="K62" s="336">
        <f t="shared" si="13"/>
        <v>5.3100000000000005</v>
      </c>
      <c r="L62" s="336">
        <f t="shared" si="11"/>
        <v>3.54</v>
      </c>
      <c r="M62" s="336">
        <f t="shared" si="11"/>
        <v>3.54</v>
      </c>
      <c r="N62" s="336">
        <f t="shared" si="11"/>
        <v>5.3100000000000005</v>
      </c>
      <c r="O62" s="336">
        <f t="shared" si="11"/>
        <v>3.54</v>
      </c>
      <c r="P62" s="336">
        <f t="shared" si="11"/>
        <v>3.5046</v>
      </c>
      <c r="Q62" s="336">
        <f t="shared" si="11"/>
        <v>3.469554</v>
      </c>
    </row>
    <row r="63" spans="1:17" ht="15.75" customHeight="1">
      <c r="A63" s="128">
        <f t="shared" si="14"/>
        <v>53</v>
      </c>
      <c r="B63" s="345" t="s">
        <v>854</v>
      </c>
      <c r="C63" s="347" t="s">
        <v>1255</v>
      </c>
      <c r="D63" s="334">
        <v>17</v>
      </c>
      <c r="E63" s="334">
        <v>15</v>
      </c>
      <c r="F63" s="334">
        <v>16</v>
      </c>
      <c r="G63" s="334">
        <v>16</v>
      </c>
      <c r="H63" s="334">
        <v>16</v>
      </c>
      <c r="I63" s="334">
        <f t="shared" si="12"/>
        <v>15.84</v>
      </c>
      <c r="J63" s="335">
        <f t="shared" si="12"/>
        <v>15.6816</v>
      </c>
      <c r="K63" s="336">
        <f t="shared" si="13"/>
        <v>30.09</v>
      </c>
      <c r="L63" s="336">
        <f t="shared" si="11"/>
        <v>26.55</v>
      </c>
      <c r="M63" s="336">
        <f t="shared" si="11"/>
        <v>28.32</v>
      </c>
      <c r="N63" s="336">
        <f t="shared" si="11"/>
        <v>28.32</v>
      </c>
      <c r="O63" s="336">
        <f t="shared" si="11"/>
        <v>28.32</v>
      </c>
      <c r="P63" s="336">
        <f t="shared" si="11"/>
        <v>28.0368</v>
      </c>
      <c r="Q63" s="336">
        <f t="shared" si="11"/>
        <v>27.756432</v>
      </c>
    </row>
    <row r="64" spans="1:17" ht="15.75" customHeight="1">
      <c r="A64" s="128">
        <f t="shared" si="14"/>
        <v>54</v>
      </c>
      <c r="B64" s="345" t="s">
        <v>1808</v>
      </c>
      <c r="C64" s="340">
        <v>18783</v>
      </c>
      <c r="D64" s="334">
        <v>339</v>
      </c>
      <c r="E64" s="334">
        <v>344</v>
      </c>
      <c r="F64" s="334">
        <v>349</v>
      </c>
      <c r="G64" s="334">
        <v>349</v>
      </c>
      <c r="H64" s="334">
        <v>350</v>
      </c>
      <c r="I64" s="334">
        <f t="shared" si="12"/>
        <v>346.5</v>
      </c>
      <c r="J64" s="335">
        <f t="shared" si="12"/>
        <v>343.035</v>
      </c>
      <c r="K64" s="336">
        <f t="shared" si="13"/>
        <v>600.03</v>
      </c>
      <c r="L64" s="336">
        <f t="shared" si="13"/>
        <v>608.88</v>
      </c>
      <c r="M64" s="336">
        <f t="shared" si="13"/>
        <v>617.73</v>
      </c>
      <c r="N64" s="336">
        <f t="shared" si="13"/>
        <v>617.73</v>
      </c>
      <c r="O64" s="336">
        <f t="shared" si="13"/>
        <v>619.5</v>
      </c>
      <c r="P64" s="336">
        <f aca="true" t="shared" si="15" ref="P64:Q112">I64*1.77</f>
        <v>613.305</v>
      </c>
      <c r="Q64" s="336">
        <f t="shared" si="15"/>
        <v>607.17195</v>
      </c>
    </row>
    <row r="65" spans="1:17" ht="15.75" customHeight="1">
      <c r="A65" s="128">
        <f t="shared" si="14"/>
        <v>55</v>
      </c>
      <c r="B65" s="345" t="s">
        <v>2236</v>
      </c>
      <c r="C65" s="149">
        <v>18874</v>
      </c>
      <c r="D65" s="334">
        <v>54</v>
      </c>
      <c r="E65" s="334">
        <v>56</v>
      </c>
      <c r="F65" s="334">
        <v>59</v>
      </c>
      <c r="G65" s="334">
        <v>54</v>
      </c>
      <c r="H65" s="334">
        <v>65</v>
      </c>
      <c r="I65" s="334">
        <f t="shared" si="12"/>
        <v>64.35</v>
      </c>
      <c r="J65" s="335">
        <f t="shared" si="12"/>
        <v>63.70649999999999</v>
      </c>
      <c r="K65" s="336">
        <f t="shared" si="13"/>
        <v>95.58</v>
      </c>
      <c r="L65" s="336">
        <f t="shared" si="13"/>
        <v>99.12</v>
      </c>
      <c r="M65" s="336">
        <f t="shared" si="13"/>
        <v>104.43</v>
      </c>
      <c r="N65" s="336">
        <f t="shared" si="13"/>
        <v>95.58</v>
      </c>
      <c r="O65" s="336">
        <f t="shared" si="13"/>
        <v>115.05</v>
      </c>
      <c r="P65" s="336">
        <f t="shared" si="15"/>
        <v>113.89949999999999</v>
      </c>
      <c r="Q65" s="336">
        <f t="shared" si="15"/>
        <v>112.76050499999998</v>
      </c>
    </row>
    <row r="66" spans="1:17" ht="15.75" customHeight="1">
      <c r="A66" s="128">
        <f t="shared" si="14"/>
        <v>56</v>
      </c>
      <c r="B66" s="345" t="s">
        <v>1256</v>
      </c>
      <c r="C66" s="347" t="s">
        <v>1257</v>
      </c>
      <c r="D66" s="334">
        <v>13</v>
      </c>
      <c r="E66" s="334">
        <v>5</v>
      </c>
      <c r="F66" s="334">
        <v>6</v>
      </c>
      <c r="G66" s="334">
        <v>8</v>
      </c>
      <c r="H66" s="334">
        <v>10</v>
      </c>
      <c r="I66" s="334">
        <f t="shared" si="12"/>
        <v>9.9</v>
      </c>
      <c r="J66" s="335">
        <f t="shared" si="12"/>
        <v>9.801</v>
      </c>
      <c r="K66" s="336">
        <f t="shared" si="13"/>
        <v>23.01</v>
      </c>
      <c r="L66" s="336">
        <f t="shared" si="13"/>
        <v>8.85</v>
      </c>
      <c r="M66" s="336">
        <f t="shared" si="13"/>
        <v>10.620000000000001</v>
      </c>
      <c r="N66" s="336">
        <f t="shared" si="13"/>
        <v>14.16</v>
      </c>
      <c r="O66" s="336">
        <f t="shared" si="13"/>
        <v>17.7</v>
      </c>
      <c r="P66" s="336">
        <f t="shared" si="15"/>
        <v>17.523</v>
      </c>
      <c r="Q66" s="336">
        <f t="shared" si="15"/>
        <v>17.34777</v>
      </c>
    </row>
    <row r="67" spans="1:17" ht="15.75" customHeight="1">
      <c r="A67" s="128">
        <f t="shared" si="14"/>
        <v>57</v>
      </c>
      <c r="B67" s="346" t="s">
        <v>1258</v>
      </c>
      <c r="C67" s="153" t="s">
        <v>1259</v>
      </c>
      <c r="D67" s="334">
        <v>26</v>
      </c>
      <c r="E67" s="334">
        <v>26</v>
      </c>
      <c r="F67" s="334">
        <v>16</v>
      </c>
      <c r="G67" s="334">
        <v>16</v>
      </c>
      <c r="H67" s="334">
        <v>6</v>
      </c>
      <c r="I67" s="334">
        <f t="shared" si="12"/>
        <v>5.9399999999999995</v>
      </c>
      <c r="J67" s="335">
        <f t="shared" si="12"/>
        <v>5.880599999999999</v>
      </c>
      <c r="K67" s="336">
        <f t="shared" si="13"/>
        <v>46.02</v>
      </c>
      <c r="L67" s="336">
        <f t="shared" si="13"/>
        <v>46.02</v>
      </c>
      <c r="M67" s="336">
        <f t="shared" si="13"/>
        <v>28.32</v>
      </c>
      <c r="N67" s="336">
        <f t="shared" si="13"/>
        <v>28.32</v>
      </c>
      <c r="O67" s="336">
        <f t="shared" si="13"/>
        <v>10.620000000000001</v>
      </c>
      <c r="P67" s="336">
        <f t="shared" si="15"/>
        <v>10.5138</v>
      </c>
      <c r="Q67" s="336">
        <f t="shared" si="15"/>
        <v>10.408662</v>
      </c>
    </row>
    <row r="68" spans="1:17" ht="15.75" customHeight="1">
      <c r="A68" s="128">
        <f t="shared" si="14"/>
        <v>58</v>
      </c>
      <c r="B68" s="345" t="s">
        <v>1260</v>
      </c>
      <c r="C68" s="153" t="s">
        <v>1261</v>
      </c>
      <c r="D68" s="334">
        <v>3</v>
      </c>
      <c r="E68" s="334">
        <v>1</v>
      </c>
      <c r="F68" s="334">
        <v>1</v>
      </c>
      <c r="G68" s="334">
        <v>2</v>
      </c>
      <c r="H68" s="334">
        <v>2</v>
      </c>
      <c r="I68" s="334">
        <f t="shared" si="12"/>
        <v>1.98</v>
      </c>
      <c r="J68" s="335">
        <f t="shared" si="12"/>
        <v>1.9602</v>
      </c>
      <c r="K68" s="336">
        <f t="shared" si="13"/>
        <v>5.3100000000000005</v>
      </c>
      <c r="L68" s="336">
        <f t="shared" si="13"/>
        <v>1.77</v>
      </c>
      <c r="M68" s="336">
        <f t="shared" si="13"/>
        <v>1.77</v>
      </c>
      <c r="N68" s="336">
        <f t="shared" si="13"/>
        <v>3.54</v>
      </c>
      <c r="O68" s="336">
        <f t="shared" si="13"/>
        <v>3.54</v>
      </c>
      <c r="P68" s="336">
        <f t="shared" si="15"/>
        <v>3.5046</v>
      </c>
      <c r="Q68" s="336">
        <f t="shared" si="15"/>
        <v>3.469554</v>
      </c>
    </row>
    <row r="69" spans="1:17" ht="15.75" customHeight="1">
      <c r="A69" s="128">
        <f t="shared" si="14"/>
        <v>59</v>
      </c>
      <c r="B69" s="346" t="s">
        <v>1262</v>
      </c>
      <c r="C69" s="153" t="s">
        <v>1263</v>
      </c>
      <c r="D69" s="128">
        <v>12</v>
      </c>
      <c r="E69" s="128">
        <v>5</v>
      </c>
      <c r="F69" s="128">
        <v>3</v>
      </c>
      <c r="G69" s="128">
        <v>3</v>
      </c>
      <c r="H69" s="128">
        <v>2</v>
      </c>
      <c r="I69" s="334">
        <f t="shared" si="12"/>
        <v>1.98</v>
      </c>
      <c r="J69" s="335">
        <f t="shared" si="12"/>
        <v>1.9602</v>
      </c>
      <c r="K69" s="336">
        <f t="shared" si="13"/>
        <v>21.240000000000002</v>
      </c>
      <c r="L69" s="336">
        <f t="shared" si="13"/>
        <v>8.85</v>
      </c>
      <c r="M69" s="336">
        <f t="shared" si="13"/>
        <v>5.3100000000000005</v>
      </c>
      <c r="N69" s="336">
        <f t="shared" si="13"/>
        <v>5.3100000000000005</v>
      </c>
      <c r="O69" s="336">
        <f t="shared" si="13"/>
        <v>3.54</v>
      </c>
      <c r="P69" s="336">
        <f t="shared" si="15"/>
        <v>3.5046</v>
      </c>
      <c r="Q69" s="336">
        <f t="shared" si="15"/>
        <v>3.469554</v>
      </c>
    </row>
    <row r="70" spans="1:17" ht="15.75" customHeight="1">
      <c r="A70" s="128">
        <f t="shared" si="14"/>
        <v>60</v>
      </c>
      <c r="B70" s="346" t="s">
        <v>1264</v>
      </c>
      <c r="C70" s="153" t="s">
        <v>1265</v>
      </c>
      <c r="D70" s="128">
        <v>39</v>
      </c>
      <c r="E70" s="128">
        <v>29</v>
      </c>
      <c r="F70" s="128">
        <v>19</v>
      </c>
      <c r="G70" s="128">
        <v>19</v>
      </c>
      <c r="H70" s="128">
        <v>9</v>
      </c>
      <c r="I70" s="334">
        <f t="shared" si="12"/>
        <v>8.91</v>
      </c>
      <c r="J70" s="335">
        <f t="shared" si="12"/>
        <v>8.8209</v>
      </c>
      <c r="K70" s="336">
        <f t="shared" si="13"/>
        <v>69.03</v>
      </c>
      <c r="L70" s="336">
        <f t="shared" si="13"/>
        <v>51.33</v>
      </c>
      <c r="M70" s="336">
        <f t="shared" si="13"/>
        <v>33.63</v>
      </c>
      <c r="N70" s="336">
        <f t="shared" si="13"/>
        <v>33.63</v>
      </c>
      <c r="O70" s="336">
        <f t="shared" si="13"/>
        <v>15.93</v>
      </c>
      <c r="P70" s="336">
        <f t="shared" si="15"/>
        <v>15.7707</v>
      </c>
      <c r="Q70" s="336">
        <f t="shared" si="15"/>
        <v>15.612993</v>
      </c>
    </row>
    <row r="71" spans="1:17" ht="15.75" customHeight="1">
      <c r="A71" s="128">
        <f t="shared" si="14"/>
        <v>61</v>
      </c>
      <c r="B71" s="345" t="s">
        <v>1266</v>
      </c>
      <c r="C71" s="348">
        <v>18569</v>
      </c>
      <c r="D71" s="340">
        <v>5</v>
      </c>
      <c r="E71" s="340">
        <v>5</v>
      </c>
      <c r="F71" s="340">
        <v>5</v>
      </c>
      <c r="G71" s="340">
        <v>5</v>
      </c>
      <c r="H71" s="340">
        <v>5</v>
      </c>
      <c r="I71" s="334">
        <f t="shared" si="12"/>
        <v>4.95</v>
      </c>
      <c r="J71" s="335">
        <f t="shared" si="12"/>
        <v>4.9005</v>
      </c>
      <c r="K71" s="336">
        <f t="shared" si="13"/>
        <v>8.85</v>
      </c>
      <c r="L71" s="336">
        <f t="shared" si="13"/>
        <v>8.85</v>
      </c>
      <c r="M71" s="336">
        <f t="shared" si="13"/>
        <v>8.85</v>
      </c>
      <c r="N71" s="336">
        <f t="shared" si="13"/>
        <v>8.85</v>
      </c>
      <c r="O71" s="336">
        <f t="shared" si="13"/>
        <v>8.85</v>
      </c>
      <c r="P71" s="336">
        <f t="shared" si="15"/>
        <v>8.7615</v>
      </c>
      <c r="Q71" s="336">
        <f t="shared" si="15"/>
        <v>8.673885</v>
      </c>
    </row>
    <row r="72" spans="1:17" ht="15.75" customHeight="1">
      <c r="A72" s="128">
        <f t="shared" si="14"/>
        <v>62</v>
      </c>
      <c r="B72" s="345" t="s">
        <v>1267</v>
      </c>
      <c r="C72" s="149">
        <v>18167</v>
      </c>
      <c r="D72" s="149">
        <v>1</v>
      </c>
      <c r="E72" s="149">
        <v>1</v>
      </c>
      <c r="F72" s="149">
        <v>1</v>
      </c>
      <c r="G72" s="149">
        <v>1</v>
      </c>
      <c r="H72" s="149">
        <v>1</v>
      </c>
      <c r="I72" s="334">
        <f t="shared" si="12"/>
        <v>0.99</v>
      </c>
      <c r="J72" s="335">
        <f t="shared" si="12"/>
        <v>0.9801</v>
      </c>
      <c r="K72" s="336">
        <f t="shared" si="13"/>
        <v>1.77</v>
      </c>
      <c r="L72" s="336">
        <f t="shared" si="13"/>
        <v>1.77</v>
      </c>
      <c r="M72" s="336">
        <f t="shared" si="13"/>
        <v>1.77</v>
      </c>
      <c r="N72" s="336">
        <f t="shared" si="13"/>
        <v>1.77</v>
      </c>
      <c r="O72" s="336">
        <f t="shared" si="13"/>
        <v>1.77</v>
      </c>
      <c r="P72" s="336">
        <f t="shared" si="15"/>
        <v>1.7523</v>
      </c>
      <c r="Q72" s="336">
        <f t="shared" si="15"/>
        <v>1.734777</v>
      </c>
    </row>
    <row r="73" spans="1:17" ht="15.75" customHeight="1">
      <c r="A73" s="128">
        <f t="shared" si="14"/>
        <v>63</v>
      </c>
      <c r="B73" s="345" t="s">
        <v>1268</v>
      </c>
      <c r="C73" s="153" t="s">
        <v>1269</v>
      </c>
      <c r="D73" s="149">
        <v>10</v>
      </c>
      <c r="E73" s="149">
        <v>5</v>
      </c>
      <c r="F73" s="149">
        <v>5</v>
      </c>
      <c r="G73" s="149">
        <v>5</v>
      </c>
      <c r="H73" s="149">
        <v>5</v>
      </c>
      <c r="I73" s="334">
        <f t="shared" si="12"/>
        <v>4.95</v>
      </c>
      <c r="J73" s="335">
        <f t="shared" si="12"/>
        <v>4.9005</v>
      </c>
      <c r="K73" s="336">
        <f t="shared" si="13"/>
        <v>17.7</v>
      </c>
      <c r="L73" s="336">
        <f t="shared" si="13"/>
        <v>8.85</v>
      </c>
      <c r="M73" s="336">
        <f t="shared" si="13"/>
        <v>8.85</v>
      </c>
      <c r="N73" s="336">
        <f t="shared" si="13"/>
        <v>8.85</v>
      </c>
      <c r="O73" s="336">
        <f t="shared" si="13"/>
        <v>8.85</v>
      </c>
      <c r="P73" s="336">
        <f t="shared" si="15"/>
        <v>8.7615</v>
      </c>
      <c r="Q73" s="336">
        <f t="shared" si="15"/>
        <v>8.673885</v>
      </c>
    </row>
    <row r="74" spans="1:17" ht="15.75" customHeight="1">
      <c r="A74" s="128">
        <f t="shared" si="14"/>
        <v>64</v>
      </c>
      <c r="B74" s="345" t="s">
        <v>1270</v>
      </c>
      <c r="C74" s="153" t="s">
        <v>1271</v>
      </c>
      <c r="D74" s="149">
        <v>4</v>
      </c>
      <c r="E74" s="149" t="s">
        <v>911</v>
      </c>
      <c r="F74" s="149" t="s">
        <v>911</v>
      </c>
      <c r="G74" s="149" t="s">
        <v>911</v>
      </c>
      <c r="H74" s="149" t="s">
        <v>911</v>
      </c>
      <c r="I74" s="334" t="s">
        <v>911</v>
      </c>
      <c r="J74" s="335" t="s">
        <v>911</v>
      </c>
      <c r="K74" s="336">
        <f t="shared" si="13"/>
        <v>7.08</v>
      </c>
      <c r="L74" s="336" t="s">
        <v>911</v>
      </c>
      <c r="M74" s="336" t="s">
        <v>911</v>
      </c>
      <c r="N74" s="336" t="s">
        <v>911</v>
      </c>
      <c r="O74" s="336" t="s">
        <v>911</v>
      </c>
      <c r="P74" s="336" t="s">
        <v>911</v>
      </c>
      <c r="Q74" s="336" t="s">
        <v>911</v>
      </c>
    </row>
    <row r="75" spans="1:17" ht="15.75" customHeight="1">
      <c r="A75" s="128">
        <f t="shared" si="14"/>
        <v>65</v>
      </c>
      <c r="B75" s="345" t="s">
        <v>1795</v>
      </c>
      <c r="C75" s="153" t="s">
        <v>1272</v>
      </c>
      <c r="D75" s="149" t="s">
        <v>911</v>
      </c>
      <c r="E75" s="149" t="s">
        <v>911</v>
      </c>
      <c r="F75" s="149" t="s">
        <v>911</v>
      </c>
      <c r="G75" s="149" t="s">
        <v>911</v>
      </c>
      <c r="H75" s="149">
        <v>1</v>
      </c>
      <c r="I75" s="334">
        <f t="shared" si="12"/>
        <v>0.99</v>
      </c>
      <c r="J75" s="335">
        <f t="shared" si="12"/>
        <v>0.9801</v>
      </c>
      <c r="K75" s="336" t="s">
        <v>911</v>
      </c>
      <c r="L75" s="336" t="s">
        <v>911</v>
      </c>
      <c r="M75" s="336" t="s">
        <v>911</v>
      </c>
      <c r="N75" s="336" t="s">
        <v>911</v>
      </c>
      <c r="O75" s="336">
        <f t="shared" si="13"/>
        <v>1.77</v>
      </c>
      <c r="P75" s="336">
        <f t="shared" si="15"/>
        <v>1.7523</v>
      </c>
      <c r="Q75" s="336">
        <f t="shared" si="15"/>
        <v>1.734777</v>
      </c>
    </row>
    <row r="76" spans="1:17" ht="15.75" customHeight="1">
      <c r="A76" s="128">
        <f t="shared" si="14"/>
        <v>66</v>
      </c>
      <c r="B76" s="346" t="s">
        <v>2293</v>
      </c>
      <c r="C76" s="153" t="s">
        <v>1273</v>
      </c>
      <c r="D76" s="128">
        <v>1</v>
      </c>
      <c r="E76" s="128">
        <v>1</v>
      </c>
      <c r="F76" s="128">
        <v>1</v>
      </c>
      <c r="G76" s="128">
        <v>1</v>
      </c>
      <c r="H76" s="128">
        <v>1</v>
      </c>
      <c r="I76" s="334">
        <f t="shared" si="12"/>
        <v>0.99</v>
      </c>
      <c r="J76" s="335">
        <f t="shared" si="12"/>
        <v>0.9801</v>
      </c>
      <c r="K76" s="336">
        <f t="shared" si="13"/>
        <v>1.77</v>
      </c>
      <c r="L76" s="336">
        <f t="shared" si="13"/>
        <v>1.77</v>
      </c>
      <c r="M76" s="336">
        <f t="shared" si="13"/>
        <v>1.77</v>
      </c>
      <c r="N76" s="336">
        <f t="shared" si="13"/>
        <v>1.77</v>
      </c>
      <c r="O76" s="336">
        <f t="shared" si="13"/>
        <v>1.77</v>
      </c>
      <c r="P76" s="336">
        <f t="shared" si="15"/>
        <v>1.7523</v>
      </c>
      <c r="Q76" s="336">
        <f t="shared" si="15"/>
        <v>1.734777</v>
      </c>
    </row>
    <row r="77" spans="1:17" ht="15.75" customHeight="1">
      <c r="A77" s="128">
        <f t="shared" si="14"/>
        <v>67</v>
      </c>
      <c r="B77" s="345" t="s">
        <v>1676</v>
      </c>
      <c r="C77" s="153" t="s">
        <v>1274</v>
      </c>
      <c r="D77" s="149">
        <v>4</v>
      </c>
      <c r="E77" s="149">
        <v>3</v>
      </c>
      <c r="F77" s="149">
        <v>1</v>
      </c>
      <c r="G77" s="149">
        <v>1</v>
      </c>
      <c r="H77" s="149">
        <v>1</v>
      </c>
      <c r="I77" s="334">
        <f t="shared" si="12"/>
        <v>0.99</v>
      </c>
      <c r="J77" s="335">
        <f t="shared" si="12"/>
        <v>0.9801</v>
      </c>
      <c r="K77" s="336">
        <f t="shared" si="13"/>
        <v>7.08</v>
      </c>
      <c r="L77" s="336">
        <f t="shared" si="13"/>
        <v>5.3100000000000005</v>
      </c>
      <c r="M77" s="336">
        <f t="shared" si="13"/>
        <v>1.77</v>
      </c>
      <c r="N77" s="336">
        <f t="shared" si="13"/>
        <v>1.77</v>
      </c>
      <c r="O77" s="336">
        <f t="shared" si="13"/>
        <v>1.77</v>
      </c>
      <c r="P77" s="336">
        <f t="shared" si="15"/>
        <v>1.7523</v>
      </c>
      <c r="Q77" s="336">
        <f t="shared" si="15"/>
        <v>1.734777</v>
      </c>
    </row>
    <row r="78" spans="1:17" ht="15.75" customHeight="1">
      <c r="A78" s="128">
        <f t="shared" si="14"/>
        <v>68</v>
      </c>
      <c r="B78" s="345" t="s">
        <v>1275</v>
      </c>
      <c r="C78" s="153" t="s">
        <v>1276</v>
      </c>
      <c r="D78" s="149">
        <v>1</v>
      </c>
      <c r="E78" s="149">
        <v>1</v>
      </c>
      <c r="F78" s="149" t="s">
        <v>911</v>
      </c>
      <c r="G78" s="149" t="s">
        <v>911</v>
      </c>
      <c r="H78" s="149" t="s">
        <v>911</v>
      </c>
      <c r="I78" s="334" t="s">
        <v>911</v>
      </c>
      <c r="J78" s="335" t="s">
        <v>911</v>
      </c>
      <c r="K78" s="336">
        <f t="shared" si="13"/>
        <v>1.77</v>
      </c>
      <c r="L78" s="336">
        <f t="shared" si="13"/>
        <v>1.77</v>
      </c>
      <c r="M78" s="336" t="s">
        <v>911</v>
      </c>
      <c r="N78" s="336" t="s">
        <v>911</v>
      </c>
      <c r="O78" s="336" t="s">
        <v>911</v>
      </c>
      <c r="P78" s="336" t="s">
        <v>911</v>
      </c>
      <c r="Q78" s="336" t="s">
        <v>911</v>
      </c>
    </row>
    <row r="79" spans="1:17" ht="15.75" customHeight="1">
      <c r="A79" s="128">
        <f t="shared" si="14"/>
        <v>69</v>
      </c>
      <c r="B79" s="345" t="s">
        <v>1277</v>
      </c>
      <c r="C79" s="153" t="s">
        <v>1278</v>
      </c>
      <c r="D79" s="340" t="s">
        <v>911</v>
      </c>
      <c r="E79" s="340" t="s">
        <v>911</v>
      </c>
      <c r="F79" s="340">
        <v>1</v>
      </c>
      <c r="G79" s="340" t="s">
        <v>911</v>
      </c>
      <c r="H79" s="340" t="s">
        <v>911</v>
      </c>
      <c r="I79" s="334" t="s">
        <v>911</v>
      </c>
      <c r="J79" s="335" t="s">
        <v>911</v>
      </c>
      <c r="K79" s="336" t="s">
        <v>911</v>
      </c>
      <c r="L79" s="336" t="s">
        <v>911</v>
      </c>
      <c r="M79" s="336">
        <f t="shared" si="13"/>
        <v>1.77</v>
      </c>
      <c r="N79" s="336" t="s">
        <v>911</v>
      </c>
      <c r="O79" s="336" t="s">
        <v>911</v>
      </c>
      <c r="P79" s="336" t="s">
        <v>911</v>
      </c>
      <c r="Q79" s="336" t="s">
        <v>911</v>
      </c>
    </row>
    <row r="80" spans="1:17" ht="15.75" customHeight="1">
      <c r="A80" s="128">
        <f t="shared" si="14"/>
        <v>70</v>
      </c>
      <c r="B80" s="346" t="s">
        <v>1279</v>
      </c>
      <c r="C80" s="153" t="s">
        <v>1280</v>
      </c>
      <c r="D80" s="128">
        <v>1</v>
      </c>
      <c r="E80" s="128">
        <v>1</v>
      </c>
      <c r="F80" s="128">
        <v>1</v>
      </c>
      <c r="G80" s="128">
        <v>1</v>
      </c>
      <c r="H80" s="128">
        <v>1</v>
      </c>
      <c r="I80" s="334">
        <f t="shared" si="12"/>
        <v>0.99</v>
      </c>
      <c r="J80" s="335">
        <f t="shared" si="12"/>
        <v>0.9801</v>
      </c>
      <c r="K80" s="336">
        <f t="shared" si="13"/>
        <v>1.77</v>
      </c>
      <c r="L80" s="336">
        <f t="shared" si="13"/>
        <v>1.77</v>
      </c>
      <c r="M80" s="336">
        <f t="shared" si="13"/>
        <v>1.77</v>
      </c>
      <c r="N80" s="336">
        <f t="shared" si="13"/>
        <v>1.77</v>
      </c>
      <c r="O80" s="336">
        <f t="shared" si="13"/>
        <v>1.77</v>
      </c>
      <c r="P80" s="336">
        <f t="shared" si="15"/>
        <v>1.7523</v>
      </c>
      <c r="Q80" s="336">
        <f t="shared" si="15"/>
        <v>1.734777</v>
      </c>
    </row>
    <row r="81" spans="1:17" ht="15.75" customHeight="1">
      <c r="A81" s="128">
        <f t="shared" si="14"/>
        <v>71</v>
      </c>
      <c r="B81" s="345" t="s">
        <v>1495</v>
      </c>
      <c r="C81" s="149">
        <v>14253</v>
      </c>
      <c r="D81" s="149" t="s">
        <v>911</v>
      </c>
      <c r="E81" s="149" t="s">
        <v>911</v>
      </c>
      <c r="F81" s="149" t="s">
        <v>911</v>
      </c>
      <c r="G81" s="149">
        <v>1</v>
      </c>
      <c r="H81" s="149" t="s">
        <v>911</v>
      </c>
      <c r="I81" s="334" t="s">
        <v>911</v>
      </c>
      <c r="J81" s="335" t="s">
        <v>911</v>
      </c>
      <c r="K81" s="336" t="s">
        <v>911</v>
      </c>
      <c r="L81" s="336" t="s">
        <v>911</v>
      </c>
      <c r="M81" s="336" t="s">
        <v>911</v>
      </c>
      <c r="N81" s="336">
        <f t="shared" si="13"/>
        <v>1.77</v>
      </c>
      <c r="O81" s="336" t="s">
        <v>911</v>
      </c>
      <c r="P81" s="336" t="s">
        <v>911</v>
      </c>
      <c r="Q81" s="336" t="s">
        <v>911</v>
      </c>
    </row>
    <row r="82" spans="1:17" ht="15.75" customHeight="1">
      <c r="A82" s="128">
        <f t="shared" si="14"/>
        <v>72</v>
      </c>
      <c r="B82" s="345" t="s">
        <v>1281</v>
      </c>
      <c r="C82" s="349">
        <v>14133</v>
      </c>
      <c r="D82" s="149">
        <v>1</v>
      </c>
      <c r="E82" s="149" t="s">
        <v>911</v>
      </c>
      <c r="F82" s="149" t="s">
        <v>911</v>
      </c>
      <c r="G82" s="149">
        <v>1</v>
      </c>
      <c r="H82" s="149" t="s">
        <v>911</v>
      </c>
      <c r="I82" s="334" t="s">
        <v>911</v>
      </c>
      <c r="J82" s="335" t="s">
        <v>911</v>
      </c>
      <c r="K82" s="336">
        <f t="shared" si="13"/>
        <v>1.77</v>
      </c>
      <c r="L82" s="336" t="s">
        <v>911</v>
      </c>
      <c r="M82" s="336" t="s">
        <v>911</v>
      </c>
      <c r="N82" s="336">
        <f t="shared" si="13"/>
        <v>1.77</v>
      </c>
      <c r="O82" s="336" t="s">
        <v>911</v>
      </c>
      <c r="P82" s="336" t="s">
        <v>911</v>
      </c>
      <c r="Q82" s="336" t="s">
        <v>911</v>
      </c>
    </row>
    <row r="83" spans="1:17" ht="15.75" customHeight="1">
      <c r="A83" s="128">
        <f t="shared" si="14"/>
        <v>73</v>
      </c>
      <c r="B83" s="350" t="s">
        <v>1282</v>
      </c>
      <c r="C83" s="351" t="s">
        <v>1283</v>
      </c>
      <c r="D83" s="352">
        <v>2</v>
      </c>
      <c r="E83" s="352" t="s">
        <v>911</v>
      </c>
      <c r="F83" s="352">
        <v>1</v>
      </c>
      <c r="G83" s="352">
        <v>1</v>
      </c>
      <c r="H83" s="352">
        <v>1</v>
      </c>
      <c r="I83" s="334">
        <f t="shared" si="12"/>
        <v>0.99</v>
      </c>
      <c r="J83" s="335">
        <f t="shared" si="12"/>
        <v>0.9801</v>
      </c>
      <c r="K83" s="336">
        <f t="shared" si="13"/>
        <v>3.54</v>
      </c>
      <c r="L83" s="336" t="s">
        <v>911</v>
      </c>
      <c r="M83" s="336">
        <f t="shared" si="13"/>
        <v>1.77</v>
      </c>
      <c r="N83" s="336">
        <f t="shared" si="13"/>
        <v>1.77</v>
      </c>
      <c r="O83" s="336">
        <f t="shared" si="13"/>
        <v>1.77</v>
      </c>
      <c r="P83" s="336">
        <f t="shared" si="15"/>
        <v>1.7523</v>
      </c>
      <c r="Q83" s="336">
        <f t="shared" si="15"/>
        <v>1.734777</v>
      </c>
    </row>
    <row r="84" spans="1:17" ht="15.75" customHeight="1">
      <c r="A84" s="128">
        <f t="shared" si="14"/>
        <v>74</v>
      </c>
      <c r="B84" s="345" t="s">
        <v>1490</v>
      </c>
      <c r="C84" s="340">
        <v>17150</v>
      </c>
      <c r="D84" s="150" t="s">
        <v>911</v>
      </c>
      <c r="E84" s="150" t="s">
        <v>911</v>
      </c>
      <c r="F84" s="149">
        <v>2</v>
      </c>
      <c r="G84" s="149">
        <v>2</v>
      </c>
      <c r="H84" s="149">
        <v>2</v>
      </c>
      <c r="I84" s="334">
        <f t="shared" si="12"/>
        <v>1.98</v>
      </c>
      <c r="J84" s="335">
        <f t="shared" si="12"/>
        <v>1.9602</v>
      </c>
      <c r="K84" s="336" t="s">
        <v>911</v>
      </c>
      <c r="L84" s="336" t="s">
        <v>911</v>
      </c>
      <c r="M84" s="336">
        <f t="shared" si="13"/>
        <v>3.54</v>
      </c>
      <c r="N84" s="336">
        <f t="shared" si="13"/>
        <v>3.54</v>
      </c>
      <c r="O84" s="336">
        <f t="shared" si="13"/>
        <v>3.54</v>
      </c>
      <c r="P84" s="336">
        <f t="shared" si="15"/>
        <v>3.5046</v>
      </c>
      <c r="Q84" s="336">
        <f t="shared" si="15"/>
        <v>3.469554</v>
      </c>
    </row>
    <row r="85" spans="1:17" ht="15.75" customHeight="1">
      <c r="A85" s="128">
        <f t="shared" si="14"/>
        <v>75</v>
      </c>
      <c r="B85" s="345" t="s">
        <v>1284</v>
      </c>
      <c r="C85" s="340">
        <v>15393</v>
      </c>
      <c r="D85" s="340">
        <v>3</v>
      </c>
      <c r="E85" s="340">
        <v>4</v>
      </c>
      <c r="F85" s="340">
        <v>3</v>
      </c>
      <c r="G85" s="340">
        <v>3</v>
      </c>
      <c r="H85" s="340">
        <v>3</v>
      </c>
      <c r="I85" s="334">
        <f t="shared" si="12"/>
        <v>2.9699999999999998</v>
      </c>
      <c r="J85" s="335">
        <f t="shared" si="12"/>
        <v>2.9402999999999997</v>
      </c>
      <c r="K85" s="336">
        <f t="shared" si="13"/>
        <v>5.3100000000000005</v>
      </c>
      <c r="L85" s="336">
        <f t="shared" si="13"/>
        <v>7.08</v>
      </c>
      <c r="M85" s="336">
        <f t="shared" si="13"/>
        <v>5.3100000000000005</v>
      </c>
      <c r="N85" s="336">
        <f t="shared" si="13"/>
        <v>5.3100000000000005</v>
      </c>
      <c r="O85" s="336">
        <f t="shared" si="13"/>
        <v>5.3100000000000005</v>
      </c>
      <c r="P85" s="336">
        <f t="shared" si="15"/>
        <v>5.2569</v>
      </c>
      <c r="Q85" s="336">
        <f t="shared" si="15"/>
        <v>5.204331</v>
      </c>
    </row>
    <row r="86" spans="1:17" ht="15.75" customHeight="1">
      <c r="A86" s="128">
        <f t="shared" si="14"/>
        <v>76</v>
      </c>
      <c r="B86" s="345" t="s">
        <v>1286</v>
      </c>
      <c r="C86" s="340">
        <v>19399</v>
      </c>
      <c r="D86" s="340" t="s">
        <v>911</v>
      </c>
      <c r="E86" s="340">
        <v>1</v>
      </c>
      <c r="F86" s="340" t="s">
        <v>911</v>
      </c>
      <c r="G86" s="340" t="s">
        <v>911</v>
      </c>
      <c r="H86" s="340" t="s">
        <v>911</v>
      </c>
      <c r="I86" s="334" t="s">
        <v>911</v>
      </c>
      <c r="J86" s="335" t="s">
        <v>911</v>
      </c>
      <c r="K86" s="336" t="s">
        <v>911</v>
      </c>
      <c r="L86" s="336">
        <f t="shared" si="13"/>
        <v>1.77</v>
      </c>
      <c r="M86" s="336" t="s">
        <v>911</v>
      </c>
      <c r="N86" s="336" t="s">
        <v>911</v>
      </c>
      <c r="O86" s="336" t="s">
        <v>911</v>
      </c>
      <c r="P86" s="336" t="s">
        <v>911</v>
      </c>
      <c r="Q86" s="336" t="s">
        <v>911</v>
      </c>
    </row>
    <row r="87" spans="1:17" ht="15.75" customHeight="1">
      <c r="A87" s="128">
        <f t="shared" si="14"/>
        <v>77</v>
      </c>
      <c r="B87" s="345" t="s">
        <v>1289</v>
      </c>
      <c r="C87" s="340">
        <v>18897</v>
      </c>
      <c r="D87" s="340">
        <v>1</v>
      </c>
      <c r="E87" s="340" t="s">
        <v>911</v>
      </c>
      <c r="F87" s="340" t="s">
        <v>911</v>
      </c>
      <c r="G87" s="340" t="s">
        <v>911</v>
      </c>
      <c r="H87" s="340" t="s">
        <v>911</v>
      </c>
      <c r="I87" s="334" t="s">
        <v>911</v>
      </c>
      <c r="J87" s="335" t="s">
        <v>911</v>
      </c>
      <c r="K87" s="336">
        <f t="shared" si="13"/>
        <v>1.77</v>
      </c>
      <c r="L87" s="336" t="s">
        <v>911</v>
      </c>
      <c r="M87" s="336" t="s">
        <v>911</v>
      </c>
      <c r="N87" s="336" t="s">
        <v>911</v>
      </c>
      <c r="O87" s="336" t="s">
        <v>911</v>
      </c>
      <c r="P87" s="336" t="s">
        <v>911</v>
      </c>
      <c r="Q87" s="336" t="s">
        <v>911</v>
      </c>
    </row>
    <row r="88" spans="1:17" ht="15.75" customHeight="1">
      <c r="A88" s="128">
        <f t="shared" si="14"/>
        <v>78</v>
      </c>
      <c r="B88" s="345" t="s">
        <v>1290</v>
      </c>
      <c r="C88" s="338" t="s">
        <v>1291</v>
      </c>
      <c r="D88" s="128" t="s">
        <v>911</v>
      </c>
      <c r="E88" s="128" t="s">
        <v>911</v>
      </c>
      <c r="F88" s="128" t="s">
        <v>911</v>
      </c>
      <c r="G88" s="128">
        <v>1</v>
      </c>
      <c r="H88" s="128">
        <v>1</v>
      </c>
      <c r="I88" s="334">
        <f t="shared" si="12"/>
        <v>0.99</v>
      </c>
      <c r="J88" s="335">
        <f t="shared" si="12"/>
        <v>0.9801</v>
      </c>
      <c r="K88" s="336" t="s">
        <v>911</v>
      </c>
      <c r="L88" s="336" t="s">
        <v>911</v>
      </c>
      <c r="M88" s="336" t="s">
        <v>911</v>
      </c>
      <c r="N88" s="336">
        <f t="shared" si="13"/>
        <v>1.77</v>
      </c>
      <c r="O88" s="336">
        <f t="shared" si="13"/>
        <v>1.77</v>
      </c>
      <c r="P88" s="336">
        <f t="shared" si="15"/>
        <v>1.7523</v>
      </c>
      <c r="Q88" s="336">
        <f t="shared" si="15"/>
        <v>1.734777</v>
      </c>
    </row>
    <row r="89" spans="1:17" ht="15.75" customHeight="1">
      <c r="A89" s="128">
        <f t="shared" si="14"/>
        <v>79</v>
      </c>
      <c r="B89" s="345" t="s">
        <v>2237</v>
      </c>
      <c r="C89" s="149">
        <v>16314</v>
      </c>
      <c r="D89" s="149">
        <v>2</v>
      </c>
      <c r="E89" s="149" t="s">
        <v>911</v>
      </c>
      <c r="F89" s="149" t="s">
        <v>911</v>
      </c>
      <c r="G89" s="149" t="s">
        <v>911</v>
      </c>
      <c r="H89" s="150" t="s">
        <v>911</v>
      </c>
      <c r="I89" s="334" t="s">
        <v>911</v>
      </c>
      <c r="J89" s="335" t="s">
        <v>911</v>
      </c>
      <c r="K89" s="336">
        <f t="shared" si="13"/>
        <v>3.54</v>
      </c>
      <c r="L89" s="336" t="s">
        <v>911</v>
      </c>
      <c r="M89" s="336" t="s">
        <v>911</v>
      </c>
      <c r="N89" s="336" t="s">
        <v>911</v>
      </c>
      <c r="O89" s="336" t="s">
        <v>911</v>
      </c>
      <c r="P89" s="336" t="s">
        <v>911</v>
      </c>
      <c r="Q89" s="336" t="s">
        <v>911</v>
      </c>
    </row>
    <row r="90" spans="1:17" ht="15.75" customHeight="1">
      <c r="A90" s="128">
        <f t="shared" si="14"/>
        <v>80</v>
      </c>
      <c r="B90" s="345" t="s">
        <v>2143</v>
      </c>
      <c r="C90" s="338" t="s">
        <v>1292</v>
      </c>
      <c r="D90" s="149">
        <v>2</v>
      </c>
      <c r="E90" s="149">
        <v>2</v>
      </c>
      <c r="F90" s="149">
        <v>2</v>
      </c>
      <c r="G90" s="149">
        <v>2</v>
      </c>
      <c r="H90" s="149">
        <v>2</v>
      </c>
      <c r="I90" s="334">
        <f t="shared" si="12"/>
        <v>1.98</v>
      </c>
      <c r="J90" s="335">
        <f t="shared" si="12"/>
        <v>1.9602</v>
      </c>
      <c r="K90" s="336">
        <f t="shared" si="13"/>
        <v>3.54</v>
      </c>
      <c r="L90" s="336">
        <f t="shared" si="13"/>
        <v>3.54</v>
      </c>
      <c r="M90" s="336">
        <f t="shared" si="13"/>
        <v>3.54</v>
      </c>
      <c r="N90" s="336">
        <f t="shared" si="13"/>
        <v>3.54</v>
      </c>
      <c r="O90" s="336">
        <f t="shared" si="13"/>
        <v>3.54</v>
      </c>
      <c r="P90" s="336">
        <f t="shared" si="15"/>
        <v>3.5046</v>
      </c>
      <c r="Q90" s="336">
        <f t="shared" si="15"/>
        <v>3.469554</v>
      </c>
    </row>
    <row r="91" spans="1:17" ht="15.75" customHeight="1">
      <c r="A91" s="128">
        <f t="shared" si="14"/>
        <v>81</v>
      </c>
      <c r="B91" s="345" t="s">
        <v>1293</v>
      </c>
      <c r="C91" s="349">
        <v>16544</v>
      </c>
      <c r="D91" s="149">
        <v>3</v>
      </c>
      <c r="E91" s="340">
        <v>2</v>
      </c>
      <c r="F91" s="340">
        <v>1</v>
      </c>
      <c r="G91" s="340">
        <v>1</v>
      </c>
      <c r="H91" s="340">
        <v>1</v>
      </c>
      <c r="I91" s="334">
        <f t="shared" si="12"/>
        <v>0.99</v>
      </c>
      <c r="J91" s="335">
        <f t="shared" si="12"/>
        <v>0.9801</v>
      </c>
      <c r="K91" s="336">
        <f t="shared" si="13"/>
        <v>5.3100000000000005</v>
      </c>
      <c r="L91" s="336">
        <f t="shared" si="13"/>
        <v>3.54</v>
      </c>
      <c r="M91" s="336">
        <f t="shared" si="13"/>
        <v>1.77</v>
      </c>
      <c r="N91" s="336">
        <f t="shared" si="13"/>
        <v>1.77</v>
      </c>
      <c r="O91" s="336">
        <f t="shared" si="13"/>
        <v>1.77</v>
      </c>
      <c r="P91" s="336">
        <f t="shared" si="15"/>
        <v>1.7523</v>
      </c>
      <c r="Q91" s="336">
        <f t="shared" si="15"/>
        <v>1.734777</v>
      </c>
    </row>
    <row r="92" spans="1:17" ht="15.75" customHeight="1">
      <c r="A92" s="128">
        <f t="shared" si="14"/>
        <v>82</v>
      </c>
      <c r="B92" s="345" t="s">
        <v>881</v>
      </c>
      <c r="C92" s="149">
        <v>19137</v>
      </c>
      <c r="D92" s="149" t="s">
        <v>911</v>
      </c>
      <c r="E92" s="149">
        <v>1</v>
      </c>
      <c r="F92" s="149" t="s">
        <v>911</v>
      </c>
      <c r="G92" s="149" t="s">
        <v>911</v>
      </c>
      <c r="H92" s="149" t="s">
        <v>911</v>
      </c>
      <c r="I92" s="334" t="s">
        <v>911</v>
      </c>
      <c r="J92" s="335" t="s">
        <v>911</v>
      </c>
      <c r="K92" s="336" t="s">
        <v>911</v>
      </c>
      <c r="L92" s="336">
        <f t="shared" si="13"/>
        <v>1.77</v>
      </c>
      <c r="M92" s="336" t="s">
        <v>911</v>
      </c>
      <c r="N92" s="336" t="s">
        <v>911</v>
      </c>
      <c r="O92" s="336" t="s">
        <v>911</v>
      </c>
      <c r="P92" s="336" t="s">
        <v>911</v>
      </c>
      <c r="Q92" s="336" t="s">
        <v>911</v>
      </c>
    </row>
    <row r="93" spans="1:17" ht="15.75" customHeight="1">
      <c r="A93" s="128">
        <f t="shared" si="14"/>
        <v>83</v>
      </c>
      <c r="B93" s="345" t="s">
        <v>1786</v>
      </c>
      <c r="C93" s="149">
        <v>11930</v>
      </c>
      <c r="D93" s="149">
        <v>1</v>
      </c>
      <c r="E93" s="149" t="s">
        <v>911</v>
      </c>
      <c r="F93" s="149" t="s">
        <v>911</v>
      </c>
      <c r="G93" s="149" t="s">
        <v>911</v>
      </c>
      <c r="H93" s="149" t="s">
        <v>911</v>
      </c>
      <c r="I93" s="334" t="s">
        <v>911</v>
      </c>
      <c r="J93" s="335" t="s">
        <v>911</v>
      </c>
      <c r="K93" s="336">
        <f t="shared" si="13"/>
        <v>1.77</v>
      </c>
      <c r="L93" s="336" t="s">
        <v>911</v>
      </c>
      <c r="M93" s="336" t="s">
        <v>911</v>
      </c>
      <c r="N93" s="336" t="s">
        <v>911</v>
      </c>
      <c r="O93" s="336" t="s">
        <v>911</v>
      </c>
      <c r="P93" s="336" t="s">
        <v>911</v>
      </c>
      <c r="Q93" s="336" t="s">
        <v>911</v>
      </c>
    </row>
    <row r="94" spans="1:17" ht="15.75" customHeight="1">
      <c r="A94" s="128">
        <f t="shared" si="14"/>
        <v>84</v>
      </c>
      <c r="B94" s="345" t="s">
        <v>1294</v>
      </c>
      <c r="C94" s="353">
        <v>18688</v>
      </c>
      <c r="D94" s="340">
        <v>10</v>
      </c>
      <c r="E94" s="340">
        <v>9</v>
      </c>
      <c r="F94" s="340">
        <v>11</v>
      </c>
      <c r="G94" s="340">
        <v>10</v>
      </c>
      <c r="H94" s="340">
        <v>9</v>
      </c>
      <c r="I94" s="334">
        <f t="shared" si="12"/>
        <v>8.91</v>
      </c>
      <c r="J94" s="335">
        <f t="shared" si="12"/>
        <v>8.8209</v>
      </c>
      <c r="K94" s="336">
        <f t="shared" si="13"/>
        <v>17.7</v>
      </c>
      <c r="L94" s="336">
        <f t="shared" si="13"/>
        <v>15.93</v>
      </c>
      <c r="M94" s="336">
        <f t="shared" si="13"/>
        <v>19.47</v>
      </c>
      <c r="N94" s="336">
        <f t="shared" si="13"/>
        <v>17.7</v>
      </c>
      <c r="O94" s="336">
        <f t="shared" si="13"/>
        <v>15.93</v>
      </c>
      <c r="P94" s="336">
        <f t="shared" si="15"/>
        <v>15.7707</v>
      </c>
      <c r="Q94" s="336">
        <f t="shared" si="15"/>
        <v>15.612993</v>
      </c>
    </row>
    <row r="95" spans="1:17" ht="15.75" customHeight="1">
      <c r="A95" s="128">
        <f t="shared" si="14"/>
        <v>85</v>
      </c>
      <c r="B95" s="346" t="s">
        <v>1295</v>
      </c>
      <c r="C95" s="153" t="s">
        <v>1754</v>
      </c>
      <c r="D95" s="128">
        <v>2</v>
      </c>
      <c r="E95" s="128">
        <v>2</v>
      </c>
      <c r="F95" s="128">
        <v>1</v>
      </c>
      <c r="G95" s="128">
        <v>1</v>
      </c>
      <c r="H95" s="128">
        <v>1</v>
      </c>
      <c r="I95" s="334">
        <f t="shared" si="12"/>
        <v>0.99</v>
      </c>
      <c r="J95" s="335">
        <f t="shared" si="12"/>
        <v>0.9801</v>
      </c>
      <c r="K95" s="336">
        <f t="shared" si="13"/>
        <v>3.54</v>
      </c>
      <c r="L95" s="336">
        <f t="shared" si="13"/>
        <v>3.54</v>
      </c>
      <c r="M95" s="336">
        <f t="shared" si="13"/>
        <v>1.77</v>
      </c>
      <c r="N95" s="336">
        <f t="shared" si="13"/>
        <v>1.77</v>
      </c>
      <c r="O95" s="336">
        <f t="shared" si="13"/>
        <v>1.77</v>
      </c>
      <c r="P95" s="336">
        <f t="shared" si="15"/>
        <v>1.7523</v>
      </c>
      <c r="Q95" s="336">
        <f t="shared" si="15"/>
        <v>1.734777</v>
      </c>
    </row>
    <row r="96" spans="1:17" ht="15.75" customHeight="1">
      <c r="A96" s="128">
        <f t="shared" si="14"/>
        <v>86</v>
      </c>
      <c r="B96" s="346" t="s">
        <v>1296</v>
      </c>
      <c r="C96" s="153" t="s">
        <v>1756</v>
      </c>
      <c r="D96" s="128">
        <v>2</v>
      </c>
      <c r="E96" s="128">
        <v>2</v>
      </c>
      <c r="F96" s="128">
        <v>2</v>
      </c>
      <c r="G96" s="128">
        <v>2</v>
      </c>
      <c r="H96" s="128">
        <v>2</v>
      </c>
      <c r="I96" s="334">
        <f t="shared" si="12"/>
        <v>1.98</v>
      </c>
      <c r="J96" s="335">
        <f t="shared" si="12"/>
        <v>1.9602</v>
      </c>
      <c r="K96" s="336">
        <f t="shared" si="13"/>
        <v>3.54</v>
      </c>
      <c r="L96" s="336">
        <f t="shared" si="13"/>
        <v>3.54</v>
      </c>
      <c r="M96" s="336">
        <f t="shared" si="13"/>
        <v>3.54</v>
      </c>
      <c r="N96" s="336">
        <f t="shared" si="13"/>
        <v>3.54</v>
      </c>
      <c r="O96" s="336">
        <f t="shared" si="13"/>
        <v>3.54</v>
      </c>
      <c r="P96" s="336">
        <f t="shared" si="15"/>
        <v>3.5046</v>
      </c>
      <c r="Q96" s="336">
        <f t="shared" si="15"/>
        <v>3.469554</v>
      </c>
    </row>
    <row r="97" spans="1:17" ht="15.75" customHeight="1">
      <c r="A97" s="128">
        <f t="shared" si="14"/>
        <v>87</v>
      </c>
      <c r="B97" s="350" t="s">
        <v>1297</v>
      </c>
      <c r="C97" s="351" t="s">
        <v>1298</v>
      </c>
      <c r="D97" s="352">
        <v>4</v>
      </c>
      <c r="E97" s="352" t="s">
        <v>911</v>
      </c>
      <c r="F97" s="352" t="s">
        <v>911</v>
      </c>
      <c r="G97" s="352" t="s">
        <v>911</v>
      </c>
      <c r="H97" s="352" t="s">
        <v>911</v>
      </c>
      <c r="I97" s="334" t="s">
        <v>911</v>
      </c>
      <c r="J97" s="335" t="s">
        <v>911</v>
      </c>
      <c r="K97" s="336">
        <f t="shared" si="13"/>
        <v>7.08</v>
      </c>
      <c r="L97" s="336" t="s">
        <v>911</v>
      </c>
      <c r="M97" s="336" t="s">
        <v>911</v>
      </c>
      <c r="N97" s="336" t="s">
        <v>911</v>
      </c>
      <c r="O97" s="336" t="s">
        <v>911</v>
      </c>
      <c r="P97" s="336" t="s">
        <v>911</v>
      </c>
      <c r="Q97" s="336" t="s">
        <v>911</v>
      </c>
    </row>
    <row r="98" spans="1:17" ht="15.75" customHeight="1">
      <c r="A98" s="128">
        <f t="shared" si="14"/>
        <v>88</v>
      </c>
      <c r="B98" s="354" t="s">
        <v>1299</v>
      </c>
      <c r="C98" s="338" t="s">
        <v>1300</v>
      </c>
      <c r="D98" s="340">
        <v>2</v>
      </c>
      <c r="E98" s="340">
        <v>2</v>
      </c>
      <c r="F98" s="340">
        <v>2</v>
      </c>
      <c r="G98" s="340">
        <v>2</v>
      </c>
      <c r="H98" s="340">
        <v>2</v>
      </c>
      <c r="I98" s="334">
        <f t="shared" si="12"/>
        <v>1.98</v>
      </c>
      <c r="J98" s="335">
        <f t="shared" si="12"/>
        <v>1.9602</v>
      </c>
      <c r="K98" s="336">
        <f t="shared" si="13"/>
        <v>3.54</v>
      </c>
      <c r="L98" s="336">
        <f t="shared" si="13"/>
        <v>3.54</v>
      </c>
      <c r="M98" s="336">
        <f t="shared" si="13"/>
        <v>3.54</v>
      </c>
      <c r="N98" s="336">
        <f t="shared" si="13"/>
        <v>3.54</v>
      </c>
      <c r="O98" s="336">
        <f t="shared" si="13"/>
        <v>3.54</v>
      </c>
      <c r="P98" s="336">
        <f t="shared" si="15"/>
        <v>3.5046</v>
      </c>
      <c r="Q98" s="336">
        <f t="shared" si="15"/>
        <v>3.469554</v>
      </c>
    </row>
    <row r="99" spans="1:17" ht="15.75" customHeight="1">
      <c r="A99" s="128">
        <f t="shared" si="14"/>
        <v>89</v>
      </c>
      <c r="B99" s="354" t="s">
        <v>1301</v>
      </c>
      <c r="C99" s="338" t="s">
        <v>1302</v>
      </c>
      <c r="D99" s="340">
        <v>2</v>
      </c>
      <c r="E99" s="340">
        <v>2</v>
      </c>
      <c r="F99" s="340">
        <v>2</v>
      </c>
      <c r="G99" s="340">
        <v>2</v>
      </c>
      <c r="H99" s="340">
        <v>2</v>
      </c>
      <c r="I99" s="334">
        <f t="shared" si="12"/>
        <v>1.98</v>
      </c>
      <c r="J99" s="335">
        <f t="shared" si="12"/>
        <v>1.9602</v>
      </c>
      <c r="K99" s="336">
        <f t="shared" si="13"/>
        <v>3.54</v>
      </c>
      <c r="L99" s="336">
        <f t="shared" si="13"/>
        <v>3.54</v>
      </c>
      <c r="M99" s="336">
        <f t="shared" si="13"/>
        <v>3.54</v>
      </c>
      <c r="N99" s="336">
        <f t="shared" si="13"/>
        <v>3.54</v>
      </c>
      <c r="O99" s="336">
        <f t="shared" si="13"/>
        <v>3.54</v>
      </c>
      <c r="P99" s="336">
        <f t="shared" si="15"/>
        <v>3.5046</v>
      </c>
      <c r="Q99" s="336">
        <f t="shared" si="15"/>
        <v>3.469554</v>
      </c>
    </row>
    <row r="100" spans="1:17" ht="15.75" customHeight="1">
      <c r="A100" s="128">
        <f t="shared" si="14"/>
        <v>90</v>
      </c>
      <c r="B100" s="354" t="s">
        <v>1303</v>
      </c>
      <c r="C100" s="338" t="s">
        <v>1304</v>
      </c>
      <c r="D100" s="340">
        <v>4</v>
      </c>
      <c r="E100" s="340">
        <v>4</v>
      </c>
      <c r="F100" s="340">
        <v>4</v>
      </c>
      <c r="G100" s="340">
        <v>4</v>
      </c>
      <c r="H100" s="340">
        <v>4</v>
      </c>
      <c r="I100" s="334">
        <f t="shared" si="12"/>
        <v>3.96</v>
      </c>
      <c r="J100" s="335">
        <f t="shared" si="12"/>
        <v>3.9204</v>
      </c>
      <c r="K100" s="336">
        <f t="shared" si="13"/>
        <v>7.08</v>
      </c>
      <c r="L100" s="336">
        <f t="shared" si="13"/>
        <v>7.08</v>
      </c>
      <c r="M100" s="336">
        <f t="shared" si="13"/>
        <v>7.08</v>
      </c>
      <c r="N100" s="336">
        <f t="shared" si="13"/>
        <v>7.08</v>
      </c>
      <c r="O100" s="336">
        <f t="shared" si="13"/>
        <v>7.08</v>
      </c>
      <c r="P100" s="336">
        <f t="shared" si="15"/>
        <v>7.0092</v>
      </c>
      <c r="Q100" s="336">
        <f t="shared" si="15"/>
        <v>6.939108</v>
      </c>
    </row>
    <row r="101" spans="1:17" ht="15.75" customHeight="1">
      <c r="A101" s="128">
        <f t="shared" si="14"/>
        <v>91</v>
      </c>
      <c r="B101" s="346" t="s">
        <v>1305</v>
      </c>
      <c r="C101" s="338" t="s">
        <v>1306</v>
      </c>
      <c r="D101" s="128">
        <v>1</v>
      </c>
      <c r="E101" s="128">
        <v>1</v>
      </c>
      <c r="F101" s="128">
        <v>2</v>
      </c>
      <c r="G101" s="128">
        <v>2</v>
      </c>
      <c r="H101" s="128">
        <v>2</v>
      </c>
      <c r="I101" s="334">
        <f t="shared" si="12"/>
        <v>1.98</v>
      </c>
      <c r="J101" s="335">
        <f t="shared" si="12"/>
        <v>1.9602</v>
      </c>
      <c r="K101" s="336">
        <f t="shared" si="13"/>
        <v>1.77</v>
      </c>
      <c r="L101" s="336">
        <f t="shared" si="13"/>
        <v>1.77</v>
      </c>
      <c r="M101" s="336">
        <f t="shared" si="13"/>
        <v>3.54</v>
      </c>
      <c r="N101" s="336">
        <f t="shared" si="13"/>
        <v>3.54</v>
      </c>
      <c r="O101" s="336">
        <f t="shared" si="13"/>
        <v>3.54</v>
      </c>
      <c r="P101" s="336">
        <f t="shared" si="15"/>
        <v>3.5046</v>
      </c>
      <c r="Q101" s="336">
        <f t="shared" si="15"/>
        <v>3.469554</v>
      </c>
    </row>
    <row r="102" spans="1:17" ht="15.75" customHeight="1">
      <c r="A102" s="128">
        <f t="shared" si="14"/>
        <v>92</v>
      </c>
      <c r="B102" s="346" t="s">
        <v>1307</v>
      </c>
      <c r="C102" s="338" t="s">
        <v>1308</v>
      </c>
      <c r="D102" s="128">
        <v>2</v>
      </c>
      <c r="E102" s="128">
        <v>2</v>
      </c>
      <c r="F102" s="128">
        <v>2</v>
      </c>
      <c r="G102" s="128">
        <v>2</v>
      </c>
      <c r="H102" s="128">
        <v>2</v>
      </c>
      <c r="I102" s="334">
        <f t="shared" si="12"/>
        <v>1.98</v>
      </c>
      <c r="J102" s="335">
        <f t="shared" si="12"/>
        <v>1.9602</v>
      </c>
      <c r="K102" s="336">
        <f t="shared" si="13"/>
        <v>3.54</v>
      </c>
      <c r="L102" s="336">
        <f t="shared" si="13"/>
        <v>3.54</v>
      </c>
      <c r="M102" s="336">
        <f t="shared" si="13"/>
        <v>3.54</v>
      </c>
      <c r="N102" s="336">
        <f t="shared" si="13"/>
        <v>3.54</v>
      </c>
      <c r="O102" s="336">
        <f t="shared" si="13"/>
        <v>3.54</v>
      </c>
      <c r="P102" s="336">
        <f t="shared" si="15"/>
        <v>3.5046</v>
      </c>
      <c r="Q102" s="336">
        <f t="shared" si="15"/>
        <v>3.469554</v>
      </c>
    </row>
    <row r="103" spans="1:17" ht="15.75" customHeight="1">
      <c r="A103" s="128">
        <f t="shared" si="14"/>
        <v>93</v>
      </c>
      <c r="B103" s="346" t="s">
        <v>1309</v>
      </c>
      <c r="C103" s="338" t="s">
        <v>1310</v>
      </c>
      <c r="D103" s="128">
        <v>1</v>
      </c>
      <c r="E103" s="128">
        <v>1</v>
      </c>
      <c r="F103" s="128">
        <v>1</v>
      </c>
      <c r="G103" s="128">
        <v>1</v>
      </c>
      <c r="H103" s="128">
        <v>1</v>
      </c>
      <c r="I103" s="334">
        <f t="shared" si="12"/>
        <v>0.99</v>
      </c>
      <c r="J103" s="335">
        <f t="shared" si="12"/>
        <v>0.9801</v>
      </c>
      <c r="K103" s="336">
        <f t="shared" si="13"/>
        <v>1.77</v>
      </c>
      <c r="L103" s="336">
        <f t="shared" si="13"/>
        <v>1.77</v>
      </c>
      <c r="M103" s="336">
        <f t="shared" si="13"/>
        <v>1.77</v>
      </c>
      <c r="N103" s="336">
        <f t="shared" si="13"/>
        <v>1.77</v>
      </c>
      <c r="O103" s="336">
        <f t="shared" si="13"/>
        <v>1.77</v>
      </c>
      <c r="P103" s="336">
        <f t="shared" si="15"/>
        <v>1.7523</v>
      </c>
      <c r="Q103" s="336">
        <f t="shared" si="15"/>
        <v>1.734777</v>
      </c>
    </row>
    <row r="104" spans="1:17" ht="15.75" customHeight="1">
      <c r="A104" s="128">
        <f t="shared" si="14"/>
        <v>94</v>
      </c>
      <c r="B104" s="346" t="s">
        <v>1311</v>
      </c>
      <c r="C104" s="338" t="s">
        <v>1312</v>
      </c>
      <c r="D104" s="128" t="s">
        <v>911</v>
      </c>
      <c r="E104" s="128">
        <v>1</v>
      </c>
      <c r="F104" s="128">
        <v>1</v>
      </c>
      <c r="G104" s="128" t="s">
        <v>911</v>
      </c>
      <c r="H104" s="128" t="s">
        <v>911</v>
      </c>
      <c r="I104" s="334" t="s">
        <v>911</v>
      </c>
      <c r="J104" s="335" t="s">
        <v>911</v>
      </c>
      <c r="K104" s="336" t="s">
        <v>911</v>
      </c>
      <c r="L104" s="336">
        <f t="shared" si="13"/>
        <v>1.77</v>
      </c>
      <c r="M104" s="336">
        <f t="shared" si="13"/>
        <v>1.77</v>
      </c>
      <c r="N104" s="336" t="s">
        <v>911</v>
      </c>
      <c r="O104" s="336" t="s">
        <v>911</v>
      </c>
      <c r="P104" s="336" t="s">
        <v>911</v>
      </c>
      <c r="Q104" s="336" t="s">
        <v>911</v>
      </c>
    </row>
    <row r="105" spans="1:17" ht="15.75" customHeight="1">
      <c r="A105" s="128">
        <f t="shared" si="14"/>
        <v>95</v>
      </c>
      <c r="B105" s="345" t="s">
        <v>1883</v>
      </c>
      <c r="C105" s="338" t="s">
        <v>1313</v>
      </c>
      <c r="D105" s="149">
        <v>1</v>
      </c>
      <c r="E105" s="150" t="s">
        <v>911</v>
      </c>
      <c r="F105" s="150" t="s">
        <v>911</v>
      </c>
      <c r="G105" s="150" t="s">
        <v>911</v>
      </c>
      <c r="H105" s="150" t="s">
        <v>911</v>
      </c>
      <c r="I105" s="334" t="s">
        <v>911</v>
      </c>
      <c r="J105" s="335" t="s">
        <v>911</v>
      </c>
      <c r="K105" s="336">
        <f t="shared" si="13"/>
        <v>1.77</v>
      </c>
      <c r="L105" s="336" t="s">
        <v>911</v>
      </c>
      <c r="M105" s="336" t="s">
        <v>911</v>
      </c>
      <c r="N105" s="336" t="s">
        <v>911</v>
      </c>
      <c r="O105" s="336" t="s">
        <v>911</v>
      </c>
      <c r="P105" s="336" t="s">
        <v>911</v>
      </c>
      <c r="Q105" s="336" t="s">
        <v>911</v>
      </c>
    </row>
    <row r="106" spans="1:17" ht="15.75" customHeight="1">
      <c r="A106" s="128">
        <f t="shared" si="14"/>
        <v>96</v>
      </c>
      <c r="B106" s="345" t="s">
        <v>1314</v>
      </c>
      <c r="C106" s="338" t="s">
        <v>1315</v>
      </c>
      <c r="D106" s="149">
        <v>11</v>
      </c>
      <c r="E106" s="340">
        <v>35</v>
      </c>
      <c r="F106" s="340">
        <v>160</v>
      </c>
      <c r="G106" s="340">
        <v>15</v>
      </c>
      <c r="H106" s="340">
        <v>15</v>
      </c>
      <c r="I106" s="334">
        <f t="shared" si="12"/>
        <v>14.85</v>
      </c>
      <c r="J106" s="335">
        <f t="shared" si="12"/>
        <v>14.7015</v>
      </c>
      <c r="K106" s="336">
        <f t="shared" si="13"/>
        <v>19.47</v>
      </c>
      <c r="L106" s="336">
        <f t="shared" si="13"/>
        <v>61.95</v>
      </c>
      <c r="M106" s="336">
        <f t="shared" si="13"/>
        <v>283.2</v>
      </c>
      <c r="N106" s="336">
        <f t="shared" si="13"/>
        <v>26.55</v>
      </c>
      <c r="O106" s="336">
        <f aca="true" t="shared" si="16" ref="O106:O115">H106*1.77</f>
        <v>26.55</v>
      </c>
      <c r="P106" s="336">
        <f t="shared" si="15"/>
        <v>26.2845</v>
      </c>
      <c r="Q106" s="336">
        <f t="shared" si="15"/>
        <v>26.021655</v>
      </c>
    </row>
    <row r="107" spans="1:17" ht="15.75" customHeight="1">
      <c r="A107" s="128">
        <f t="shared" si="14"/>
        <v>97</v>
      </c>
      <c r="B107" s="345" t="s">
        <v>1316</v>
      </c>
      <c r="C107" s="149">
        <v>13227</v>
      </c>
      <c r="D107" s="149">
        <v>1</v>
      </c>
      <c r="E107" s="149" t="s">
        <v>911</v>
      </c>
      <c r="F107" s="149" t="s">
        <v>911</v>
      </c>
      <c r="G107" s="149" t="s">
        <v>911</v>
      </c>
      <c r="H107" s="149" t="s">
        <v>911</v>
      </c>
      <c r="I107" s="334" t="s">
        <v>911</v>
      </c>
      <c r="J107" s="335" t="s">
        <v>911</v>
      </c>
      <c r="K107" s="336">
        <f t="shared" si="13"/>
        <v>1.77</v>
      </c>
      <c r="L107" s="336" t="s">
        <v>911</v>
      </c>
      <c r="M107" s="336" t="s">
        <v>911</v>
      </c>
      <c r="N107" s="336" t="s">
        <v>911</v>
      </c>
      <c r="O107" s="336" t="s">
        <v>911</v>
      </c>
      <c r="P107" s="336" t="s">
        <v>911</v>
      </c>
      <c r="Q107" s="336" t="s">
        <v>911</v>
      </c>
    </row>
    <row r="108" spans="1:17" ht="15.75" customHeight="1">
      <c r="A108" s="128">
        <f t="shared" si="14"/>
        <v>98</v>
      </c>
      <c r="B108" s="345" t="s">
        <v>1090</v>
      </c>
      <c r="C108" s="153" t="s">
        <v>1317</v>
      </c>
      <c r="D108" s="149">
        <v>1</v>
      </c>
      <c r="E108" s="149">
        <v>1</v>
      </c>
      <c r="F108" s="149" t="s">
        <v>911</v>
      </c>
      <c r="G108" s="149" t="s">
        <v>911</v>
      </c>
      <c r="H108" s="149" t="s">
        <v>911</v>
      </c>
      <c r="I108" s="334" t="s">
        <v>911</v>
      </c>
      <c r="J108" s="335" t="s">
        <v>911</v>
      </c>
      <c r="K108" s="336">
        <f t="shared" si="13"/>
        <v>1.77</v>
      </c>
      <c r="L108" s="336">
        <f t="shared" si="13"/>
        <v>1.77</v>
      </c>
      <c r="M108" s="336" t="s">
        <v>911</v>
      </c>
      <c r="N108" s="336" t="s">
        <v>911</v>
      </c>
      <c r="O108" s="336" t="s">
        <v>911</v>
      </c>
      <c r="P108" s="336" t="s">
        <v>911</v>
      </c>
      <c r="Q108" s="336" t="s">
        <v>911</v>
      </c>
    </row>
    <row r="109" spans="1:17" ht="15.75" customHeight="1">
      <c r="A109" s="128">
        <f t="shared" si="14"/>
        <v>99</v>
      </c>
      <c r="B109" s="345" t="s">
        <v>108</v>
      </c>
      <c r="C109" s="153" t="s">
        <v>1318</v>
      </c>
      <c r="D109" s="149">
        <v>1</v>
      </c>
      <c r="E109" s="149">
        <v>1</v>
      </c>
      <c r="F109" s="149">
        <v>3</v>
      </c>
      <c r="G109" s="149">
        <v>5</v>
      </c>
      <c r="H109" s="149">
        <v>5</v>
      </c>
      <c r="I109" s="334">
        <f t="shared" si="12"/>
        <v>4.95</v>
      </c>
      <c r="J109" s="335">
        <f t="shared" si="12"/>
        <v>4.9005</v>
      </c>
      <c r="K109" s="336">
        <f t="shared" si="13"/>
        <v>1.77</v>
      </c>
      <c r="L109" s="336">
        <f t="shared" si="13"/>
        <v>1.77</v>
      </c>
      <c r="M109" s="336">
        <f t="shared" si="13"/>
        <v>5.3100000000000005</v>
      </c>
      <c r="N109" s="336">
        <f t="shared" si="13"/>
        <v>8.85</v>
      </c>
      <c r="O109" s="336">
        <f t="shared" si="16"/>
        <v>8.85</v>
      </c>
      <c r="P109" s="336">
        <f t="shared" si="15"/>
        <v>8.7615</v>
      </c>
      <c r="Q109" s="336">
        <f t="shared" si="15"/>
        <v>8.673885</v>
      </c>
    </row>
    <row r="110" spans="1:17" ht="15.75" customHeight="1">
      <c r="A110" s="128">
        <f t="shared" si="14"/>
        <v>100</v>
      </c>
      <c r="B110" s="345" t="s">
        <v>1319</v>
      </c>
      <c r="C110" s="340">
        <v>17710</v>
      </c>
      <c r="D110" s="340" t="s">
        <v>911</v>
      </c>
      <c r="E110" s="340">
        <v>2</v>
      </c>
      <c r="F110" s="340">
        <v>2</v>
      </c>
      <c r="G110" s="340">
        <v>2</v>
      </c>
      <c r="H110" s="340">
        <v>4</v>
      </c>
      <c r="I110" s="334">
        <f aca="true" t="shared" si="17" ref="I110:J112">H110*0.99</f>
        <v>3.96</v>
      </c>
      <c r="J110" s="335">
        <f t="shared" si="17"/>
        <v>3.9204</v>
      </c>
      <c r="K110" s="336" t="s">
        <v>911</v>
      </c>
      <c r="L110" s="336">
        <f aca="true" t="shared" si="18" ref="K110:N115">E110*1.77</f>
        <v>3.54</v>
      </c>
      <c r="M110" s="336">
        <f t="shared" si="18"/>
        <v>3.54</v>
      </c>
      <c r="N110" s="336">
        <f t="shared" si="18"/>
        <v>3.54</v>
      </c>
      <c r="O110" s="336">
        <f t="shared" si="16"/>
        <v>7.08</v>
      </c>
      <c r="P110" s="336">
        <f t="shared" si="15"/>
        <v>7.0092</v>
      </c>
      <c r="Q110" s="336">
        <f t="shared" si="15"/>
        <v>6.939108</v>
      </c>
    </row>
    <row r="111" spans="1:17" ht="15.75" customHeight="1">
      <c r="A111" s="128">
        <f t="shared" si="14"/>
        <v>101</v>
      </c>
      <c r="B111" s="345" t="s">
        <v>1320</v>
      </c>
      <c r="C111" s="338" t="s">
        <v>1321</v>
      </c>
      <c r="D111" s="149">
        <v>1</v>
      </c>
      <c r="E111" s="149">
        <v>1</v>
      </c>
      <c r="F111" s="149" t="s">
        <v>911</v>
      </c>
      <c r="G111" s="149" t="s">
        <v>911</v>
      </c>
      <c r="H111" s="149" t="s">
        <v>911</v>
      </c>
      <c r="I111" s="334" t="s">
        <v>911</v>
      </c>
      <c r="J111" s="335" t="s">
        <v>911</v>
      </c>
      <c r="K111" s="336">
        <f t="shared" si="18"/>
        <v>1.77</v>
      </c>
      <c r="L111" s="336">
        <f t="shared" si="18"/>
        <v>1.77</v>
      </c>
      <c r="M111" s="336" t="s">
        <v>911</v>
      </c>
      <c r="N111" s="336" t="s">
        <v>911</v>
      </c>
      <c r="O111" s="336" t="s">
        <v>911</v>
      </c>
      <c r="P111" s="336" t="s">
        <v>911</v>
      </c>
      <c r="Q111" s="336" t="s">
        <v>911</v>
      </c>
    </row>
    <row r="112" spans="1:17" ht="15.75" customHeight="1">
      <c r="A112" s="128">
        <f t="shared" si="14"/>
        <v>102</v>
      </c>
      <c r="B112" s="345" t="s">
        <v>1812</v>
      </c>
      <c r="C112" s="343">
        <v>16045</v>
      </c>
      <c r="D112" s="149">
        <v>5</v>
      </c>
      <c r="E112" s="149">
        <v>4</v>
      </c>
      <c r="F112" s="149">
        <v>2</v>
      </c>
      <c r="G112" s="149">
        <v>1</v>
      </c>
      <c r="H112" s="149">
        <v>2</v>
      </c>
      <c r="I112" s="334">
        <f t="shared" si="17"/>
        <v>1.98</v>
      </c>
      <c r="J112" s="335">
        <f t="shared" si="17"/>
        <v>1.9602</v>
      </c>
      <c r="K112" s="336">
        <f t="shared" si="18"/>
        <v>8.85</v>
      </c>
      <c r="L112" s="336">
        <f t="shared" si="18"/>
        <v>7.08</v>
      </c>
      <c r="M112" s="336">
        <f t="shared" si="18"/>
        <v>3.54</v>
      </c>
      <c r="N112" s="336">
        <f t="shared" si="18"/>
        <v>1.77</v>
      </c>
      <c r="O112" s="336">
        <f t="shared" si="16"/>
        <v>3.54</v>
      </c>
      <c r="P112" s="336">
        <f t="shared" si="15"/>
        <v>3.5046</v>
      </c>
      <c r="Q112" s="336">
        <f t="shared" si="15"/>
        <v>3.469554</v>
      </c>
    </row>
    <row r="113" spans="1:17" ht="15.75" customHeight="1">
      <c r="A113" s="128">
        <f t="shared" si="14"/>
        <v>103</v>
      </c>
      <c r="B113" s="460" t="s">
        <v>27</v>
      </c>
      <c r="C113" s="153" t="s">
        <v>28</v>
      </c>
      <c r="D113" s="149">
        <v>63</v>
      </c>
      <c r="E113" s="340">
        <v>24</v>
      </c>
      <c r="F113" s="340">
        <v>15</v>
      </c>
      <c r="G113" s="340">
        <v>9</v>
      </c>
      <c r="H113" s="340">
        <v>7</v>
      </c>
      <c r="I113" s="334">
        <f aca="true" t="shared" si="19" ref="I113:J115">H113*0.99</f>
        <v>6.93</v>
      </c>
      <c r="J113" s="335">
        <f t="shared" si="19"/>
        <v>6.8607</v>
      </c>
      <c r="K113" s="336">
        <f>D113*1.77</f>
        <v>111.51</v>
      </c>
      <c r="L113" s="336">
        <f t="shared" si="18"/>
        <v>42.480000000000004</v>
      </c>
      <c r="M113" s="336">
        <f t="shared" si="18"/>
        <v>26.55</v>
      </c>
      <c r="N113" s="336">
        <f t="shared" si="18"/>
        <v>15.93</v>
      </c>
      <c r="O113" s="336">
        <f t="shared" si="16"/>
        <v>12.39</v>
      </c>
      <c r="P113" s="336">
        <f aca="true" t="shared" si="20" ref="P113:Q115">I113*1.77</f>
        <v>12.2661</v>
      </c>
      <c r="Q113" s="336">
        <f t="shared" si="20"/>
        <v>12.143438999999999</v>
      </c>
    </row>
    <row r="114" spans="1:17" ht="15.75" customHeight="1">
      <c r="A114" s="128">
        <f>A113+1</f>
        <v>104</v>
      </c>
      <c r="B114" s="460" t="s">
        <v>36</v>
      </c>
      <c r="C114" s="344">
        <v>16909</v>
      </c>
      <c r="D114" s="340">
        <v>25</v>
      </c>
      <c r="E114" s="340">
        <v>25</v>
      </c>
      <c r="F114" s="340">
        <v>35</v>
      </c>
      <c r="G114" s="340">
        <v>40</v>
      </c>
      <c r="H114" s="340">
        <v>45</v>
      </c>
      <c r="I114" s="334">
        <f t="shared" si="19"/>
        <v>44.55</v>
      </c>
      <c r="J114" s="335">
        <f t="shared" si="19"/>
        <v>44.104499999999994</v>
      </c>
      <c r="K114" s="336">
        <f>D114*1.77</f>
        <v>44.25</v>
      </c>
      <c r="L114" s="336">
        <f t="shared" si="18"/>
        <v>44.25</v>
      </c>
      <c r="M114" s="336">
        <f t="shared" si="18"/>
        <v>61.95</v>
      </c>
      <c r="N114" s="336">
        <f t="shared" si="18"/>
        <v>70.8</v>
      </c>
      <c r="O114" s="336">
        <f t="shared" si="16"/>
        <v>79.65</v>
      </c>
      <c r="P114" s="336">
        <f t="shared" si="20"/>
        <v>78.8535</v>
      </c>
      <c r="Q114" s="336">
        <f t="shared" si="20"/>
        <v>78.06496499999999</v>
      </c>
    </row>
    <row r="115" spans="1:17" ht="15.75" customHeight="1">
      <c r="A115" s="128">
        <f>A114+1</f>
        <v>105</v>
      </c>
      <c r="B115" s="460" t="s">
        <v>37</v>
      </c>
      <c r="C115" s="344">
        <v>12156</v>
      </c>
      <c r="D115" s="340">
        <v>25</v>
      </c>
      <c r="E115" s="340">
        <v>26</v>
      </c>
      <c r="F115" s="340">
        <v>25</v>
      </c>
      <c r="G115" s="340">
        <v>30</v>
      </c>
      <c r="H115" s="340">
        <v>30</v>
      </c>
      <c r="I115" s="334">
        <f t="shared" si="19"/>
        <v>29.7</v>
      </c>
      <c r="J115" s="335">
        <f t="shared" si="19"/>
        <v>29.403</v>
      </c>
      <c r="K115" s="336">
        <f>D115*1.77</f>
        <v>44.25</v>
      </c>
      <c r="L115" s="336">
        <f t="shared" si="18"/>
        <v>46.02</v>
      </c>
      <c r="M115" s="336">
        <f t="shared" si="18"/>
        <v>44.25</v>
      </c>
      <c r="N115" s="336">
        <f t="shared" si="18"/>
        <v>53.1</v>
      </c>
      <c r="O115" s="336">
        <f t="shared" si="16"/>
        <v>53.1</v>
      </c>
      <c r="P115" s="336">
        <f t="shared" si="20"/>
        <v>52.569</v>
      </c>
      <c r="Q115" s="336">
        <f t="shared" si="20"/>
        <v>52.04331</v>
      </c>
    </row>
    <row r="116" spans="1:17" ht="21" customHeight="1">
      <c r="A116" s="484" t="s">
        <v>199</v>
      </c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</row>
    <row r="117" spans="1:17" ht="15.75">
      <c r="A117" s="128">
        <v>106</v>
      </c>
      <c r="B117" s="333" t="s">
        <v>1322</v>
      </c>
      <c r="C117" s="342">
        <v>12680</v>
      </c>
      <c r="D117" s="340">
        <v>234</v>
      </c>
      <c r="E117" s="340">
        <v>220</v>
      </c>
      <c r="F117" s="340">
        <v>230</v>
      </c>
      <c r="G117" s="340">
        <v>231</v>
      </c>
      <c r="H117" s="340">
        <v>230</v>
      </c>
      <c r="I117" s="334">
        <f>H117*0.99</f>
        <v>227.7</v>
      </c>
      <c r="J117" s="335">
        <f>I117*0.99</f>
        <v>225.42299999999997</v>
      </c>
      <c r="K117" s="336">
        <f>D117*1.46</f>
        <v>341.64</v>
      </c>
      <c r="L117" s="336">
        <f aca="true" t="shared" si="21" ref="L117:Q130">E117*1.46</f>
        <v>321.2</v>
      </c>
      <c r="M117" s="336">
        <f t="shared" si="21"/>
        <v>335.8</v>
      </c>
      <c r="N117" s="336">
        <f t="shared" si="21"/>
        <v>337.26</v>
      </c>
      <c r="O117" s="336">
        <f t="shared" si="21"/>
        <v>335.8</v>
      </c>
      <c r="P117" s="336">
        <f t="shared" si="21"/>
        <v>332.44199999999995</v>
      </c>
      <c r="Q117" s="336">
        <f t="shared" si="21"/>
        <v>329.11758</v>
      </c>
    </row>
    <row r="118" spans="1:17" ht="15.75">
      <c r="A118" s="128">
        <f>A117+1</f>
        <v>107</v>
      </c>
      <c r="B118" s="333" t="s">
        <v>1323</v>
      </c>
      <c r="C118" s="342">
        <v>18576</v>
      </c>
      <c r="D118" s="340">
        <v>16</v>
      </c>
      <c r="E118" s="340">
        <v>15</v>
      </c>
      <c r="F118" s="340">
        <v>12</v>
      </c>
      <c r="G118" s="340">
        <v>13</v>
      </c>
      <c r="H118" s="340">
        <v>15</v>
      </c>
      <c r="I118" s="334">
        <f aca="true" t="shared" si="22" ref="I118:J153">H118*0.99</f>
        <v>14.85</v>
      </c>
      <c r="J118" s="335">
        <f t="shared" si="22"/>
        <v>14.7015</v>
      </c>
      <c r="K118" s="336">
        <f aca="true" t="shared" si="23" ref="K118:Q153">D118*1.46</f>
        <v>23.36</v>
      </c>
      <c r="L118" s="336">
        <f t="shared" si="21"/>
        <v>21.9</v>
      </c>
      <c r="M118" s="336">
        <f t="shared" si="21"/>
        <v>17.52</v>
      </c>
      <c r="N118" s="336">
        <f t="shared" si="21"/>
        <v>18.98</v>
      </c>
      <c r="O118" s="336">
        <f t="shared" si="21"/>
        <v>21.9</v>
      </c>
      <c r="P118" s="336">
        <f t="shared" si="21"/>
        <v>21.680999999999997</v>
      </c>
      <c r="Q118" s="336">
        <f t="shared" si="21"/>
        <v>21.46419</v>
      </c>
    </row>
    <row r="119" spans="1:17" ht="15.75" customHeight="1">
      <c r="A119" s="128">
        <f aca="true" t="shared" si="24" ref="A119:A153">A118+1</f>
        <v>108</v>
      </c>
      <c r="B119" s="337" t="s">
        <v>622</v>
      </c>
      <c r="C119" s="149">
        <v>18554</v>
      </c>
      <c r="D119" s="149">
        <v>80</v>
      </c>
      <c r="E119" s="149">
        <v>61</v>
      </c>
      <c r="F119" s="149">
        <v>61</v>
      </c>
      <c r="G119" s="149">
        <v>58</v>
      </c>
      <c r="H119" s="149">
        <v>56</v>
      </c>
      <c r="I119" s="334">
        <f t="shared" si="22"/>
        <v>55.44</v>
      </c>
      <c r="J119" s="335">
        <f t="shared" si="22"/>
        <v>54.8856</v>
      </c>
      <c r="K119" s="336">
        <f t="shared" si="23"/>
        <v>116.8</v>
      </c>
      <c r="L119" s="336">
        <f t="shared" si="21"/>
        <v>89.06</v>
      </c>
      <c r="M119" s="336">
        <f t="shared" si="21"/>
        <v>89.06</v>
      </c>
      <c r="N119" s="336">
        <f t="shared" si="21"/>
        <v>84.67999999999999</v>
      </c>
      <c r="O119" s="336">
        <f t="shared" si="21"/>
        <v>81.75999999999999</v>
      </c>
      <c r="P119" s="336">
        <f t="shared" si="21"/>
        <v>80.94239999999999</v>
      </c>
      <c r="Q119" s="336">
        <f t="shared" si="21"/>
        <v>80.132976</v>
      </c>
    </row>
    <row r="120" spans="1:17" ht="15.75">
      <c r="A120" s="128">
        <f t="shared" si="24"/>
        <v>109</v>
      </c>
      <c r="B120" s="333" t="s">
        <v>884</v>
      </c>
      <c r="C120" s="149">
        <v>16671</v>
      </c>
      <c r="D120" s="149">
        <v>46</v>
      </c>
      <c r="E120" s="149">
        <v>33</v>
      </c>
      <c r="F120" s="149">
        <v>27</v>
      </c>
      <c r="G120" s="149">
        <v>30</v>
      </c>
      <c r="H120" s="149">
        <v>29</v>
      </c>
      <c r="I120" s="334">
        <f t="shared" si="22"/>
        <v>28.71</v>
      </c>
      <c r="J120" s="335">
        <f t="shared" si="22"/>
        <v>28.422900000000002</v>
      </c>
      <c r="K120" s="336">
        <f t="shared" si="23"/>
        <v>67.16</v>
      </c>
      <c r="L120" s="336">
        <f t="shared" si="21"/>
        <v>48.18</v>
      </c>
      <c r="M120" s="336">
        <f t="shared" si="21"/>
        <v>39.42</v>
      </c>
      <c r="N120" s="336">
        <f t="shared" si="21"/>
        <v>43.8</v>
      </c>
      <c r="O120" s="336">
        <f t="shared" si="21"/>
        <v>42.339999999999996</v>
      </c>
      <c r="P120" s="336">
        <f t="shared" si="21"/>
        <v>41.9166</v>
      </c>
      <c r="Q120" s="336">
        <f t="shared" si="21"/>
        <v>41.497434000000005</v>
      </c>
    </row>
    <row r="121" spans="1:17" ht="15.75">
      <c r="A121" s="128">
        <f t="shared" si="24"/>
        <v>110</v>
      </c>
      <c r="B121" s="333" t="s">
        <v>1324</v>
      </c>
      <c r="C121" s="340">
        <v>18526</v>
      </c>
      <c r="D121" s="334">
        <v>21</v>
      </c>
      <c r="E121" s="334">
        <v>21</v>
      </c>
      <c r="F121" s="334">
        <v>24</v>
      </c>
      <c r="G121" s="334">
        <v>24</v>
      </c>
      <c r="H121" s="334">
        <v>29</v>
      </c>
      <c r="I121" s="334">
        <f t="shared" si="22"/>
        <v>28.71</v>
      </c>
      <c r="J121" s="335">
        <f t="shared" si="22"/>
        <v>28.422900000000002</v>
      </c>
      <c r="K121" s="336">
        <f t="shared" si="23"/>
        <v>30.66</v>
      </c>
      <c r="L121" s="336">
        <f t="shared" si="21"/>
        <v>30.66</v>
      </c>
      <c r="M121" s="336">
        <f t="shared" si="21"/>
        <v>35.04</v>
      </c>
      <c r="N121" s="336">
        <f t="shared" si="21"/>
        <v>35.04</v>
      </c>
      <c r="O121" s="336">
        <f t="shared" si="21"/>
        <v>42.339999999999996</v>
      </c>
      <c r="P121" s="336">
        <f t="shared" si="21"/>
        <v>41.9166</v>
      </c>
      <c r="Q121" s="336">
        <f t="shared" si="21"/>
        <v>41.497434000000005</v>
      </c>
    </row>
    <row r="122" spans="1:17" ht="15.75">
      <c r="A122" s="128">
        <f t="shared" si="24"/>
        <v>111</v>
      </c>
      <c r="B122" s="333" t="s">
        <v>837</v>
      </c>
      <c r="C122" s="340">
        <v>18560</v>
      </c>
      <c r="D122" s="334">
        <v>39</v>
      </c>
      <c r="E122" s="334">
        <v>22</v>
      </c>
      <c r="F122" s="334">
        <v>22</v>
      </c>
      <c r="G122" s="334">
        <v>23</v>
      </c>
      <c r="H122" s="334">
        <v>21</v>
      </c>
      <c r="I122" s="334">
        <f t="shared" si="22"/>
        <v>20.79</v>
      </c>
      <c r="J122" s="335">
        <f t="shared" si="22"/>
        <v>20.5821</v>
      </c>
      <c r="K122" s="336">
        <f t="shared" si="23"/>
        <v>56.94</v>
      </c>
      <c r="L122" s="336">
        <f t="shared" si="21"/>
        <v>32.12</v>
      </c>
      <c r="M122" s="336">
        <f t="shared" si="21"/>
        <v>32.12</v>
      </c>
      <c r="N122" s="336">
        <f t="shared" si="21"/>
        <v>33.58</v>
      </c>
      <c r="O122" s="336">
        <f t="shared" si="21"/>
        <v>30.66</v>
      </c>
      <c r="P122" s="336">
        <f t="shared" si="21"/>
        <v>30.353399999999997</v>
      </c>
      <c r="Q122" s="336">
        <f t="shared" si="21"/>
        <v>30.049866</v>
      </c>
    </row>
    <row r="123" spans="1:17" ht="31.5" customHeight="1">
      <c r="A123" s="128">
        <f t="shared" si="24"/>
        <v>112</v>
      </c>
      <c r="B123" s="333" t="s">
        <v>1325</v>
      </c>
      <c r="C123" s="149">
        <v>18590</v>
      </c>
      <c r="D123" s="334">
        <v>49</v>
      </c>
      <c r="E123" s="334">
        <v>80</v>
      </c>
      <c r="F123" s="334">
        <v>75</v>
      </c>
      <c r="G123" s="334">
        <v>53</v>
      </c>
      <c r="H123" s="334">
        <v>41</v>
      </c>
      <c r="I123" s="334">
        <f t="shared" si="22"/>
        <v>40.589999999999996</v>
      </c>
      <c r="J123" s="335">
        <f t="shared" si="22"/>
        <v>40.184099999999994</v>
      </c>
      <c r="K123" s="336">
        <f t="shared" si="23"/>
        <v>71.53999999999999</v>
      </c>
      <c r="L123" s="336">
        <f t="shared" si="21"/>
        <v>116.8</v>
      </c>
      <c r="M123" s="336">
        <f t="shared" si="21"/>
        <v>109.5</v>
      </c>
      <c r="N123" s="336">
        <f t="shared" si="21"/>
        <v>77.38</v>
      </c>
      <c r="O123" s="336">
        <f t="shared" si="21"/>
        <v>59.86</v>
      </c>
      <c r="P123" s="336">
        <f t="shared" si="21"/>
        <v>59.261399999999995</v>
      </c>
      <c r="Q123" s="336">
        <f t="shared" si="21"/>
        <v>58.66878599999999</v>
      </c>
    </row>
    <row r="124" spans="1:17" ht="31.5" customHeight="1">
      <c r="A124" s="128">
        <f t="shared" si="24"/>
        <v>113</v>
      </c>
      <c r="B124" s="337" t="s">
        <v>1326</v>
      </c>
      <c r="C124" s="153" t="s">
        <v>1327</v>
      </c>
      <c r="D124" s="128">
        <v>9</v>
      </c>
      <c r="E124" s="128">
        <v>3</v>
      </c>
      <c r="F124" s="128">
        <v>3</v>
      </c>
      <c r="G124" s="128">
        <v>2</v>
      </c>
      <c r="H124" s="128">
        <v>1</v>
      </c>
      <c r="I124" s="334">
        <f t="shared" si="22"/>
        <v>0.99</v>
      </c>
      <c r="J124" s="335">
        <f t="shared" si="22"/>
        <v>0.9801</v>
      </c>
      <c r="K124" s="336">
        <f t="shared" si="23"/>
        <v>13.14</v>
      </c>
      <c r="L124" s="336">
        <f t="shared" si="21"/>
        <v>4.38</v>
      </c>
      <c r="M124" s="336">
        <f t="shared" si="21"/>
        <v>4.38</v>
      </c>
      <c r="N124" s="336">
        <f t="shared" si="21"/>
        <v>2.92</v>
      </c>
      <c r="O124" s="336">
        <f t="shared" si="21"/>
        <v>1.46</v>
      </c>
      <c r="P124" s="336">
        <f t="shared" si="21"/>
        <v>1.4454</v>
      </c>
      <c r="Q124" s="336">
        <f t="shared" si="21"/>
        <v>1.4309459999999998</v>
      </c>
    </row>
    <row r="125" spans="1:17" ht="15.75">
      <c r="A125" s="128">
        <f t="shared" si="24"/>
        <v>114</v>
      </c>
      <c r="B125" s="337" t="s">
        <v>1328</v>
      </c>
      <c r="C125" s="153" t="s">
        <v>1329</v>
      </c>
      <c r="D125" s="128">
        <v>1</v>
      </c>
      <c r="E125" s="128" t="s">
        <v>911</v>
      </c>
      <c r="F125" s="128" t="s">
        <v>911</v>
      </c>
      <c r="G125" s="128" t="s">
        <v>911</v>
      </c>
      <c r="H125" s="128" t="s">
        <v>911</v>
      </c>
      <c r="I125" s="334" t="s">
        <v>911</v>
      </c>
      <c r="J125" s="335" t="s">
        <v>911</v>
      </c>
      <c r="K125" s="336">
        <f t="shared" si="23"/>
        <v>1.46</v>
      </c>
      <c r="L125" s="336" t="s">
        <v>911</v>
      </c>
      <c r="M125" s="336" t="s">
        <v>911</v>
      </c>
      <c r="N125" s="336" t="s">
        <v>911</v>
      </c>
      <c r="O125" s="336" t="s">
        <v>911</v>
      </c>
      <c r="P125" s="336" t="s">
        <v>911</v>
      </c>
      <c r="Q125" s="336" t="s">
        <v>911</v>
      </c>
    </row>
    <row r="126" spans="1:17" ht="15.75" customHeight="1">
      <c r="A126" s="128">
        <f t="shared" si="24"/>
        <v>115</v>
      </c>
      <c r="B126" s="333" t="s">
        <v>1406</v>
      </c>
      <c r="C126" s="149">
        <v>13583</v>
      </c>
      <c r="D126" s="149">
        <v>11</v>
      </c>
      <c r="E126" s="149">
        <v>10</v>
      </c>
      <c r="F126" s="149">
        <v>9</v>
      </c>
      <c r="G126" s="149">
        <v>11</v>
      </c>
      <c r="H126" s="149">
        <v>12</v>
      </c>
      <c r="I126" s="334">
        <f t="shared" si="22"/>
        <v>11.879999999999999</v>
      </c>
      <c r="J126" s="335">
        <f t="shared" si="22"/>
        <v>11.761199999999999</v>
      </c>
      <c r="K126" s="336">
        <f t="shared" si="23"/>
        <v>16.06</v>
      </c>
      <c r="L126" s="336">
        <f t="shared" si="21"/>
        <v>14.6</v>
      </c>
      <c r="M126" s="336">
        <f t="shared" si="21"/>
        <v>13.14</v>
      </c>
      <c r="N126" s="336">
        <f t="shared" si="21"/>
        <v>16.06</v>
      </c>
      <c r="O126" s="336">
        <f t="shared" si="21"/>
        <v>17.52</v>
      </c>
      <c r="P126" s="336">
        <f t="shared" si="21"/>
        <v>17.3448</v>
      </c>
      <c r="Q126" s="336">
        <f t="shared" si="21"/>
        <v>17.171352</v>
      </c>
    </row>
    <row r="127" spans="1:17" ht="15.75" customHeight="1">
      <c r="A127" s="128">
        <f t="shared" si="24"/>
        <v>116</v>
      </c>
      <c r="B127" s="333" t="s">
        <v>2045</v>
      </c>
      <c r="C127" s="149">
        <v>13788</v>
      </c>
      <c r="D127" s="149">
        <v>9</v>
      </c>
      <c r="E127" s="149">
        <v>11</v>
      </c>
      <c r="F127" s="149">
        <v>11</v>
      </c>
      <c r="G127" s="149">
        <v>12</v>
      </c>
      <c r="H127" s="149">
        <v>4</v>
      </c>
      <c r="I127" s="334">
        <f t="shared" si="22"/>
        <v>3.96</v>
      </c>
      <c r="J127" s="335">
        <f t="shared" si="22"/>
        <v>3.9204</v>
      </c>
      <c r="K127" s="336">
        <f t="shared" si="23"/>
        <v>13.14</v>
      </c>
      <c r="L127" s="336">
        <f t="shared" si="21"/>
        <v>16.06</v>
      </c>
      <c r="M127" s="336">
        <f t="shared" si="21"/>
        <v>16.06</v>
      </c>
      <c r="N127" s="336">
        <f t="shared" si="21"/>
        <v>17.52</v>
      </c>
      <c r="O127" s="336">
        <f t="shared" si="21"/>
        <v>5.84</v>
      </c>
      <c r="P127" s="336">
        <f t="shared" si="21"/>
        <v>5.7816</v>
      </c>
      <c r="Q127" s="336">
        <f t="shared" si="21"/>
        <v>5.723783999999999</v>
      </c>
    </row>
    <row r="128" spans="1:17" ht="15.75" customHeight="1">
      <c r="A128" s="128">
        <f t="shared" si="24"/>
        <v>117</v>
      </c>
      <c r="B128" s="333" t="s">
        <v>1330</v>
      </c>
      <c r="C128" s="149">
        <v>13532</v>
      </c>
      <c r="D128" s="149">
        <v>1</v>
      </c>
      <c r="E128" s="149">
        <v>1</v>
      </c>
      <c r="F128" s="149">
        <v>2</v>
      </c>
      <c r="G128" s="149">
        <v>2</v>
      </c>
      <c r="H128" s="149">
        <v>2</v>
      </c>
      <c r="I128" s="334">
        <f t="shared" si="22"/>
        <v>1.98</v>
      </c>
      <c r="J128" s="335">
        <f t="shared" si="22"/>
        <v>1.9602</v>
      </c>
      <c r="K128" s="336">
        <f t="shared" si="23"/>
        <v>1.46</v>
      </c>
      <c r="L128" s="336">
        <f t="shared" si="21"/>
        <v>1.46</v>
      </c>
      <c r="M128" s="336">
        <f t="shared" si="21"/>
        <v>2.92</v>
      </c>
      <c r="N128" s="336">
        <f t="shared" si="21"/>
        <v>2.92</v>
      </c>
      <c r="O128" s="336">
        <f t="shared" si="21"/>
        <v>2.92</v>
      </c>
      <c r="P128" s="336">
        <f t="shared" si="21"/>
        <v>2.8908</v>
      </c>
      <c r="Q128" s="336">
        <f t="shared" si="21"/>
        <v>2.8618919999999997</v>
      </c>
    </row>
    <row r="129" spans="1:17" ht="15.75" customHeight="1">
      <c r="A129" s="128">
        <f t="shared" si="24"/>
        <v>118</v>
      </c>
      <c r="B129" s="333" t="s">
        <v>1331</v>
      </c>
      <c r="C129" s="149">
        <v>13589</v>
      </c>
      <c r="D129" s="149">
        <v>1</v>
      </c>
      <c r="E129" s="149">
        <v>1</v>
      </c>
      <c r="F129" s="149">
        <v>1</v>
      </c>
      <c r="G129" s="149">
        <v>2</v>
      </c>
      <c r="H129" s="149">
        <v>2</v>
      </c>
      <c r="I129" s="334">
        <f t="shared" si="22"/>
        <v>1.98</v>
      </c>
      <c r="J129" s="335">
        <f t="shared" si="22"/>
        <v>1.9602</v>
      </c>
      <c r="K129" s="336">
        <f t="shared" si="23"/>
        <v>1.46</v>
      </c>
      <c r="L129" s="336">
        <f t="shared" si="21"/>
        <v>1.46</v>
      </c>
      <c r="M129" s="336">
        <f t="shared" si="21"/>
        <v>1.46</v>
      </c>
      <c r="N129" s="336">
        <f t="shared" si="21"/>
        <v>2.92</v>
      </c>
      <c r="O129" s="336">
        <f t="shared" si="21"/>
        <v>2.92</v>
      </c>
      <c r="P129" s="336">
        <f t="shared" si="21"/>
        <v>2.8908</v>
      </c>
      <c r="Q129" s="336">
        <f t="shared" si="21"/>
        <v>2.8618919999999997</v>
      </c>
    </row>
    <row r="130" spans="1:17" ht="15.75" customHeight="1">
      <c r="A130" s="128">
        <f t="shared" si="24"/>
        <v>119</v>
      </c>
      <c r="B130" s="333" t="s">
        <v>1332</v>
      </c>
      <c r="C130" s="149">
        <v>16771</v>
      </c>
      <c r="D130" s="149">
        <v>2</v>
      </c>
      <c r="E130" s="149">
        <v>2</v>
      </c>
      <c r="F130" s="149">
        <v>2</v>
      </c>
      <c r="G130" s="149">
        <v>3</v>
      </c>
      <c r="H130" s="149">
        <v>4</v>
      </c>
      <c r="I130" s="334">
        <f t="shared" si="22"/>
        <v>3.96</v>
      </c>
      <c r="J130" s="335">
        <f t="shared" si="22"/>
        <v>3.9204</v>
      </c>
      <c r="K130" s="336">
        <f t="shared" si="23"/>
        <v>2.92</v>
      </c>
      <c r="L130" s="336">
        <f t="shared" si="21"/>
        <v>2.92</v>
      </c>
      <c r="M130" s="336">
        <f t="shared" si="21"/>
        <v>2.92</v>
      </c>
      <c r="N130" s="336">
        <f t="shared" si="21"/>
        <v>4.38</v>
      </c>
      <c r="O130" s="336">
        <f t="shared" si="21"/>
        <v>5.84</v>
      </c>
      <c r="P130" s="336">
        <f t="shared" si="21"/>
        <v>5.7816</v>
      </c>
      <c r="Q130" s="336">
        <f t="shared" si="21"/>
        <v>5.723783999999999</v>
      </c>
    </row>
    <row r="131" spans="1:17" ht="15.75" customHeight="1">
      <c r="A131" s="128">
        <f t="shared" si="24"/>
        <v>120</v>
      </c>
      <c r="B131" s="333" t="s">
        <v>1333</v>
      </c>
      <c r="C131" s="340">
        <v>13893</v>
      </c>
      <c r="D131" s="340">
        <v>1</v>
      </c>
      <c r="E131" s="340" t="s">
        <v>911</v>
      </c>
      <c r="F131" s="340" t="s">
        <v>911</v>
      </c>
      <c r="G131" s="340" t="s">
        <v>911</v>
      </c>
      <c r="H131" s="340" t="s">
        <v>911</v>
      </c>
      <c r="I131" s="334" t="s">
        <v>911</v>
      </c>
      <c r="J131" s="335" t="s">
        <v>911</v>
      </c>
      <c r="K131" s="336">
        <f t="shared" si="23"/>
        <v>1.46</v>
      </c>
      <c r="L131" s="336" t="s">
        <v>911</v>
      </c>
      <c r="M131" s="336" t="s">
        <v>911</v>
      </c>
      <c r="N131" s="336" t="s">
        <v>911</v>
      </c>
      <c r="O131" s="336" t="s">
        <v>911</v>
      </c>
      <c r="P131" s="336" t="s">
        <v>911</v>
      </c>
      <c r="Q131" s="336" t="s">
        <v>911</v>
      </c>
    </row>
    <row r="132" spans="1:17" ht="15.75" customHeight="1">
      <c r="A132" s="128">
        <f t="shared" si="24"/>
        <v>121</v>
      </c>
      <c r="B132" s="355" t="s">
        <v>1334</v>
      </c>
      <c r="C132" s="351" t="s">
        <v>1335</v>
      </c>
      <c r="D132" s="352">
        <v>20</v>
      </c>
      <c r="E132" s="352" t="s">
        <v>911</v>
      </c>
      <c r="F132" s="352" t="s">
        <v>911</v>
      </c>
      <c r="G132" s="352" t="s">
        <v>911</v>
      </c>
      <c r="H132" s="352" t="s">
        <v>911</v>
      </c>
      <c r="I132" s="334" t="s">
        <v>911</v>
      </c>
      <c r="J132" s="335" t="s">
        <v>911</v>
      </c>
      <c r="K132" s="336">
        <f t="shared" si="23"/>
        <v>29.2</v>
      </c>
      <c r="L132" s="336" t="s">
        <v>911</v>
      </c>
      <c r="M132" s="336" t="s">
        <v>911</v>
      </c>
      <c r="N132" s="336" t="s">
        <v>911</v>
      </c>
      <c r="O132" s="336" t="s">
        <v>911</v>
      </c>
      <c r="P132" s="336" t="s">
        <v>911</v>
      </c>
      <c r="Q132" s="336" t="s">
        <v>911</v>
      </c>
    </row>
    <row r="133" spans="1:17" ht="15.75" customHeight="1">
      <c r="A133" s="128">
        <f t="shared" si="24"/>
        <v>122</v>
      </c>
      <c r="B133" s="333" t="s">
        <v>1336</v>
      </c>
      <c r="C133" s="338" t="s">
        <v>0</v>
      </c>
      <c r="D133" s="149">
        <v>16</v>
      </c>
      <c r="E133" s="149">
        <v>10</v>
      </c>
      <c r="F133" s="149">
        <v>10</v>
      </c>
      <c r="G133" s="149">
        <v>4</v>
      </c>
      <c r="H133" s="149">
        <v>6</v>
      </c>
      <c r="I133" s="334">
        <f t="shared" si="22"/>
        <v>5.9399999999999995</v>
      </c>
      <c r="J133" s="335">
        <f t="shared" si="22"/>
        <v>5.880599999999999</v>
      </c>
      <c r="K133" s="336">
        <f t="shared" si="23"/>
        <v>23.36</v>
      </c>
      <c r="L133" s="336">
        <f t="shared" si="23"/>
        <v>14.6</v>
      </c>
      <c r="M133" s="336">
        <f t="shared" si="23"/>
        <v>14.6</v>
      </c>
      <c r="N133" s="336">
        <f t="shared" si="23"/>
        <v>5.84</v>
      </c>
      <c r="O133" s="336">
        <f t="shared" si="23"/>
        <v>8.76</v>
      </c>
      <c r="P133" s="336">
        <f t="shared" si="23"/>
        <v>8.6724</v>
      </c>
      <c r="Q133" s="336">
        <f t="shared" si="23"/>
        <v>8.585676</v>
      </c>
    </row>
    <row r="134" spans="1:17" ht="31.5">
      <c r="A134" s="128">
        <f t="shared" si="24"/>
        <v>123</v>
      </c>
      <c r="B134" s="333" t="s">
        <v>1</v>
      </c>
      <c r="C134" s="338" t="s">
        <v>2</v>
      </c>
      <c r="D134" s="149">
        <v>47</v>
      </c>
      <c r="E134" s="149">
        <v>39</v>
      </c>
      <c r="F134" s="149">
        <v>37</v>
      </c>
      <c r="G134" s="149">
        <v>41</v>
      </c>
      <c r="H134" s="149">
        <v>38</v>
      </c>
      <c r="I134" s="334">
        <f t="shared" si="22"/>
        <v>37.62</v>
      </c>
      <c r="J134" s="335">
        <f t="shared" si="22"/>
        <v>37.2438</v>
      </c>
      <c r="K134" s="336">
        <f t="shared" si="23"/>
        <v>68.62</v>
      </c>
      <c r="L134" s="336">
        <f t="shared" si="23"/>
        <v>56.94</v>
      </c>
      <c r="M134" s="336">
        <f t="shared" si="23"/>
        <v>54.019999999999996</v>
      </c>
      <c r="N134" s="336">
        <f t="shared" si="23"/>
        <v>59.86</v>
      </c>
      <c r="O134" s="336">
        <f t="shared" si="23"/>
        <v>55.48</v>
      </c>
      <c r="P134" s="336">
        <f t="shared" si="23"/>
        <v>54.9252</v>
      </c>
      <c r="Q134" s="336">
        <f t="shared" si="23"/>
        <v>54.375948</v>
      </c>
    </row>
    <row r="135" spans="1:17" ht="15.75" customHeight="1">
      <c r="A135" s="128">
        <f t="shared" si="24"/>
        <v>124</v>
      </c>
      <c r="B135" s="333" t="s">
        <v>3</v>
      </c>
      <c r="C135" s="149">
        <v>19842</v>
      </c>
      <c r="D135" s="149">
        <v>1</v>
      </c>
      <c r="E135" s="149">
        <v>1</v>
      </c>
      <c r="F135" s="149">
        <v>1</v>
      </c>
      <c r="G135" s="149">
        <v>1</v>
      </c>
      <c r="H135" s="149">
        <v>1</v>
      </c>
      <c r="I135" s="334">
        <f t="shared" si="22"/>
        <v>0.99</v>
      </c>
      <c r="J135" s="335">
        <f t="shared" si="22"/>
        <v>0.9801</v>
      </c>
      <c r="K135" s="336">
        <f t="shared" si="23"/>
        <v>1.46</v>
      </c>
      <c r="L135" s="336">
        <f t="shared" si="23"/>
        <v>1.46</v>
      </c>
      <c r="M135" s="336">
        <f t="shared" si="23"/>
        <v>1.46</v>
      </c>
      <c r="N135" s="336">
        <f t="shared" si="23"/>
        <v>1.46</v>
      </c>
      <c r="O135" s="336">
        <f t="shared" si="23"/>
        <v>1.46</v>
      </c>
      <c r="P135" s="336">
        <f t="shared" si="23"/>
        <v>1.4454</v>
      </c>
      <c r="Q135" s="336">
        <f t="shared" si="23"/>
        <v>1.4309459999999998</v>
      </c>
    </row>
    <row r="136" spans="1:17" ht="15.75" customHeight="1">
      <c r="A136" s="128">
        <f t="shared" si="24"/>
        <v>125</v>
      </c>
      <c r="B136" s="333" t="s">
        <v>4</v>
      </c>
      <c r="C136" s="149">
        <v>19834</v>
      </c>
      <c r="D136" s="149">
        <v>1</v>
      </c>
      <c r="E136" s="149">
        <v>1</v>
      </c>
      <c r="F136" s="149">
        <v>1</v>
      </c>
      <c r="G136" s="149">
        <v>1</v>
      </c>
      <c r="H136" s="149">
        <v>1</v>
      </c>
      <c r="I136" s="334">
        <f t="shared" si="22"/>
        <v>0.99</v>
      </c>
      <c r="J136" s="335">
        <f t="shared" si="22"/>
        <v>0.9801</v>
      </c>
      <c r="K136" s="336">
        <f t="shared" si="23"/>
        <v>1.46</v>
      </c>
      <c r="L136" s="336">
        <f t="shared" si="23"/>
        <v>1.46</v>
      </c>
      <c r="M136" s="336">
        <f t="shared" si="23"/>
        <v>1.46</v>
      </c>
      <c r="N136" s="336">
        <f t="shared" si="23"/>
        <v>1.46</v>
      </c>
      <c r="O136" s="336">
        <f t="shared" si="23"/>
        <v>1.46</v>
      </c>
      <c r="P136" s="336">
        <f t="shared" si="23"/>
        <v>1.4454</v>
      </c>
      <c r="Q136" s="336">
        <f t="shared" si="23"/>
        <v>1.4309459999999998</v>
      </c>
    </row>
    <row r="137" spans="1:17" ht="31.5" customHeight="1">
      <c r="A137" s="128">
        <f t="shared" si="24"/>
        <v>126</v>
      </c>
      <c r="B137" s="333" t="s">
        <v>5</v>
      </c>
      <c r="C137" s="149">
        <v>19857</v>
      </c>
      <c r="D137" s="149">
        <v>1</v>
      </c>
      <c r="E137" s="149">
        <v>1</v>
      </c>
      <c r="F137" s="149">
        <v>1</v>
      </c>
      <c r="G137" s="149">
        <v>1</v>
      </c>
      <c r="H137" s="149">
        <v>1</v>
      </c>
      <c r="I137" s="334">
        <f t="shared" si="22"/>
        <v>0.99</v>
      </c>
      <c r="J137" s="335">
        <f t="shared" si="22"/>
        <v>0.9801</v>
      </c>
      <c r="K137" s="336">
        <f t="shared" si="23"/>
        <v>1.46</v>
      </c>
      <c r="L137" s="336">
        <f t="shared" si="23"/>
        <v>1.46</v>
      </c>
      <c r="M137" s="336">
        <f t="shared" si="23"/>
        <v>1.46</v>
      </c>
      <c r="N137" s="336">
        <f t="shared" si="23"/>
        <v>1.46</v>
      </c>
      <c r="O137" s="336">
        <f t="shared" si="23"/>
        <v>1.46</v>
      </c>
      <c r="P137" s="336">
        <f t="shared" si="23"/>
        <v>1.4454</v>
      </c>
      <c r="Q137" s="336">
        <f t="shared" si="23"/>
        <v>1.4309459999999998</v>
      </c>
    </row>
    <row r="138" spans="1:17" ht="31.5" customHeight="1">
      <c r="A138" s="128">
        <f t="shared" si="24"/>
        <v>127</v>
      </c>
      <c r="B138" s="333" t="s">
        <v>6</v>
      </c>
      <c r="C138" s="149">
        <v>19854</v>
      </c>
      <c r="D138" s="149">
        <v>1</v>
      </c>
      <c r="E138" s="149">
        <v>1</v>
      </c>
      <c r="F138" s="149">
        <v>1</v>
      </c>
      <c r="G138" s="149">
        <v>1</v>
      </c>
      <c r="H138" s="149">
        <v>1</v>
      </c>
      <c r="I138" s="334">
        <f t="shared" si="22"/>
        <v>0.99</v>
      </c>
      <c r="J138" s="335">
        <f t="shared" si="22"/>
        <v>0.9801</v>
      </c>
      <c r="K138" s="336">
        <f t="shared" si="23"/>
        <v>1.46</v>
      </c>
      <c r="L138" s="336">
        <f t="shared" si="23"/>
        <v>1.46</v>
      </c>
      <c r="M138" s="336">
        <f t="shared" si="23"/>
        <v>1.46</v>
      </c>
      <c r="N138" s="336">
        <f t="shared" si="23"/>
        <v>1.46</v>
      </c>
      <c r="O138" s="336">
        <f t="shared" si="23"/>
        <v>1.46</v>
      </c>
      <c r="P138" s="336">
        <f t="shared" si="23"/>
        <v>1.4454</v>
      </c>
      <c r="Q138" s="336">
        <f t="shared" si="23"/>
        <v>1.4309459999999998</v>
      </c>
    </row>
    <row r="139" spans="1:17" ht="31.5" customHeight="1">
      <c r="A139" s="128">
        <f t="shared" si="24"/>
        <v>128</v>
      </c>
      <c r="B139" s="333" t="s">
        <v>7</v>
      </c>
      <c r="C139" s="149">
        <v>19923</v>
      </c>
      <c r="D139" s="149">
        <v>1</v>
      </c>
      <c r="E139" s="149">
        <v>1</v>
      </c>
      <c r="F139" s="149">
        <v>1</v>
      </c>
      <c r="G139" s="149">
        <v>1</v>
      </c>
      <c r="H139" s="149">
        <v>1</v>
      </c>
      <c r="I139" s="334">
        <f t="shared" si="22"/>
        <v>0.99</v>
      </c>
      <c r="J139" s="335">
        <f t="shared" si="22"/>
        <v>0.9801</v>
      </c>
      <c r="K139" s="336">
        <f t="shared" si="23"/>
        <v>1.46</v>
      </c>
      <c r="L139" s="336">
        <f t="shared" si="23"/>
        <v>1.46</v>
      </c>
      <c r="M139" s="336">
        <f t="shared" si="23"/>
        <v>1.46</v>
      </c>
      <c r="N139" s="336">
        <f t="shared" si="23"/>
        <v>1.46</v>
      </c>
      <c r="O139" s="336">
        <f t="shared" si="23"/>
        <v>1.46</v>
      </c>
      <c r="P139" s="336">
        <f t="shared" si="23"/>
        <v>1.4454</v>
      </c>
      <c r="Q139" s="336">
        <f t="shared" si="23"/>
        <v>1.4309459999999998</v>
      </c>
    </row>
    <row r="140" spans="1:17" ht="33.75" customHeight="1">
      <c r="A140" s="128">
        <f t="shared" si="24"/>
        <v>129</v>
      </c>
      <c r="B140" s="333" t="s">
        <v>8</v>
      </c>
      <c r="C140" s="149">
        <v>19919</v>
      </c>
      <c r="D140" s="149">
        <v>3</v>
      </c>
      <c r="E140" s="149">
        <v>2</v>
      </c>
      <c r="F140" s="149">
        <v>2</v>
      </c>
      <c r="G140" s="149">
        <v>2</v>
      </c>
      <c r="H140" s="149">
        <v>2</v>
      </c>
      <c r="I140" s="334">
        <f t="shared" si="22"/>
        <v>1.98</v>
      </c>
      <c r="J140" s="335">
        <f t="shared" si="22"/>
        <v>1.9602</v>
      </c>
      <c r="K140" s="336">
        <f t="shared" si="23"/>
        <v>4.38</v>
      </c>
      <c r="L140" s="336">
        <f t="shared" si="23"/>
        <v>2.92</v>
      </c>
      <c r="M140" s="336">
        <f t="shared" si="23"/>
        <v>2.92</v>
      </c>
      <c r="N140" s="336">
        <f t="shared" si="23"/>
        <v>2.92</v>
      </c>
      <c r="O140" s="336">
        <f t="shared" si="23"/>
        <v>2.92</v>
      </c>
      <c r="P140" s="336">
        <f t="shared" si="23"/>
        <v>2.8908</v>
      </c>
      <c r="Q140" s="336">
        <f t="shared" si="23"/>
        <v>2.8618919999999997</v>
      </c>
    </row>
    <row r="141" spans="1:17" ht="15.75" customHeight="1">
      <c r="A141" s="128">
        <f t="shared" si="24"/>
        <v>130</v>
      </c>
      <c r="B141" s="356" t="s">
        <v>9</v>
      </c>
      <c r="C141" s="153" t="s">
        <v>10</v>
      </c>
      <c r="D141" s="149">
        <v>21</v>
      </c>
      <c r="E141" s="149">
        <v>10</v>
      </c>
      <c r="F141" s="149">
        <v>11</v>
      </c>
      <c r="G141" s="149">
        <v>9</v>
      </c>
      <c r="H141" s="149">
        <v>11</v>
      </c>
      <c r="I141" s="334">
        <f t="shared" si="22"/>
        <v>10.89</v>
      </c>
      <c r="J141" s="335">
        <f t="shared" si="22"/>
        <v>10.7811</v>
      </c>
      <c r="K141" s="336">
        <f t="shared" si="23"/>
        <v>30.66</v>
      </c>
      <c r="L141" s="336">
        <f t="shared" si="23"/>
        <v>14.6</v>
      </c>
      <c r="M141" s="336">
        <f t="shared" si="23"/>
        <v>16.06</v>
      </c>
      <c r="N141" s="336">
        <f t="shared" si="23"/>
        <v>13.14</v>
      </c>
      <c r="O141" s="336">
        <f t="shared" si="23"/>
        <v>16.06</v>
      </c>
      <c r="P141" s="336">
        <f t="shared" si="23"/>
        <v>15.8994</v>
      </c>
      <c r="Q141" s="336">
        <f t="shared" si="23"/>
        <v>15.740406</v>
      </c>
    </row>
    <row r="142" spans="1:17" ht="15.75" customHeight="1">
      <c r="A142" s="128">
        <f t="shared" si="24"/>
        <v>131</v>
      </c>
      <c r="B142" s="357" t="s">
        <v>11</v>
      </c>
      <c r="C142" s="358" t="s">
        <v>12</v>
      </c>
      <c r="D142" s="359">
        <v>1</v>
      </c>
      <c r="E142" s="359" t="s">
        <v>911</v>
      </c>
      <c r="F142" s="359" t="s">
        <v>911</v>
      </c>
      <c r="G142" s="359" t="s">
        <v>911</v>
      </c>
      <c r="H142" s="359" t="s">
        <v>911</v>
      </c>
      <c r="I142" s="334" t="s">
        <v>911</v>
      </c>
      <c r="J142" s="335" t="s">
        <v>911</v>
      </c>
      <c r="K142" s="336">
        <f t="shared" si="23"/>
        <v>1.46</v>
      </c>
      <c r="L142" s="336" t="s">
        <v>911</v>
      </c>
      <c r="M142" s="336" t="s">
        <v>911</v>
      </c>
      <c r="N142" s="336" t="s">
        <v>911</v>
      </c>
      <c r="O142" s="336" t="s">
        <v>911</v>
      </c>
      <c r="P142" s="336" t="s">
        <v>911</v>
      </c>
      <c r="Q142" s="336" t="s">
        <v>911</v>
      </c>
    </row>
    <row r="143" spans="1:17" ht="15.75" customHeight="1">
      <c r="A143" s="128">
        <f t="shared" si="24"/>
        <v>132</v>
      </c>
      <c r="B143" s="333" t="s">
        <v>13</v>
      </c>
      <c r="C143" s="338" t="s">
        <v>14</v>
      </c>
      <c r="D143" s="334" t="s">
        <v>911</v>
      </c>
      <c r="E143" s="334">
        <v>2</v>
      </c>
      <c r="F143" s="334">
        <v>3</v>
      </c>
      <c r="G143" s="334">
        <v>3</v>
      </c>
      <c r="H143" s="334">
        <v>4</v>
      </c>
      <c r="I143" s="334">
        <f t="shared" si="22"/>
        <v>3.96</v>
      </c>
      <c r="J143" s="335">
        <f t="shared" si="22"/>
        <v>3.9204</v>
      </c>
      <c r="K143" s="336" t="s">
        <v>911</v>
      </c>
      <c r="L143" s="336">
        <f t="shared" si="23"/>
        <v>2.92</v>
      </c>
      <c r="M143" s="336">
        <f t="shared" si="23"/>
        <v>4.38</v>
      </c>
      <c r="N143" s="336">
        <f t="shared" si="23"/>
        <v>4.38</v>
      </c>
      <c r="O143" s="336">
        <f t="shared" si="23"/>
        <v>5.84</v>
      </c>
      <c r="P143" s="336">
        <f t="shared" si="23"/>
        <v>5.7816</v>
      </c>
      <c r="Q143" s="336">
        <f t="shared" si="23"/>
        <v>5.723783999999999</v>
      </c>
    </row>
    <row r="144" spans="1:17" ht="15.75" customHeight="1">
      <c r="A144" s="128">
        <f t="shared" si="24"/>
        <v>133</v>
      </c>
      <c r="B144" s="333" t="s">
        <v>15</v>
      </c>
      <c r="C144" s="149">
        <v>18531</v>
      </c>
      <c r="D144" s="334">
        <v>26</v>
      </c>
      <c r="E144" s="334">
        <v>13</v>
      </c>
      <c r="F144" s="334">
        <v>12</v>
      </c>
      <c r="G144" s="334">
        <v>14</v>
      </c>
      <c r="H144" s="334">
        <v>15</v>
      </c>
      <c r="I144" s="334">
        <f t="shared" si="22"/>
        <v>14.85</v>
      </c>
      <c r="J144" s="335">
        <f t="shared" si="22"/>
        <v>14.7015</v>
      </c>
      <c r="K144" s="336">
        <f t="shared" si="23"/>
        <v>37.96</v>
      </c>
      <c r="L144" s="336">
        <f t="shared" si="23"/>
        <v>18.98</v>
      </c>
      <c r="M144" s="336">
        <f t="shared" si="23"/>
        <v>17.52</v>
      </c>
      <c r="N144" s="336">
        <f t="shared" si="23"/>
        <v>20.439999999999998</v>
      </c>
      <c r="O144" s="336">
        <f t="shared" si="23"/>
        <v>21.9</v>
      </c>
      <c r="P144" s="336">
        <f t="shared" si="23"/>
        <v>21.680999999999997</v>
      </c>
      <c r="Q144" s="336">
        <f t="shared" si="23"/>
        <v>21.46419</v>
      </c>
    </row>
    <row r="145" spans="1:17" ht="15.75" customHeight="1">
      <c r="A145" s="128">
        <f t="shared" si="24"/>
        <v>134</v>
      </c>
      <c r="B145" s="333" t="s">
        <v>1611</v>
      </c>
      <c r="C145" s="340">
        <v>18897</v>
      </c>
      <c r="D145" s="149">
        <v>1</v>
      </c>
      <c r="E145" s="149" t="s">
        <v>911</v>
      </c>
      <c r="F145" s="149">
        <v>1</v>
      </c>
      <c r="G145" s="149">
        <v>1</v>
      </c>
      <c r="H145" s="149">
        <v>1</v>
      </c>
      <c r="I145" s="334">
        <f t="shared" si="22"/>
        <v>0.99</v>
      </c>
      <c r="J145" s="335">
        <f t="shared" si="22"/>
        <v>0.9801</v>
      </c>
      <c r="K145" s="336">
        <f t="shared" si="23"/>
        <v>1.46</v>
      </c>
      <c r="L145" s="336" t="s">
        <v>911</v>
      </c>
      <c r="M145" s="336">
        <f t="shared" si="23"/>
        <v>1.46</v>
      </c>
      <c r="N145" s="336">
        <f t="shared" si="23"/>
        <v>1.46</v>
      </c>
      <c r="O145" s="336">
        <f t="shared" si="23"/>
        <v>1.46</v>
      </c>
      <c r="P145" s="336">
        <f t="shared" si="23"/>
        <v>1.4454</v>
      </c>
      <c r="Q145" s="336">
        <f t="shared" si="23"/>
        <v>1.4309459999999998</v>
      </c>
    </row>
    <row r="146" spans="1:17" ht="15.75" customHeight="1">
      <c r="A146" s="128">
        <f t="shared" si="24"/>
        <v>135</v>
      </c>
      <c r="B146" s="333" t="s">
        <v>16</v>
      </c>
      <c r="C146" s="340">
        <v>13203</v>
      </c>
      <c r="D146" s="149">
        <v>9</v>
      </c>
      <c r="E146" s="149" t="s">
        <v>911</v>
      </c>
      <c r="F146" s="149" t="s">
        <v>911</v>
      </c>
      <c r="G146" s="149" t="s">
        <v>911</v>
      </c>
      <c r="H146" s="149" t="s">
        <v>911</v>
      </c>
      <c r="I146" s="334" t="s">
        <v>911</v>
      </c>
      <c r="J146" s="335" t="s">
        <v>911</v>
      </c>
      <c r="K146" s="336">
        <f t="shared" si="23"/>
        <v>13.14</v>
      </c>
      <c r="L146" s="336" t="s">
        <v>911</v>
      </c>
      <c r="M146" s="336" t="s">
        <v>911</v>
      </c>
      <c r="N146" s="336" t="s">
        <v>911</v>
      </c>
      <c r="O146" s="336" t="s">
        <v>911</v>
      </c>
      <c r="P146" s="336" t="s">
        <v>911</v>
      </c>
      <c r="Q146" s="336" t="s">
        <v>911</v>
      </c>
    </row>
    <row r="147" spans="1:17" ht="15.75" customHeight="1">
      <c r="A147" s="128">
        <f t="shared" si="24"/>
        <v>136</v>
      </c>
      <c r="B147" s="360" t="s">
        <v>510</v>
      </c>
      <c r="C147" s="340">
        <v>14390</v>
      </c>
      <c r="D147" s="334">
        <v>12</v>
      </c>
      <c r="E147" s="334">
        <v>12</v>
      </c>
      <c r="F147" s="334">
        <v>10</v>
      </c>
      <c r="G147" s="334">
        <v>11</v>
      </c>
      <c r="H147" s="334">
        <v>12</v>
      </c>
      <c r="I147" s="334">
        <f t="shared" si="22"/>
        <v>11.879999999999999</v>
      </c>
      <c r="J147" s="335">
        <f t="shared" si="22"/>
        <v>11.761199999999999</v>
      </c>
      <c r="K147" s="336">
        <f t="shared" si="23"/>
        <v>17.52</v>
      </c>
      <c r="L147" s="336">
        <f t="shared" si="23"/>
        <v>17.52</v>
      </c>
      <c r="M147" s="336">
        <f t="shared" si="23"/>
        <v>14.6</v>
      </c>
      <c r="N147" s="336">
        <f t="shared" si="23"/>
        <v>16.06</v>
      </c>
      <c r="O147" s="336">
        <f t="shared" si="23"/>
        <v>17.52</v>
      </c>
      <c r="P147" s="336">
        <f t="shared" si="23"/>
        <v>17.3448</v>
      </c>
      <c r="Q147" s="336">
        <f t="shared" si="23"/>
        <v>17.171352</v>
      </c>
    </row>
    <row r="148" spans="1:17" ht="15.75" customHeight="1">
      <c r="A148" s="128">
        <f t="shared" si="24"/>
        <v>137</v>
      </c>
      <c r="B148" s="357" t="s">
        <v>17</v>
      </c>
      <c r="C148" s="358" t="s">
        <v>18</v>
      </c>
      <c r="D148" s="359">
        <v>1</v>
      </c>
      <c r="E148" s="359" t="s">
        <v>911</v>
      </c>
      <c r="F148" s="359" t="s">
        <v>911</v>
      </c>
      <c r="G148" s="359" t="s">
        <v>911</v>
      </c>
      <c r="H148" s="359" t="s">
        <v>911</v>
      </c>
      <c r="I148" s="334" t="s">
        <v>911</v>
      </c>
      <c r="J148" s="335" t="s">
        <v>911</v>
      </c>
      <c r="K148" s="336">
        <f t="shared" si="23"/>
        <v>1.46</v>
      </c>
      <c r="L148" s="336" t="s">
        <v>911</v>
      </c>
      <c r="M148" s="336" t="s">
        <v>911</v>
      </c>
      <c r="N148" s="336" t="s">
        <v>911</v>
      </c>
      <c r="O148" s="336" t="s">
        <v>911</v>
      </c>
      <c r="P148" s="336" t="s">
        <v>911</v>
      </c>
      <c r="Q148" s="336" t="s">
        <v>911</v>
      </c>
    </row>
    <row r="149" spans="1:17" ht="15.75" customHeight="1">
      <c r="A149" s="128">
        <f t="shared" si="24"/>
        <v>138</v>
      </c>
      <c r="B149" s="333" t="s">
        <v>19</v>
      </c>
      <c r="C149" s="149">
        <v>13771</v>
      </c>
      <c r="D149" s="149">
        <v>9</v>
      </c>
      <c r="E149" s="149">
        <v>19</v>
      </c>
      <c r="F149" s="149">
        <v>26</v>
      </c>
      <c r="G149" s="149">
        <v>5</v>
      </c>
      <c r="H149" s="149">
        <v>6</v>
      </c>
      <c r="I149" s="334">
        <f t="shared" si="22"/>
        <v>5.9399999999999995</v>
      </c>
      <c r="J149" s="335">
        <f t="shared" si="22"/>
        <v>5.880599999999999</v>
      </c>
      <c r="K149" s="336">
        <f t="shared" si="23"/>
        <v>13.14</v>
      </c>
      <c r="L149" s="336">
        <f t="shared" si="23"/>
        <v>27.74</v>
      </c>
      <c r="M149" s="336">
        <f t="shared" si="23"/>
        <v>37.96</v>
      </c>
      <c r="N149" s="336">
        <f t="shared" si="23"/>
        <v>7.3</v>
      </c>
      <c r="O149" s="336">
        <f t="shared" si="23"/>
        <v>8.76</v>
      </c>
      <c r="P149" s="336">
        <f t="shared" si="23"/>
        <v>8.6724</v>
      </c>
      <c r="Q149" s="336">
        <f t="shared" si="23"/>
        <v>8.585676</v>
      </c>
    </row>
    <row r="150" spans="1:17" ht="15.75" customHeight="1">
      <c r="A150" s="128">
        <f t="shared" si="24"/>
        <v>139</v>
      </c>
      <c r="B150" s="333" t="s">
        <v>20</v>
      </c>
      <c r="C150" s="338" t="s">
        <v>21</v>
      </c>
      <c r="D150" s="149">
        <v>10</v>
      </c>
      <c r="E150" s="149">
        <v>35</v>
      </c>
      <c r="F150" s="149">
        <v>51</v>
      </c>
      <c r="G150" s="149">
        <v>11</v>
      </c>
      <c r="H150" s="149">
        <v>10</v>
      </c>
      <c r="I150" s="334">
        <f t="shared" si="22"/>
        <v>9.9</v>
      </c>
      <c r="J150" s="335">
        <f t="shared" si="22"/>
        <v>9.801</v>
      </c>
      <c r="K150" s="336">
        <f t="shared" si="23"/>
        <v>14.6</v>
      </c>
      <c r="L150" s="336">
        <f t="shared" si="23"/>
        <v>51.1</v>
      </c>
      <c r="M150" s="336">
        <f t="shared" si="23"/>
        <v>74.46</v>
      </c>
      <c r="N150" s="336">
        <f t="shared" si="23"/>
        <v>16.06</v>
      </c>
      <c r="O150" s="336">
        <f t="shared" si="23"/>
        <v>14.6</v>
      </c>
      <c r="P150" s="336">
        <f t="shared" si="23"/>
        <v>14.454</v>
      </c>
      <c r="Q150" s="336">
        <f t="shared" si="23"/>
        <v>14.30946</v>
      </c>
    </row>
    <row r="151" spans="1:17" ht="15.75" customHeight="1">
      <c r="A151" s="128">
        <f t="shared" si="24"/>
        <v>140</v>
      </c>
      <c r="B151" s="357" t="s">
        <v>22</v>
      </c>
      <c r="C151" s="358" t="s">
        <v>23</v>
      </c>
      <c r="D151" s="359" t="s">
        <v>911</v>
      </c>
      <c r="E151" s="359" t="s">
        <v>911</v>
      </c>
      <c r="F151" s="359" t="s">
        <v>911</v>
      </c>
      <c r="G151" s="359">
        <v>1</v>
      </c>
      <c r="H151" s="359">
        <v>1</v>
      </c>
      <c r="I151" s="334">
        <f t="shared" si="22"/>
        <v>0.99</v>
      </c>
      <c r="J151" s="335">
        <v>1</v>
      </c>
      <c r="K151" s="336" t="s">
        <v>911</v>
      </c>
      <c r="L151" s="336" t="s">
        <v>911</v>
      </c>
      <c r="M151" s="336" t="s">
        <v>911</v>
      </c>
      <c r="N151" s="336">
        <f t="shared" si="23"/>
        <v>1.46</v>
      </c>
      <c r="O151" s="336">
        <f t="shared" si="23"/>
        <v>1.46</v>
      </c>
      <c r="P151" s="336">
        <f t="shared" si="23"/>
        <v>1.4454</v>
      </c>
      <c r="Q151" s="336">
        <f t="shared" si="23"/>
        <v>1.46</v>
      </c>
    </row>
    <row r="152" spans="1:17" ht="15.75" customHeight="1">
      <c r="A152" s="128">
        <f t="shared" si="24"/>
        <v>141</v>
      </c>
      <c r="B152" s="361" t="s">
        <v>24</v>
      </c>
      <c r="C152" s="149">
        <v>11906</v>
      </c>
      <c r="D152" s="149" t="s">
        <v>911</v>
      </c>
      <c r="E152" s="149" t="s">
        <v>911</v>
      </c>
      <c r="F152" s="149">
        <v>1</v>
      </c>
      <c r="G152" s="149" t="s">
        <v>911</v>
      </c>
      <c r="H152" s="149" t="s">
        <v>911</v>
      </c>
      <c r="I152" s="334" t="s">
        <v>911</v>
      </c>
      <c r="J152" s="335" t="s">
        <v>911</v>
      </c>
      <c r="K152" s="336" t="s">
        <v>911</v>
      </c>
      <c r="L152" s="336" t="s">
        <v>911</v>
      </c>
      <c r="M152" s="336">
        <f t="shared" si="23"/>
        <v>1.46</v>
      </c>
      <c r="N152" s="336" t="s">
        <v>911</v>
      </c>
      <c r="O152" s="336" t="s">
        <v>911</v>
      </c>
      <c r="P152" s="336" t="s">
        <v>911</v>
      </c>
      <c r="Q152" s="336" t="s">
        <v>911</v>
      </c>
    </row>
    <row r="153" spans="1:17" ht="15.75" customHeight="1">
      <c r="A153" s="128">
        <f t="shared" si="24"/>
        <v>142</v>
      </c>
      <c r="B153" s="333" t="s">
        <v>204</v>
      </c>
      <c r="C153" s="362">
        <v>13790</v>
      </c>
      <c r="D153" s="128">
        <v>10</v>
      </c>
      <c r="E153" s="128">
        <v>10</v>
      </c>
      <c r="F153" s="128">
        <v>10</v>
      </c>
      <c r="G153" s="128">
        <v>10</v>
      </c>
      <c r="H153" s="128">
        <v>10</v>
      </c>
      <c r="I153" s="334">
        <f t="shared" si="22"/>
        <v>9.9</v>
      </c>
      <c r="J153" s="335">
        <f t="shared" si="22"/>
        <v>9.801</v>
      </c>
      <c r="K153" s="336">
        <f t="shared" si="23"/>
        <v>14.6</v>
      </c>
      <c r="L153" s="336">
        <f t="shared" si="23"/>
        <v>14.6</v>
      </c>
      <c r="M153" s="336">
        <f t="shared" si="23"/>
        <v>14.6</v>
      </c>
      <c r="N153" s="336">
        <f t="shared" si="23"/>
        <v>14.6</v>
      </c>
      <c r="O153" s="336">
        <f t="shared" si="23"/>
        <v>14.6</v>
      </c>
      <c r="P153" s="336">
        <f t="shared" si="23"/>
        <v>14.454</v>
      </c>
      <c r="Q153" s="336">
        <f t="shared" si="23"/>
        <v>14.30946</v>
      </c>
    </row>
    <row r="154" spans="1:17" ht="37.5" customHeight="1">
      <c r="A154" s="484" t="s">
        <v>2088</v>
      </c>
      <c r="B154" s="484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</row>
    <row r="155" spans="1:17" ht="15.75" customHeight="1">
      <c r="A155" s="128">
        <v>143</v>
      </c>
      <c r="B155" s="333" t="s">
        <v>25</v>
      </c>
      <c r="C155" s="149">
        <v>12759</v>
      </c>
      <c r="D155" s="149">
        <v>6</v>
      </c>
      <c r="E155" s="149">
        <v>9</v>
      </c>
      <c r="F155" s="149">
        <v>7</v>
      </c>
      <c r="G155" s="149">
        <v>5</v>
      </c>
      <c r="H155" s="149">
        <v>7</v>
      </c>
      <c r="I155" s="334">
        <f>H155*0.99</f>
        <v>6.93</v>
      </c>
      <c r="J155" s="335">
        <f>I155*0.99</f>
        <v>6.8607</v>
      </c>
      <c r="K155" s="334">
        <f aca="true" t="shared" si="25" ref="K155:K165">D155*2.58</f>
        <v>15.48</v>
      </c>
      <c r="L155" s="334">
        <f aca="true" t="shared" si="26" ref="L155:Q169">E155*2.58</f>
        <v>23.22</v>
      </c>
      <c r="M155" s="334">
        <f t="shared" si="26"/>
        <v>18.060000000000002</v>
      </c>
      <c r="N155" s="334">
        <f t="shared" si="26"/>
        <v>12.9</v>
      </c>
      <c r="O155" s="334">
        <f t="shared" si="26"/>
        <v>18.060000000000002</v>
      </c>
      <c r="P155" s="334">
        <f t="shared" si="26"/>
        <v>17.8794</v>
      </c>
      <c r="Q155" s="334">
        <f t="shared" si="26"/>
        <v>17.700606</v>
      </c>
    </row>
    <row r="156" spans="1:17" ht="15.75" customHeight="1">
      <c r="A156" s="128">
        <f>A155+1</f>
        <v>144</v>
      </c>
      <c r="B156" s="333" t="s">
        <v>1960</v>
      </c>
      <c r="C156" s="149" t="s">
        <v>954</v>
      </c>
      <c r="D156" s="149">
        <v>84</v>
      </c>
      <c r="E156" s="149">
        <v>63</v>
      </c>
      <c r="F156" s="149">
        <v>60</v>
      </c>
      <c r="G156" s="149">
        <v>62</v>
      </c>
      <c r="H156" s="149">
        <v>54</v>
      </c>
      <c r="I156" s="334">
        <f aca="true" t="shared" si="27" ref="I156:J177">H156*0.99</f>
        <v>53.46</v>
      </c>
      <c r="J156" s="335">
        <f t="shared" si="27"/>
        <v>52.9254</v>
      </c>
      <c r="K156" s="334">
        <f t="shared" si="25"/>
        <v>216.72</v>
      </c>
      <c r="L156" s="334">
        <f t="shared" si="26"/>
        <v>162.54</v>
      </c>
      <c r="M156" s="334">
        <f t="shared" si="26"/>
        <v>154.8</v>
      </c>
      <c r="N156" s="334">
        <f t="shared" si="26"/>
        <v>159.96</v>
      </c>
      <c r="O156" s="334">
        <f t="shared" si="26"/>
        <v>139.32</v>
      </c>
      <c r="P156" s="334">
        <f t="shared" si="26"/>
        <v>137.92680000000001</v>
      </c>
      <c r="Q156" s="334">
        <f t="shared" si="26"/>
        <v>136.54753200000002</v>
      </c>
    </row>
    <row r="157" spans="1:17" ht="15.75" customHeight="1">
      <c r="A157" s="128">
        <f aca="true" t="shared" si="28" ref="A157:A177">A156+1</f>
        <v>145</v>
      </c>
      <c r="B157" s="333" t="s">
        <v>626</v>
      </c>
      <c r="C157" s="149" t="s">
        <v>955</v>
      </c>
      <c r="D157" s="149">
        <v>1</v>
      </c>
      <c r="E157" s="149">
        <v>4</v>
      </c>
      <c r="F157" s="149">
        <v>4</v>
      </c>
      <c r="G157" s="149">
        <v>2</v>
      </c>
      <c r="H157" s="149">
        <v>1</v>
      </c>
      <c r="I157" s="334">
        <f t="shared" si="27"/>
        <v>0.99</v>
      </c>
      <c r="J157" s="335">
        <f t="shared" si="27"/>
        <v>0.9801</v>
      </c>
      <c r="K157" s="334">
        <f t="shared" si="25"/>
        <v>2.58</v>
      </c>
      <c r="L157" s="334">
        <f t="shared" si="26"/>
        <v>10.32</v>
      </c>
      <c r="M157" s="334">
        <f t="shared" si="26"/>
        <v>10.32</v>
      </c>
      <c r="N157" s="334">
        <f t="shared" si="26"/>
        <v>5.16</v>
      </c>
      <c r="O157" s="334">
        <f t="shared" si="26"/>
        <v>2.58</v>
      </c>
      <c r="P157" s="334">
        <f t="shared" si="26"/>
        <v>2.5542000000000002</v>
      </c>
      <c r="Q157" s="334">
        <f t="shared" si="26"/>
        <v>2.528658</v>
      </c>
    </row>
    <row r="158" spans="1:17" ht="15.75" customHeight="1">
      <c r="A158" s="128">
        <f t="shared" si="28"/>
        <v>146</v>
      </c>
      <c r="B158" s="333" t="s">
        <v>1731</v>
      </c>
      <c r="C158" s="338" t="s">
        <v>26</v>
      </c>
      <c r="D158" s="149">
        <v>14</v>
      </c>
      <c r="E158" s="340">
        <v>80</v>
      </c>
      <c r="F158" s="340">
        <v>162</v>
      </c>
      <c r="G158" s="340">
        <v>30</v>
      </c>
      <c r="H158" s="340">
        <v>30</v>
      </c>
      <c r="I158" s="334">
        <f t="shared" si="27"/>
        <v>29.7</v>
      </c>
      <c r="J158" s="335">
        <f t="shared" si="27"/>
        <v>29.403</v>
      </c>
      <c r="K158" s="334">
        <f t="shared" si="25"/>
        <v>36.120000000000005</v>
      </c>
      <c r="L158" s="334">
        <f t="shared" si="26"/>
        <v>206.4</v>
      </c>
      <c r="M158" s="334">
        <f t="shared" si="26"/>
        <v>417.96000000000004</v>
      </c>
      <c r="N158" s="334">
        <f t="shared" si="26"/>
        <v>77.4</v>
      </c>
      <c r="O158" s="334">
        <f t="shared" si="26"/>
        <v>77.4</v>
      </c>
      <c r="P158" s="334">
        <f t="shared" si="26"/>
        <v>76.626</v>
      </c>
      <c r="Q158" s="334">
        <f t="shared" si="26"/>
        <v>75.85974</v>
      </c>
    </row>
    <row r="159" spans="1:17" ht="15.75" customHeight="1">
      <c r="A159" s="128">
        <f t="shared" si="28"/>
        <v>147</v>
      </c>
      <c r="B159" s="333" t="s">
        <v>890</v>
      </c>
      <c r="C159" s="149">
        <v>16472</v>
      </c>
      <c r="D159" s="340">
        <v>79</v>
      </c>
      <c r="E159" s="340">
        <v>77</v>
      </c>
      <c r="F159" s="340">
        <v>79</v>
      </c>
      <c r="G159" s="340">
        <v>75</v>
      </c>
      <c r="H159" s="340">
        <v>76</v>
      </c>
      <c r="I159" s="334">
        <f t="shared" si="27"/>
        <v>75.24</v>
      </c>
      <c r="J159" s="335">
        <f t="shared" si="27"/>
        <v>74.4876</v>
      </c>
      <c r="K159" s="334">
        <f t="shared" si="25"/>
        <v>203.82</v>
      </c>
      <c r="L159" s="334">
        <f t="shared" si="26"/>
        <v>198.66</v>
      </c>
      <c r="M159" s="334">
        <f t="shared" si="26"/>
        <v>203.82</v>
      </c>
      <c r="N159" s="334">
        <f t="shared" si="26"/>
        <v>193.5</v>
      </c>
      <c r="O159" s="334">
        <f t="shared" si="26"/>
        <v>196.08</v>
      </c>
      <c r="P159" s="334">
        <f t="shared" si="26"/>
        <v>194.11919999999998</v>
      </c>
      <c r="Q159" s="334">
        <f t="shared" si="26"/>
        <v>192.178008</v>
      </c>
    </row>
    <row r="160" spans="1:17" ht="15.75" customHeight="1">
      <c r="A160" s="128">
        <f t="shared" si="28"/>
        <v>148</v>
      </c>
      <c r="B160" s="333" t="s">
        <v>1603</v>
      </c>
      <c r="C160" s="348">
        <v>16675</v>
      </c>
      <c r="D160" s="340">
        <v>17</v>
      </c>
      <c r="E160" s="340">
        <v>17</v>
      </c>
      <c r="F160" s="340">
        <v>16</v>
      </c>
      <c r="G160" s="340">
        <v>15</v>
      </c>
      <c r="H160" s="340">
        <v>16</v>
      </c>
      <c r="I160" s="334">
        <f t="shared" si="27"/>
        <v>15.84</v>
      </c>
      <c r="J160" s="335">
        <f t="shared" si="27"/>
        <v>15.6816</v>
      </c>
      <c r="K160" s="334">
        <f t="shared" si="25"/>
        <v>43.86</v>
      </c>
      <c r="L160" s="334">
        <f t="shared" si="26"/>
        <v>43.86</v>
      </c>
      <c r="M160" s="334">
        <f t="shared" si="26"/>
        <v>41.28</v>
      </c>
      <c r="N160" s="334">
        <f t="shared" si="26"/>
        <v>38.7</v>
      </c>
      <c r="O160" s="334">
        <f t="shared" si="26"/>
        <v>41.28</v>
      </c>
      <c r="P160" s="334">
        <f t="shared" si="26"/>
        <v>40.867200000000004</v>
      </c>
      <c r="Q160" s="334">
        <f t="shared" si="26"/>
        <v>40.458528</v>
      </c>
    </row>
    <row r="161" spans="1:17" ht="15.75" customHeight="1">
      <c r="A161" s="128">
        <f t="shared" si="28"/>
        <v>149</v>
      </c>
      <c r="B161" s="333" t="s">
        <v>2144</v>
      </c>
      <c r="C161" s="338" t="s">
        <v>29</v>
      </c>
      <c r="D161" s="149">
        <v>1</v>
      </c>
      <c r="E161" s="340">
        <v>2</v>
      </c>
      <c r="F161" s="340">
        <v>1</v>
      </c>
      <c r="G161" s="340">
        <v>1</v>
      </c>
      <c r="H161" s="340">
        <v>1</v>
      </c>
      <c r="I161" s="334">
        <f t="shared" si="27"/>
        <v>0.99</v>
      </c>
      <c r="J161" s="335">
        <f t="shared" si="27"/>
        <v>0.9801</v>
      </c>
      <c r="K161" s="334">
        <f t="shared" si="25"/>
        <v>2.58</v>
      </c>
      <c r="L161" s="334">
        <f t="shared" si="26"/>
        <v>5.16</v>
      </c>
      <c r="M161" s="334">
        <f t="shared" si="26"/>
        <v>2.58</v>
      </c>
      <c r="N161" s="334">
        <f t="shared" si="26"/>
        <v>2.58</v>
      </c>
      <c r="O161" s="334">
        <f t="shared" si="26"/>
        <v>2.58</v>
      </c>
      <c r="P161" s="334">
        <f t="shared" si="26"/>
        <v>2.5542000000000002</v>
      </c>
      <c r="Q161" s="334">
        <f t="shared" si="26"/>
        <v>2.528658</v>
      </c>
    </row>
    <row r="162" spans="1:24" ht="15.75" customHeight="1">
      <c r="A162" s="128">
        <f t="shared" si="28"/>
        <v>150</v>
      </c>
      <c r="B162" s="333" t="s">
        <v>823</v>
      </c>
      <c r="C162" s="338" t="s">
        <v>30</v>
      </c>
      <c r="D162" s="149">
        <v>1</v>
      </c>
      <c r="E162" s="149">
        <v>1</v>
      </c>
      <c r="F162" s="149">
        <v>1</v>
      </c>
      <c r="G162" s="149">
        <v>1</v>
      </c>
      <c r="H162" s="149">
        <v>1</v>
      </c>
      <c r="I162" s="334">
        <f t="shared" si="27"/>
        <v>0.99</v>
      </c>
      <c r="J162" s="335">
        <f t="shared" si="27"/>
        <v>0.9801</v>
      </c>
      <c r="K162" s="334">
        <f t="shared" si="25"/>
        <v>2.58</v>
      </c>
      <c r="L162" s="334">
        <f t="shared" si="26"/>
        <v>2.58</v>
      </c>
      <c r="M162" s="334">
        <f t="shared" si="26"/>
        <v>2.58</v>
      </c>
      <c r="N162" s="334">
        <f t="shared" si="26"/>
        <v>2.58</v>
      </c>
      <c r="O162" s="334">
        <f t="shared" si="26"/>
        <v>2.58</v>
      </c>
      <c r="P162" s="334">
        <f t="shared" si="26"/>
        <v>2.5542000000000002</v>
      </c>
      <c r="Q162" s="334">
        <f t="shared" si="26"/>
        <v>2.528658</v>
      </c>
      <c r="X162" s="415"/>
    </row>
    <row r="163" spans="1:17" ht="15.75" customHeight="1">
      <c r="A163" s="128">
        <f t="shared" si="28"/>
        <v>151</v>
      </c>
      <c r="B163" s="333" t="s">
        <v>1805</v>
      </c>
      <c r="C163" s="149">
        <v>22141</v>
      </c>
      <c r="D163" s="149">
        <v>2</v>
      </c>
      <c r="E163" s="149">
        <v>1</v>
      </c>
      <c r="F163" s="149">
        <v>1</v>
      </c>
      <c r="G163" s="149">
        <v>2</v>
      </c>
      <c r="H163" s="149">
        <v>1</v>
      </c>
      <c r="I163" s="334">
        <f t="shared" si="27"/>
        <v>0.99</v>
      </c>
      <c r="J163" s="335">
        <f t="shared" si="27"/>
        <v>0.9801</v>
      </c>
      <c r="K163" s="334">
        <f t="shared" si="25"/>
        <v>5.16</v>
      </c>
      <c r="L163" s="334">
        <f t="shared" si="26"/>
        <v>2.58</v>
      </c>
      <c r="M163" s="334">
        <f t="shared" si="26"/>
        <v>2.58</v>
      </c>
      <c r="N163" s="334">
        <f t="shared" si="26"/>
        <v>5.16</v>
      </c>
      <c r="O163" s="334">
        <f t="shared" si="26"/>
        <v>2.58</v>
      </c>
      <c r="P163" s="334">
        <f t="shared" si="26"/>
        <v>2.5542000000000002</v>
      </c>
      <c r="Q163" s="334">
        <f t="shared" si="26"/>
        <v>2.528658</v>
      </c>
    </row>
    <row r="164" spans="1:17" ht="15.75" customHeight="1">
      <c r="A164" s="128">
        <f t="shared" si="28"/>
        <v>152</v>
      </c>
      <c r="B164" s="333" t="s">
        <v>1949</v>
      </c>
      <c r="C164" s="338" t="s">
        <v>31</v>
      </c>
      <c r="D164" s="149">
        <v>1</v>
      </c>
      <c r="E164" s="149">
        <v>1</v>
      </c>
      <c r="F164" s="149">
        <v>1</v>
      </c>
      <c r="G164" s="149">
        <v>1</v>
      </c>
      <c r="H164" s="149">
        <v>1</v>
      </c>
      <c r="I164" s="334">
        <f t="shared" si="27"/>
        <v>0.99</v>
      </c>
      <c r="J164" s="335">
        <f t="shared" si="27"/>
        <v>0.9801</v>
      </c>
      <c r="K164" s="334">
        <f t="shared" si="25"/>
        <v>2.58</v>
      </c>
      <c r="L164" s="334">
        <f t="shared" si="26"/>
        <v>2.58</v>
      </c>
      <c r="M164" s="334">
        <f t="shared" si="26"/>
        <v>2.58</v>
      </c>
      <c r="N164" s="334">
        <f t="shared" si="26"/>
        <v>2.58</v>
      </c>
      <c r="O164" s="334">
        <f t="shared" si="26"/>
        <v>2.58</v>
      </c>
      <c r="P164" s="334">
        <f t="shared" si="26"/>
        <v>2.5542000000000002</v>
      </c>
      <c r="Q164" s="334">
        <f t="shared" si="26"/>
        <v>2.528658</v>
      </c>
    </row>
    <row r="165" spans="1:17" ht="15.75" customHeight="1">
      <c r="A165" s="128">
        <f t="shared" si="28"/>
        <v>153</v>
      </c>
      <c r="B165" s="333" t="s">
        <v>32</v>
      </c>
      <c r="C165" s="149">
        <v>23369</v>
      </c>
      <c r="D165" s="334">
        <v>27</v>
      </c>
      <c r="E165" s="334">
        <v>32</v>
      </c>
      <c r="F165" s="334">
        <v>27</v>
      </c>
      <c r="G165" s="334">
        <v>24</v>
      </c>
      <c r="H165" s="334">
        <v>17</v>
      </c>
      <c r="I165" s="334">
        <f t="shared" si="27"/>
        <v>16.83</v>
      </c>
      <c r="J165" s="335">
        <f t="shared" si="27"/>
        <v>16.6617</v>
      </c>
      <c r="K165" s="334">
        <f t="shared" si="25"/>
        <v>69.66</v>
      </c>
      <c r="L165" s="334">
        <f t="shared" si="26"/>
        <v>82.56</v>
      </c>
      <c r="M165" s="334">
        <f t="shared" si="26"/>
        <v>69.66</v>
      </c>
      <c r="N165" s="334">
        <f t="shared" si="26"/>
        <v>61.92</v>
      </c>
      <c r="O165" s="334">
        <f t="shared" si="26"/>
        <v>43.86</v>
      </c>
      <c r="P165" s="334">
        <f t="shared" si="26"/>
        <v>43.4214</v>
      </c>
      <c r="Q165" s="334">
        <f t="shared" si="26"/>
        <v>42.987186</v>
      </c>
    </row>
    <row r="166" spans="1:17" ht="15.75" customHeight="1">
      <c r="A166" s="128">
        <f t="shared" si="28"/>
        <v>154</v>
      </c>
      <c r="B166" s="333" t="s">
        <v>33</v>
      </c>
      <c r="C166" s="149">
        <v>12565</v>
      </c>
      <c r="D166" s="149" t="s">
        <v>911</v>
      </c>
      <c r="E166" s="149" t="s">
        <v>911</v>
      </c>
      <c r="F166" s="149">
        <v>1</v>
      </c>
      <c r="G166" s="149" t="s">
        <v>911</v>
      </c>
      <c r="H166" s="149" t="s">
        <v>911</v>
      </c>
      <c r="I166" s="334" t="s">
        <v>911</v>
      </c>
      <c r="J166" s="335" t="s">
        <v>911</v>
      </c>
      <c r="K166" s="334" t="s">
        <v>911</v>
      </c>
      <c r="L166" s="334" t="s">
        <v>911</v>
      </c>
      <c r="M166" s="334">
        <f t="shared" si="26"/>
        <v>2.58</v>
      </c>
      <c r="N166" s="334" t="s">
        <v>911</v>
      </c>
      <c r="O166" s="334" t="s">
        <v>911</v>
      </c>
      <c r="P166" s="334" t="s">
        <v>911</v>
      </c>
      <c r="Q166" s="334" t="s">
        <v>911</v>
      </c>
    </row>
    <row r="167" spans="1:17" ht="31.5" customHeight="1">
      <c r="A167" s="128">
        <f t="shared" si="28"/>
        <v>155</v>
      </c>
      <c r="B167" s="333" t="s">
        <v>34</v>
      </c>
      <c r="C167" s="149" t="s">
        <v>35</v>
      </c>
      <c r="D167" s="334">
        <v>130</v>
      </c>
      <c r="E167" s="334">
        <v>128</v>
      </c>
      <c r="F167" s="334">
        <v>128</v>
      </c>
      <c r="G167" s="334">
        <v>128</v>
      </c>
      <c r="H167" s="334">
        <v>146</v>
      </c>
      <c r="I167" s="334">
        <f t="shared" si="27"/>
        <v>144.54</v>
      </c>
      <c r="J167" s="335">
        <f t="shared" si="27"/>
        <v>143.09459999999999</v>
      </c>
      <c r="K167" s="334">
        <f aca="true" t="shared" si="29" ref="K167:K177">D167*2.58</f>
        <v>335.40000000000003</v>
      </c>
      <c r="L167" s="334">
        <f t="shared" si="26"/>
        <v>330.24</v>
      </c>
      <c r="M167" s="334">
        <f t="shared" si="26"/>
        <v>330.24</v>
      </c>
      <c r="N167" s="334">
        <f t="shared" si="26"/>
        <v>330.24</v>
      </c>
      <c r="O167" s="334">
        <f t="shared" si="26"/>
        <v>376.68</v>
      </c>
      <c r="P167" s="334">
        <f t="shared" si="26"/>
        <v>372.9132</v>
      </c>
      <c r="Q167" s="334">
        <f t="shared" si="26"/>
        <v>369.18406799999997</v>
      </c>
    </row>
    <row r="168" spans="1:17" ht="15.75" customHeight="1">
      <c r="A168" s="128">
        <f t="shared" si="28"/>
        <v>156</v>
      </c>
      <c r="B168" s="333" t="s">
        <v>888</v>
      </c>
      <c r="C168" s="149">
        <v>11301</v>
      </c>
      <c r="D168" s="334">
        <v>16</v>
      </c>
      <c r="E168" s="334">
        <v>10</v>
      </c>
      <c r="F168" s="334">
        <v>5</v>
      </c>
      <c r="G168" s="334">
        <v>4</v>
      </c>
      <c r="H168" s="334">
        <v>4</v>
      </c>
      <c r="I168" s="334">
        <f t="shared" si="27"/>
        <v>3.96</v>
      </c>
      <c r="J168" s="335">
        <f t="shared" si="27"/>
        <v>3.9204</v>
      </c>
      <c r="K168" s="334">
        <f t="shared" si="29"/>
        <v>41.28</v>
      </c>
      <c r="L168" s="334">
        <f t="shared" si="26"/>
        <v>25.8</v>
      </c>
      <c r="M168" s="334">
        <f t="shared" si="26"/>
        <v>12.9</v>
      </c>
      <c r="N168" s="334">
        <f t="shared" si="26"/>
        <v>10.32</v>
      </c>
      <c r="O168" s="334">
        <f t="shared" si="26"/>
        <v>10.32</v>
      </c>
      <c r="P168" s="334">
        <f t="shared" si="26"/>
        <v>10.216800000000001</v>
      </c>
      <c r="Q168" s="334">
        <f t="shared" si="26"/>
        <v>10.114632</v>
      </c>
    </row>
    <row r="169" spans="1:17" ht="15.75" customHeight="1">
      <c r="A169" s="128">
        <f t="shared" si="28"/>
        <v>157</v>
      </c>
      <c r="B169" s="333" t="s">
        <v>1726</v>
      </c>
      <c r="C169" s="149">
        <v>13249</v>
      </c>
      <c r="D169" s="334">
        <v>6</v>
      </c>
      <c r="E169" s="334">
        <v>7</v>
      </c>
      <c r="F169" s="334">
        <v>6</v>
      </c>
      <c r="G169" s="334">
        <v>6</v>
      </c>
      <c r="H169" s="334">
        <v>6</v>
      </c>
      <c r="I169" s="334">
        <f t="shared" si="27"/>
        <v>5.9399999999999995</v>
      </c>
      <c r="J169" s="335">
        <f t="shared" si="27"/>
        <v>5.880599999999999</v>
      </c>
      <c r="K169" s="334">
        <f t="shared" si="29"/>
        <v>15.48</v>
      </c>
      <c r="L169" s="334">
        <f t="shared" si="26"/>
        <v>18.060000000000002</v>
      </c>
      <c r="M169" s="334">
        <f t="shared" si="26"/>
        <v>15.48</v>
      </c>
      <c r="N169" s="334">
        <f t="shared" si="26"/>
        <v>15.48</v>
      </c>
      <c r="O169" s="334">
        <f t="shared" si="26"/>
        <v>15.48</v>
      </c>
      <c r="P169" s="334">
        <f t="shared" si="26"/>
        <v>15.325199999999999</v>
      </c>
      <c r="Q169" s="334">
        <f t="shared" si="26"/>
        <v>15.171947999999999</v>
      </c>
    </row>
    <row r="170" spans="1:17" ht="15.75" customHeight="1">
      <c r="A170" s="128">
        <f t="shared" si="28"/>
        <v>158</v>
      </c>
      <c r="B170" s="357" t="s">
        <v>983</v>
      </c>
      <c r="C170" s="359">
        <v>17254</v>
      </c>
      <c r="D170" s="334">
        <v>4</v>
      </c>
      <c r="E170" s="334">
        <v>4</v>
      </c>
      <c r="F170" s="334">
        <v>5</v>
      </c>
      <c r="G170" s="334">
        <v>4</v>
      </c>
      <c r="H170" s="334">
        <v>4</v>
      </c>
      <c r="I170" s="334">
        <f t="shared" si="27"/>
        <v>3.96</v>
      </c>
      <c r="J170" s="335">
        <f t="shared" si="27"/>
        <v>3.9204</v>
      </c>
      <c r="K170" s="334">
        <f t="shared" si="29"/>
        <v>10.32</v>
      </c>
      <c r="L170" s="334">
        <f aca="true" t="shared" si="30" ref="L170:Q170">E170*2.58</f>
        <v>10.32</v>
      </c>
      <c r="M170" s="334">
        <f t="shared" si="30"/>
        <v>12.9</v>
      </c>
      <c r="N170" s="334">
        <f t="shared" si="30"/>
        <v>10.32</v>
      </c>
      <c r="O170" s="334">
        <f t="shared" si="30"/>
        <v>10.32</v>
      </c>
      <c r="P170" s="334">
        <f t="shared" si="30"/>
        <v>10.216800000000001</v>
      </c>
      <c r="Q170" s="334">
        <f t="shared" si="30"/>
        <v>10.114632</v>
      </c>
    </row>
    <row r="171" spans="1:17" ht="15.75" customHeight="1">
      <c r="A171" s="128">
        <f t="shared" si="28"/>
        <v>159</v>
      </c>
      <c r="B171" s="357" t="s">
        <v>988</v>
      </c>
      <c r="C171" s="359">
        <v>25995</v>
      </c>
      <c r="D171" s="334">
        <v>1</v>
      </c>
      <c r="E171" s="334">
        <v>1</v>
      </c>
      <c r="F171" s="334" t="s">
        <v>911</v>
      </c>
      <c r="G171" s="334">
        <v>1</v>
      </c>
      <c r="H171" s="334">
        <v>1</v>
      </c>
      <c r="I171" s="334">
        <f t="shared" si="27"/>
        <v>0.99</v>
      </c>
      <c r="J171" s="335">
        <f t="shared" si="27"/>
        <v>0.9801</v>
      </c>
      <c r="K171" s="334">
        <f t="shared" si="29"/>
        <v>2.58</v>
      </c>
      <c r="L171" s="334">
        <f aca="true" t="shared" si="31" ref="L171:L176">E171*2.58</f>
        <v>2.58</v>
      </c>
      <c r="M171" s="334" t="s">
        <v>911</v>
      </c>
      <c r="N171" s="334">
        <f aca="true" t="shared" si="32" ref="N171:Q177">G171*2.58</f>
        <v>2.58</v>
      </c>
      <c r="O171" s="334">
        <f t="shared" si="32"/>
        <v>2.58</v>
      </c>
      <c r="P171" s="334">
        <f t="shared" si="32"/>
        <v>2.5542000000000002</v>
      </c>
      <c r="Q171" s="334">
        <f t="shared" si="32"/>
        <v>2.528658</v>
      </c>
    </row>
    <row r="172" spans="1:17" ht="15.75" customHeight="1">
      <c r="A172" s="128">
        <f t="shared" si="28"/>
        <v>160</v>
      </c>
      <c r="B172" s="333" t="s">
        <v>1951</v>
      </c>
      <c r="C172" s="149">
        <v>16399</v>
      </c>
      <c r="D172" s="340">
        <v>5</v>
      </c>
      <c r="E172" s="340">
        <v>5</v>
      </c>
      <c r="F172" s="340">
        <v>5</v>
      </c>
      <c r="G172" s="340">
        <v>5</v>
      </c>
      <c r="H172" s="340">
        <v>5</v>
      </c>
      <c r="I172" s="334">
        <f t="shared" si="27"/>
        <v>4.95</v>
      </c>
      <c r="J172" s="335">
        <f t="shared" si="27"/>
        <v>4.9005</v>
      </c>
      <c r="K172" s="334">
        <f t="shared" si="29"/>
        <v>12.9</v>
      </c>
      <c r="L172" s="334">
        <f t="shared" si="31"/>
        <v>12.9</v>
      </c>
      <c r="M172" s="334">
        <f aca="true" t="shared" si="33" ref="M172:M177">F172*2.58</f>
        <v>12.9</v>
      </c>
      <c r="N172" s="334">
        <f t="shared" si="32"/>
        <v>12.9</v>
      </c>
      <c r="O172" s="334">
        <f t="shared" si="32"/>
        <v>12.9</v>
      </c>
      <c r="P172" s="334">
        <f t="shared" si="32"/>
        <v>12.771</v>
      </c>
      <c r="Q172" s="334">
        <f t="shared" si="32"/>
        <v>12.64329</v>
      </c>
    </row>
    <row r="173" spans="1:17" ht="15.75" customHeight="1">
      <c r="A173" s="128">
        <f t="shared" si="28"/>
        <v>161</v>
      </c>
      <c r="B173" s="461" t="s">
        <v>1287</v>
      </c>
      <c r="C173" s="338" t="s">
        <v>952</v>
      </c>
      <c r="D173" s="149">
        <v>2</v>
      </c>
      <c r="E173" s="340">
        <v>1</v>
      </c>
      <c r="F173" s="340">
        <v>1</v>
      </c>
      <c r="G173" s="340" t="s">
        <v>911</v>
      </c>
      <c r="H173" s="340" t="s">
        <v>911</v>
      </c>
      <c r="I173" s="334" t="s">
        <v>911</v>
      </c>
      <c r="J173" s="335" t="s">
        <v>911</v>
      </c>
      <c r="K173" s="334">
        <f>D173*2.58</f>
        <v>5.16</v>
      </c>
      <c r="L173" s="334">
        <f t="shared" si="31"/>
        <v>2.58</v>
      </c>
      <c r="M173" s="334">
        <f t="shared" si="33"/>
        <v>2.58</v>
      </c>
      <c r="N173" s="334" t="s">
        <v>911</v>
      </c>
      <c r="O173" s="334" t="s">
        <v>911</v>
      </c>
      <c r="P173" s="334" t="s">
        <v>911</v>
      </c>
      <c r="Q173" s="334" t="s">
        <v>911</v>
      </c>
    </row>
    <row r="174" spans="1:17" ht="15.75" customHeight="1">
      <c r="A174" s="128">
        <f t="shared" si="28"/>
        <v>162</v>
      </c>
      <c r="B174" s="461" t="s">
        <v>1288</v>
      </c>
      <c r="C174" s="338" t="s">
        <v>953</v>
      </c>
      <c r="D174" s="149">
        <v>2</v>
      </c>
      <c r="E174" s="340">
        <v>1</v>
      </c>
      <c r="F174" s="340">
        <v>1</v>
      </c>
      <c r="G174" s="340" t="s">
        <v>911</v>
      </c>
      <c r="H174" s="340" t="s">
        <v>911</v>
      </c>
      <c r="I174" s="334" t="s">
        <v>911</v>
      </c>
      <c r="J174" s="335" t="s">
        <v>911</v>
      </c>
      <c r="K174" s="334">
        <f>D174*2.58</f>
        <v>5.16</v>
      </c>
      <c r="L174" s="334">
        <f t="shared" si="31"/>
        <v>2.58</v>
      </c>
      <c r="M174" s="334">
        <f t="shared" si="33"/>
        <v>2.58</v>
      </c>
      <c r="N174" s="334" t="s">
        <v>911</v>
      </c>
      <c r="O174" s="334" t="s">
        <v>911</v>
      </c>
      <c r="P174" s="334" t="s">
        <v>911</v>
      </c>
      <c r="Q174" s="334" t="s">
        <v>911</v>
      </c>
    </row>
    <row r="175" spans="1:17" ht="15.75" customHeight="1">
      <c r="A175" s="128">
        <f t="shared" si="28"/>
        <v>163</v>
      </c>
      <c r="B175" s="461" t="s">
        <v>1285</v>
      </c>
      <c r="C175" s="338" t="s">
        <v>951</v>
      </c>
      <c r="D175" s="149">
        <v>2</v>
      </c>
      <c r="E175" s="340">
        <v>2</v>
      </c>
      <c r="F175" s="340">
        <v>2</v>
      </c>
      <c r="G175" s="340">
        <v>2</v>
      </c>
      <c r="H175" s="340">
        <v>1</v>
      </c>
      <c r="I175" s="334">
        <f>H175*0.99</f>
        <v>0.99</v>
      </c>
      <c r="J175" s="335">
        <f>I175*0.99</f>
        <v>0.9801</v>
      </c>
      <c r="K175" s="334">
        <f>D175*2.58</f>
        <v>5.16</v>
      </c>
      <c r="L175" s="334">
        <f t="shared" si="31"/>
        <v>5.16</v>
      </c>
      <c r="M175" s="334">
        <f t="shared" si="33"/>
        <v>5.16</v>
      </c>
      <c r="N175" s="334">
        <f t="shared" si="32"/>
        <v>5.16</v>
      </c>
      <c r="O175" s="334">
        <f t="shared" si="32"/>
        <v>2.58</v>
      </c>
      <c r="P175" s="334">
        <f t="shared" si="32"/>
        <v>2.5542000000000002</v>
      </c>
      <c r="Q175" s="334">
        <f t="shared" si="32"/>
        <v>2.528658</v>
      </c>
    </row>
    <row r="176" spans="1:17" ht="15.75" customHeight="1">
      <c r="A176" s="128">
        <f t="shared" si="28"/>
        <v>164</v>
      </c>
      <c r="B176" s="363" t="s">
        <v>877</v>
      </c>
      <c r="C176" s="344">
        <v>12901</v>
      </c>
      <c r="D176" s="364">
        <v>37</v>
      </c>
      <c r="E176" s="364">
        <v>40</v>
      </c>
      <c r="F176" s="364">
        <v>52</v>
      </c>
      <c r="G176" s="364">
        <v>48</v>
      </c>
      <c r="H176" s="364">
        <v>49</v>
      </c>
      <c r="I176" s="334">
        <f t="shared" si="27"/>
        <v>48.51</v>
      </c>
      <c r="J176" s="335">
        <f t="shared" si="27"/>
        <v>48.024899999999995</v>
      </c>
      <c r="K176" s="334">
        <f t="shared" si="29"/>
        <v>95.46000000000001</v>
      </c>
      <c r="L176" s="334">
        <f t="shared" si="31"/>
        <v>103.2</v>
      </c>
      <c r="M176" s="334">
        <f t="shared" si="33"/>
        <v>134.16</v>
      </c>
      <c r="N176" s="334">
        <f t="shared" si="32"/>
        <v>123.84</v>
      </c>
      <c r="O176" s="334">
        <f t="shared" si="32"/>
        <v>126.42</v>
      </c>
      <c r="P176" s="334">
        <f t="shared" si="32"/>
        <v>125.1558</v>
      </c>
      <c r="Q176" s="334">
        <f t="shared" si="32"/>
        <v>123.904242</v>
      </c>
    </row>
    <row r="177" spans="1:17" ht="15.75" customHeight="1">
      <c r="A177" s="128">
        <f t="shared" si="28"/>
        <v>165</v>
      </c>
      <c r="B177" s="333" t="s">
        <v>1447</v>
      </c>
      <c r="C177" s="342">
        <v>16437</v>
      </c>
      <c r="D177" s="340">
        <v>51</v>
      </c>
      <c r="E177" s="340">
        <v>50</v>
      </c>
      <c r="F177" s="340">
        <v>50</v>
      </c>
      <c r="G177" s="340">
        <v>50</v>
      </c>
      <c r="H177" s="340">
        <v>56</v>
      </c>
      <c r="I177" s="334">
        <f t="shared" si="27"/>
        <v>55.44</v>
      </c>
      <c r="J177" s="335">
        <f t="shared" si="27"/>
        <v>54.8856</v>
      </c>
      <c r="K177" s="334">
        <f t="shared" si="29"/>
        <v>131.58</v>
      </c>
      <c r="L177" s="334">
        <f>E177*2.54</f>
        <v>127</v>
      </c>
      <c r="M177" s="334">
        <f t="shared" si="33"/>
        <v>129</v>
      </c>
      <c r="N177" s="334">
        <f t="shared" si="32"/>
        <v>129</v>
      </c>
      <c r="O177" s="334">
        <f t="shared" si="32"/>
        <v>144.48000000000002</v>
      </c>
      <c r="P177" s="334">
        <f t="shared" si="32"/>
        <v>143.0352</v>
      </c>
      <c r="Q177" s="334">
        <f t="shared" si="32"/>
        <v>141.604848</v>
      </c>
    </row>
    <row r="178" spans="1:17" ht="21" customHeight="1">
      <c r="A178" s="481" t="s">
        <v>198</v>
      </c>
      <c r="B178" s="482"/>
      <c r="C178" s="482"/>
      <c r="D178" s="482"/>
      <c r="E178" s="482"/>
      <c r="F178" s="482"/>
      <c r="G178" s="482"/>
      <c r="H178" s="482"/>
      <c r="I178" s="482"/>
      <c r="J178" s="482"/>
      <c r="K178" s="482"/>
      <c r="L178" s="482"/>
      <c r="M178" s="482"/>
      <c r="N178" s="482"/>
      <c r="O178" s="482"/>
      <c r="P178" s="482"/>
      <c r="Q178" s="483"/>
    </row>
    <row r="179" spans="1:191" s="371" customFormat="1" ht="15.75" customHeight="1">
      <c r="A179" s="128">
        <v>166</v>
      </c>
      <c r="B179" s="333" t="s">
        <v>1124</v>
      </c>
      <c r="C179" s="153" t="s">
        <v>2272</v>
      </c>
      <c r="D179" s="149">
        <v>40</v>
      </c>
      <c r="E179" s="149">
        <v>38</v>
      </c>
      <c r="F179" s="149">
        <v>35</v>
      </c>
      <c r="G179" s="149">
        <v>35</v>
      </c>
      <c r="H179" s="149">
        <v>40</v>
      </c>
      <c r="I179" s="334">
        <f aca="true" t="shared" si="34" ref="I179:J182">H179*0.99</f>
        <v>39.6</v>
      </c>
      <c r="J179" s="335">
        <f t="shared" si="34"/>
        <v>39.204</v>
      </c>
      <c r="K179" s="336">
        <f>D179*1.14</f>
        <v>45.599999999999994</v>
      </c>
      <c r="L179" s="336">
        <f aca="true" t="shared" si="35" ref="L179:Q180">E179*1.14</f>
        <v>43.31999999999999</v>
      </c>
      <c r="M179" s="336">
        <f t="shared" si="35"/>
        <v>39.9</v>
      </c>
      <c r="N179" s="336">
        <f t="shared" si="35"/>
        <v>39.9</v>
      </c>
      <c r="O179" s="336">
        <f t="shared" si="35"/>
        <v>45.599999999999994</v>
      </c>
      <c r="P179" s="336">
        <f t="shared" si="35"/>
        <v>45.144</v>
      </c>
      <c r="Q179" s="336">
        <f t="shared" si="35"/>
        <v>44.69256</v>
      </c>
      <c r="R179" s="368"/>
      <c r="S179" s="368"/>
      <c r="T179" s="369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70"/>
      <c r="AE179" s="370"/>
      <c r="AF179" s="370"/>
      <c r="AG179" s="370"/>
      <c r="AH179" s="370"/>
      <c r="AI179" s="370"/>
      <c r="AJ179" s="370"/>
      <c r="AK179" s="370"/>
      <c r="AL179" s="370"/>
      <c r="AM179" s="370"/>
      <c r="AN179" s="370"/>
      <c r="AO179" s="370"/>
      <c r="AP179" s="370"/>
      <c r="AQ179" s="370"/>
      <c r="AR179" s="370"/>
      <c r="AS179" s="370"/>
      <c r="AT179" s="370"/>
      <c r="AU179" s="370"/>
      <c r="AV179" s="370"/>
      <c r="AW179" s="370"/>
      <c r="AX179" s="370"/>
      <c r="AY179" s="370"/>
      <c r="AZ179" s="370"/>
      <c r="BA179" s="370"/>
      <c r="BB179" s="370"/>
      <c r="BC179" s="370"/>
      <c r="BD179" s="370"/>
      <c r="BE179" s="370"/>
      <c r="BF179" s="370"/>
      <c r="BG179" s="370"/>
      <c r="BH179" s="370"/>
      <c r="BI179" s="370"/>
      <c r="BJ179" s="370"/>
      <c r="BK179" s="370"/>
      <c r="BL179" s="370"/>
      <c r="BM179" s="370"/>
      <c r="BN179" s="370"/>
      <c r="BO179" s="370"/>
      <c r="BP179" s="370"/>
      <c r="BQ179" s="370"/>
      <c r="BR179" s="370"/>
      <c r="BS179" s="370"/>
      <c r="BT179" s="370"/>
      <c r="BU179" s="370"/>
      <c r="BV179" s="370"/>
      <c r="BW179" s="370"/>
      <c r="BX179" s="370"/>
      <c r="BY179" s="370"/>
      <c r="BZ179" s="370"/>
      <c r="CA179" s="370"/>
      <c r="CB179" s="370"/>
      <c r="CC179" s="370"/>
      <c r="CD179" s="370"/>
      <c r="CE179" s="370"/>
      <c r="CF179" s="370"/>
      <c r="CG179" s="370"/>
      <c r="CH179" s="370"/>
      <c r="CI179" s="370"/>
      <c r="CJ179" s="370"/>
      <c r="CK179" s="370"/>
      <c r="CL179" s="370"/>
      <c r="CM179" s="370"/>
      <c r="CN179" s="370"/>
      <c r="CO179" s="370"/>
      <c r="CP179" s="370"/>
      <c r="CQ179" s="370"/>
      <c r="CR179" s="370"/>
      <c r="CS179" s="370"/>
      <c r="CT179" s="370"/>
      <c r="CU179" s="370"/>
      <c r="CV179" s="370"/>
      <c r="CW179" s="370"/>
      <c r="CX179" s="370"/>
      <c r="CY179" s="370"/>
      <c r="CZ179" s="370"/>
      <c r="DA179" s="370"/>
      <c r="DB179" s="370"/>
      <c r="DC179" s="370"/>
      <c r="DD179" s="370"/>
      <c r="DE179" s="370"/>
      <c r="DF179" s="370"/>
      <c r="DG179" s="370"/>
      <c r="DH179" s="370"/>
      <c r="DI179" s="370"/>
      <c r="DJ179" s="370"/>
      <c r="DK179" s="370"/>
      <c r="DL179" s="370"/>
      <c r="DM179" s="370"/>
      <c r="DN179" s="370"/>
      <c r="DO179" s="370"/>
      <c r="DP179" s="370"/>
      <c r="DQ179" s="370"/>
      <c r="DR179" s="370"/>
      <c r="DS179" s="370"/>
      <c r="DT179" s="370"/>
      <c r="DU179" s="370"/>
      <c r="DV179" s="370"/>
      <c r="DW179" s="370"/>
      <c r="DX179" s="370"/>
      <c r="DY179" s="370"/>
      <c r="DZ179" s="370"/>
      <c r="EA179" s="370"/>
      <c r="EB179" s="370"/>
      <c r="EC179" s="370"/>
      <c r="ED179" s="370"/>
      <c r="EE179" s="370"/>
      <c r="EF179" s="370"/>
      <c r="EG179" s="370"/>
      <c r="EH179" s="370"/>
      <c r="EI179" s="370"/>
      <c r="EJ179" s="370"/>
      <c r="EK179" s="370"/>
      <c r="EL179" s="370"/>
      <c r="EM179" s="370"/>
      <c r="EN179" s="370"/>
      <c r="EO179" s="370"/>
      <c r="EP179" s="370"/>
      <c r="EQ179" s="370"/>
      <c r="ER179" s="370"/>
      <c r="ES179" s="370"/>
      <c r="ET179" s="370"/>
      <c r="EU179" s="370"/>
      <c r="EV179" s="370"/>
      <c r="EW179" s="370"/>
      <c r="EX179" s="370"/>
      <c r="EY179" s="370"/>
      <c r="EZ179" s="370"/>
      <c r="FA179" s="370"/>
      <c r="FB179" s="370"/>
      <c r="FC179" s="370"/>
      <c r="FD179" s="370"/>
      <c r="FE179" s="370"/>
      <c r="FF179" s="370"/>
      <c r="FG179" s="370"/>
      <c r="FH179" s="370"/>
      <c r="FI179" s="370"/>
      <c r="FJ179" s="370"/>
      <c r="FK179" s="370"/>
      <c r="FL179" s="370"/>
      <c r="FM179" s="370"/>
      <c r="FN179" s="370"/>
      <c r="FO179" s="370"/>
      <c r="FP179" s="370"/>
      <c r="FQ179" s="370"/>
      <c r="FR179" s="370"/>
      <c r="FS179" s="370"/>
      <c r="FT179" s="370"/>
      <c r="FU179" s="370"/>
      <c r="FV179" s="370"/>
      <c r="FW179" s="370"/>
      <c r="FX179" s="370"/>
      <c r="FY179" s="370"/>
      <c r="FZ179" s="370"/>
      <c r="GA179" s="370"/>
      <c r="GB179" s="370"/>
      <c r="GC179" s="370"/>
      <c r="GD179" s="370"/>
      <c r="GE179" s="370"/>
      <c r="GF179" s="370"/>
      <c r="GG179" s="370"/>
      <c r="GH179" s="370"/>
      <c r="GI179" s="370"/>
    </row>
    <row r="180" spans="1:191" s="371" customFormat="1" ht="15.75" customHeight="1">
      <c r="A180" s="128">
        <v>167</v>
      </c>
      <c r="B180" s="333" t="s">
        <v>1125</v>
      </c>
      <c r="C180" s="338" t="s">
        <v>48</v>
      </c>
      <c r="D180" s="149">
        <v>16</v>
      </c>
      <c r="E180" s="149">
        <v>17</v>
      </c>
      <c r="F180" s="149">
        <v>15</v>
      </c>
      <c r="G180" s="149">
        <v>13</v>
      </c>
      <c r="H180" s="149">
        <v>17</v>
      </c>
      <c r="I180" s="334">
        <f t="shared" si="34"/>
        <v>16.83</v>
      </c>
      <c r="J180" s="335">
        <f t="shared" si="34"/>
        <v>16.6617</v>
      </c>
      <c r="K180" s="336">
        <f>D180*1.14</f>
        <v>18.24</v>
      </c>
      <c r="L180" s="336">
        <f t="shared" si="35"/>
        <v>19.38</v>
      </c>
      <c r="M180" s="336">
        <f t="shared" si="35"/>
        <v>17.099999999999998</v>
      </c>
      <c r="N180" s="336">
        <f t="shared" si="35"/>
        <v>14.819999999999999</v>
      </c>
      <c r="O180" s="336">
        <f t="shared" si="35"/>
        <v>19.38</v>
      </c>
      <c r="P180" s="336">
        <f t="shared" si="35"/>
        <v>19.186199999999996</v>
      </c>
      <c r="Q180" s="336">
        <f t="shared" si="35"/>
        <v>18.994338</v>
      </c>
      <c r="R180" s="368"/>
      <c r="S180" s="368"/>
      <c r="T180" s="369"/>
      <c r="U180" s="370"/>
      <c r="V180" s="370"/>
      <c r="W180" s="370"/>
      <c r="X180" s="370"/>
      <c r="Y180" s="370"/>
      <c r="Z180" s="370"/>
      <c r="AA180" s="370"/>
      <c r="AB180" s="370"/>
      <c r="AC180" s="370"/>
      <c r="AD180" s="370"/>
      <c r="AE180" s="370"/>
      <c r="AF180" s="370"/>
      <c r="AG180" s="370"/>
      <c r="AH180" s="370"/>
      <c r="AI180" s="370"/>
      <c r="AJ180" s="370"/>
      <c r="AK180" s="370"/>
      <c r="AL180" s="370"/>
      <c r="AM180" s="370"/>
      <c r="AN180" s="370"/>
      <c r="AO180" s="370"/>
      <c r="AP180" s="370"/>
      <c r="AQ180" s="370"/>
      <c r="AR180" s="370"/>
      <c r="AS180" s="370"/>
      <c r="AT180" s="370"/>
      <c r="AU180" s="370"/>
      <c r="AV180" s="370"/>
      <c r="AW180" s="370"/>
      <c r="AX180" s="370"/>
      <c r="AY180" s="370"/>
      <c r="AZ180" s="370"/>
      <c r="BA180" s="370"/>
      <c r="BB180" s="370"/>
      <c r="BC180" s="370"/>
      <c r="BD180" s="370"/>
      <c r="BE180" s="370"/>
      <c r="BF180" s="370"/>
      <c r="BG180" s="370"/>
      <c r="BH180" s="370"/>
      <c r="BI180" s="370"/>
      <c r="BJ180" s="370"/>
      <c r="BK180" s="370"/>
      <c r="BL180" s="370"/>
      <c r="BM180" s="370"/>
      <c r="BN180" s="370"/>
      <c r="BO180" s="370"/>
      <c r="BP180" s="370"/>
      <c r="BQ180" s="370"/>
      <c r="BR180" s="370"/>
      <c r="BS180" s="370"/>
      <c r="BT180" s="370"/>
      <c r="BU180" s="370"/>
      <c r="BV180" s="370"/>
      <c r="BW180" s="370"/>
      <c r="BX180" s="370"/>
      <c r="BY180" s="370"/>
      <c r="BZ180" s="370"/>
      <c r="CA180" s="370"/>
      <c r="CB180" s="370"/>
      <c r="CC180" s="370"/>
      <c r="CD180" s="370"/>
      <c r="CE180" s="370"/>
      <c r="CF180" s="370"/>
      <c r="CG180" s="370"/>
      <c r="CH180" s="370"/>
      <c r="CI180" s="370"/>
      <c r="CJ180" s="370"/>
      <c r="CK180" s="370"/>
      <c r="CL180" s="370"/>
      <c r="CM180" s="370"/>
      <c r="CN180" s="370"/>
      <c r="CO180" s="370"/>
      <c r="CP180" s="370"/>
      <c r="CQ180" s="370"/>
      <c r="CR180" s="370"/>
      <c r="CS180" s="370"/>
      <c r="CT180" s="370"/>
      <c r="CU180" s="370"/>
      <c r="CV180" s="370"/>
      <c r="CW180" s="370"/>
      <c r="CX180" s="370"/>
      <c r="CY180" s="370"/>
      <c r="CZ180" s="370"/>
      <c r="DA180" s="370"/>
      <c r="DB180" s="370"/>
      <c r="DC180" s="370"/>
      <c r="DD180" s="370"/>
      <c r="DE180" s="370"/>
      <c r="DF180" s="370"/>
      <c r="DG180" s="370"/>
      <c r="DH180" s="370"/>
      <c r="DI180" s="370"/>
      <c r="DJ180" s="370"/>
      <c r="DK180" s="370"/>
      <c r="DL180" s="370"/>
      <c r="DM180" s="370"/>
      <c r="DN180" s="370"/>
      <c r="DO180" s="370"/>
      <c r="DP180" s="370"/>
      <c r="DQ180" s="370"/>
      <c r="DR180" s="370"/>
      <c r="DS180" s="370"/>
      <c r="DT180" s="370"/>
      <c r="DU180" s="370"/>
      <c r="DV180" s="370"/>
      <c r="DW180" s="370"/>
      <c r="DX180" s="370"/>
      <c r="DY180" s="370"/>
      <c r="DZ180" s="370"/>
      <c r="EA180" s="370"/>
      <c r="EB180" s="370"/>
      <c r="EC180" s="370"/>
      <c r="ED180" s="370"/>
      <c r="EE180" s="370"/>
      <c r="EF180" s="370"/>
      <c r="EG180" s="370"/>
      <c r="EH180" s="370"/>
      <c r="EI180" s="370"/>
      <c r="EJ180" s="370"/>
      <c r="EK180" s="370"/>
      <c r="EL180" s="370"/>
      <c r="EM180" s="370"/>
      <c r="EN180" s="370"/>
      <c r="EO180" s="370"/>
      <c r="EP180" s="370"/>
      <c r="EQ180" s="370"/>
      <c r="ER180" s="370"/>
      <c r="ES180" s="370"/>
      <c r="ET180" s="370"/>
      <c r="EU180" s="370"/>
      <c r="EV180" s="370"/>
      <c r="EW180" s="370"/>
      <c r="EX180" s="370"/>
      <c r="EY180" s="370"/>
      <c r="EZ180" s="370"/>
      <c r="FA180" s="370"/>
      <c r="FB180" s="370"/>
      <c r="FC180" s="370"/>
      <c r="FD180" s="370"/>
      <c r="FE180" s="370"/>
      <c r="FF180" s="370"/>
      <c r="FG180" s="370"/>
      <c r="FH180" s="370"/>
      <c r="FI180" s="370"/>
      <c r="FJ180" s="370"/>
      <c r="FK180" s="370"/>
      <c r="FL180" s="370"/>
      <c r="FM180" s="370"/>
      <c r="FN180" s="370"/>
      <c r="FO180" s="370"/>
      <c r="FP180" s="370"/>
      <c r="FQ180" s="370"/>
      <c r="FR180" s="370"/>
      <c r="FS180" s="370"/>
      <c r="FT180" s="370"/>
      <c r="FU180" s="370"/>
      <c r="FV180" s="370"/>
      <c r="FW180" s="370"/>
      <c r="FX180" s="370"/>
      <c r="FY180" s="370"/>
      <c r="FZ180" s="370"/>
      <c r="GA180" s="370"/>
      <c r="GB180" s="370"/>
      <c r="GC180" s="370"/>
      <c r="GD180" s="370"/>
      <c r="GE180" s="370"/>
      <c r="GF180" s="370"/>
      <c r="GG180" s="370"/>
      <c r="GH180" s="370"/>
      <c r="GI180" s="370"/>
    </row>
    <row r="181" spans="1:191" s="371" customFormat="1" ht="17.25" customHeight="1">
      <c r="A181" s="128">
        <v>168</v>
      </c>
      <c r="B181" s="333" t="s">
        <v>49</v>
      </c>
      <c r="C181" s="349">
        <v>36945</v>
      </c>
      <c r="D181" s="149">
        <v>10</v>
      </c>
      <c r="E181" s="149">
        <v>10</v>
      </c>
      <c r="F181" s="149">
        <v>12</v>
      </c>
      <c r="G181" s="149">
        <v>12</v>
      </c>
      <c r="H181" s="149">
        <v>12</v>
      </c>
      <c r="I181" s="334">
        <f t="shared" si="34"/>
        <v>11.879999999999999</v>
      </c>
      <c r="J181" s="335">
        <f t="shared" si="34"/>
        <v>11.761199999999999</v>
      </c>
      <c r="K181" s="336">
        <f>D181*2.17</f>
        <v>21.7</v>
      </c>
      <c r="L181" s="336">
        <f aca="true" t="shared" si="36" ref="L181:Q184">E181*2.17</f>
        <v>21.7</v>
      </c>
      <c r="M181" s="336">
        <f t="shared" si="36"/>
        <v>26.04</v>
      </c>
      <c r="N181" s="336">
        <f t="shared" si="36"/>
        <v>26.04</v>
      </c>
      <c r="O181" s="336">
        <f t="shared" si="36"/>
        <v>26.04</v>
      </c>
      <c r="P181" s="336">
        <f t="shared" si="36"/>
        <v>25.7796</v>
      </c>
      <c r="Q181" s="336">
        <f t="shared" si="36"/>
        <v>25.521803999999996</v>
      </c>
      <c r="R181" s="368"/>
      <c r="S181" s="368"/>
      <c r="T181" s="369"/>
      <c r="U181" s="370"/>
      <c r="V181" s="370"/>
      <c r="W181" s="370"/>
      <c r="X181" s="370"/>
      <c r="Y181" s="370"/>
      <c r="Z181" s="370"/>
      <c r="AA181" s="370"/>
      <c r="AB181" s="370"/>
      <c r="AC181" s="370"/>
      <c r="AD181" s="370"/>
      <c r="AE181" s="370"/>
      <c r="AF181" s="370"/>
      <c r="AG181" s="370"/>
      <c r="AH181" s="370"/>
      <c r="AI181" s="370"/>
      <c r="AJ181" s="370"/>
      <c r="AK181" s="370"/>
      <c r="AL181" s="370"/>
      <c r="AM181" s="370"/>
      <c r="AN181" s="370"/>
      <c r="AO181" s="370"/>
      <c r="AP181" s="370"/>
      <c r="AQ181" s="370"/>
      <c r="AR181" s="370"/>
      <c r="AS181" s="370"/>
      <c r="AT181" s="370"/>
      <c r="AU181" s="370"/>
      <c r="AV181" s="370"/>
      <c r="AW181" s="370"/>
      <c r="AX181" s="370"/>
      <c r="AY181" s="370"/>
      <c r="AZ181" s="370"/>
      <c r="BA181" s="370"/>
      <c r="BB181" s="370"/>
      <c r="BC181" s="370"/>
      <c r="BD181" s="370"/>
      <c r="BE181" s="370"/>
      <c r="BF181" s="370"/>
      <c r="BG181" s="370"/>
      <c r="BH181" s="370"/>
      <c r="BI181" s="370"/>
      <c r="BJ181" s="370"/>
      <c r="BK181" s="370"/>
      <c r="BL181" s="370"/>
      <c r="BM181" s="370"/>
      <c r="BN181" s="370"/>
      <c r="BO181" s="370"/>
      <c r="BP181" s="370"/>
      <c r="BQ181" s="370"/>
      <c r="BR181" s="370"/>
      <c r="BS181" s="370"/>
      <c r="BT181" s="370"/>
      <c r="BU181" s="370"/>
      <c r="BV181" s="370"/>
      <c r="BW181" s="370"/>
      <c r="BX181" s="370"/>
      <c r="BY181" s="370"/>
      <c r="BZ181" s="370"/>
      <c r="CA181" s="370"/>
      <c r="CB181" s="370"/>
      <c r="CC181" s="370"/>
      <c r="CD181" s="370"/>
      <c r="CE181" s="370"/>
      <c r="CF181" s="370"/>
      <c r="CG181" s="370"/>
      <c r="CH181" s="370"/>
      <c r="CI181" s="370"/>
      <c r="CJ181" s="370"/>
      <c r="CK181" s="370"/>
      <c r="CL181" s="370"/>
      <c r="CM181" s="370"/>
      <c r="CN181" s="370"/>
      <c r="CO181" s="370"/>
      <c r="CP181" s="370"/>
      <c r="CQ181" s="370"/>
      <c r="CR181" s="370"/>
      <c r="CS181" s="370"/>
      <c r="CT181" s="370"/>
      <c r="CU181" s="370"/>
      <c r="CV181" s="370"/>
      <c r="CW181" s="370"/>
      <c r="CX181" s="370"/>
      <c r="CY181" s="370"/>
      <c r="CZ181" s="370"/>
      <c r="DA181" s="370"/>
      <c r="DB181" s="370"/>
      <c r="DC181" s="370"/>
      <c r="DD181" s="370"/>
      <c r="DE181" s="370"/>
      <c r="DF181" s="370"/>
      <c r="DG181" s="370"/>
      <c r="DH181" s="370"/>
      <c r="DI181" s="370"/>
      <c r="DJ181" s="370"/>
      <c r="DK181" s="370"/>
      <c r="DL181" s="370"/>
      <c r="DM181" s="370"/>
      <c r="DN181" s="370"/>
      <c r="DO181" s="370"/>
      <c r="DP181" s="370"/>
      <c r="DQ181" s="370"/>
      <c r="DR181" s="370"/>
      <c r="DS181" s="370"/>
      <c r="DT181" s="370"/>
      <c r="DU181" s="370"/>
      <c r="DV181" s="370"/>
      <c r="DW181" s="370"/>
      <c r="DX181" s="370"/>
      <c r="DY181" s="370"/>
      <c r="DZ181" s="370"/>
      <c r="EA181" s="370"/>
      <c r="EB181" s="370"/>
      <c r="EC181" s="370"/>
      <c r="ED181" s="370"/>
      <c r="EE181" s="370"/>
      <c r="EF181" s="370"/>
      <c r="EG181" s="370"/>
      <c r="EH181" s="370"/>
      <c r="EI181" s="370"/>
      <c r="EJ181" s="370"/>
      <c r="EK181" s="370"/>
      <c r="EL181" s="370"/>
      <c r="EM181" s="370"/>
      <c r="EN181" s="370"/>
      <c r="EO181" s="370"/>
      <c r="EP181" s="370"/>
      <c r="EQ181" s="370"/>
      <c r="ER181" s="370"/>
      <c r="ES181" s="370"/>
      <c r="ET181" s="370"/>
      <c r="EU181" s="370"/>
      <c r="EV181" s="370"/>
      <c r="EW181" s="370"/>
      <c r="EX181" s="370"/>
      <c r="EY181" s="370"/>
      <c r="EZ181" s="370"/>
      <c r="FA181" s="370"/>
      <c r="FB181" s="370"/>
      <c r="FC181" s="370"/>
      <c r="FD181" s="370"/>
      <c r="FE181" s="370"/>
      <c r="FF181" s="370"/>
      <c r="FG181" s="370"/>
      <c r="FH181" s="370"/>
      <c r="FI181" s="370"/>
      <c r="FJ181" s="370"/>
      <c r="FK181" s="370"/>
      <c r="FL181" s="370"/>
      <c r="FM181" s="370"/>
      <c r="FN181" s="370"/>
      <c r="FO181" s="370"/>
      <c r="FP181" s="370"/>
      <c r="FQ181" s="370"/>
      <c r="FR181" s="370"/>
      <c r="FS181" s="370"/>
      <c r="FT181" s="370"/>
      <c r="FU181" s="370"/>
      <c r="FV181" s="370"/>
      <c r="FW181" s="370"/>
      <c r="FX181" s="370"/>
      <c r="FY181" s="370"/>
      <c r="FZ181" s="370"/>
      <c r="GA181" s="370"/>
      <c r="GB181" s="370"/>
      <c r="GC181" s="370"/>
      <c r="GD181" s="370"/>
      <c r="GE181" s="370"/>
      <c r="GF181" s="370"/>
      <c r="GG181" s="370"/>
      <c r="GH181" s="370"/>
      <c r="GI181" s="370"/>
    </row>
    <row r="182" spans="1:191" s="371" customFormat="1" ht="17.25" customHeight="1">
      <c r="A182" s="449">
        <v>169</v>
      </c>
      <c r="B182" s="460" t="s">
        <v>1721</v>
      </c>
      <c r="C182" s="153" t="s">
        <v>2073</v>
      </c>
      <c r="D182" s="334">
        <v>39</v>
      </c>
      <c r="E182" s="334">
        <v>35</v>
      </c>
      <c r="F182" s="334">
        <v>40</v>
      </c>
      <c r="G182" s="334">
        <v>42</v>
      </c>
      <c r="H182" s="334">
        <v>41</v>
      </c>
      <c r="I182" s="450">
        <f>H182*0.99</f>
        <v>40.589999999999996</v>
      </c>
      <c r="J182" s="335">
        <f t="shared" si="34"/>
        <v>40.184099999999994</v>
      </c>
      <c r="K182" s="336">
        <f>D182*2.17</f>
        <v>84.63</v>
      </c>
      <c r="L182" s="459">
        <f t="shared" si="36"/>
        <v>75.95</v>
      </c>
      <c r="M182" s="459">
        <f t="shared" si="36"/>
        <v>86.8</v>
      </c>
      <c r="N182" s="459">
        <f t="shared" si="36"/>
        <v>91.14</v>
      </c>
      <c r="O182" s="459">
        <f t="shared" si="36"/>
        <v>88.97</v>
      </c>
      <c r="P182" s="459">
        <f t="shared" si="36"/>
        <v>88.0803</v>
      </c>
      <c r="Q182" s="459">
        <f t="shared" si="36"/>
        <v>87.19949699999998</v>
      </c>
      <c r="R182" s="368"/>
      <c r="S182" s="368"/>
      <c r="T182" s="369"/>
      <c r="U182" s="370"/>
      <c r="V182" s="370"/>
      <c r="W182" s="370"/>
      <c r="X182" s="370"/>
      <c r="Y182" s="370"/>
      <c r="Z182" s="370"/>
      <c r="AA182" s="370"/>
      <c r="AB182" s="370"/>
      <c r="AC182" s="370"/>
      <c r="AD182" s="370"/>
      <c r="AE182" s="370"/>
      <c r="AF182" s="370"/>
      <c r="AG182" s="370"/>
      <c r="AH182" s="370"/>
      <c r="AI182" s="370"/>
      <c r="AJ182" s="370"/>
      <c r="AK182" s="370"/>
      <c r="AL182" s="370"/>
      <c r="AM182" s="370"/>
      <c r="AN182" s="370"/>
      <c r="AO182" s="370"/>
      <c r="AP182" s="370"/>
      <c r="AQ182" s="370"/>
      <c r="AR182" s="370"/>
      <c r="AS182" s="370"/>
      <c r="AT182" s="370"/>
      <c r="AU182" s="370"/>
      <c r="AV182" s="370"/>
      <c r="AW182" s="370"/>
      <c r="AX182" s="370"/>
      <c r="AY182" s="370"/>
      <c r="AZ182" s="370"/>
      <c r="BA182" s="370"/>
      <c r="BB182" s="370"/>
      <c r="BC182" s="370"/>
      <c r="BD182" s="370"/>
      <c r="BE182" s="370"/>
      <c r="BF182" s="370"/>
      <c r="BG182" s="370"/>
      <c r="BH182" s="370"/>
      <c r="BI182" s="370"/>
      <c r="BJ182" s="370"/>
      <c r="BK182" s="370"/>
      <c r="BL182" s="370"/>
      <c r="BM182" s="370"/>
      <c r="BN182" s="370"/>
      <c r="BO182" s="370"/>
      <c r="BP182" s="370"/>
      <c r="BQ182" s="370"/>
      <c r="BR182" s="370"/>
      <c r="BS182" s="370"/>
      <c r="BT182" s="370"/>
      <c r="BU182" s="370"/>
      <c r="BV182" s="370"/>
      <c r="BW182" s="370"/>
      <c r="BX182" s="370"/>
      <c r="BY182" s="370"/>
      <c r="BZ182" s="370"/>
      <c r="CA182" s="370"/>
      <c r="CB182" s="370"/>
      <c r="CC182" s="370"/>
      <c r="CD182" s="370"/>
      <c r="CE182" s="370"/>
      <c r="CF182" s="370"/>
      <c r="CG182" s="370"/>
      <c r="CH182" s="370"/>
      <c r="CI182" s="370"/>
      <c r="CJ182" s="370"/>
      <c r="CK182" s="370"/>
      <c r="CL182" s="370"/>
      <c r="CM182" s="370"/>
      <c r="CN182" s="370"/>
      <c r="CO182" s="370"/>
      <c r="CP182" s="370"/>
      <c r="CQ182" s="370"/>
      <c r="CR182" s="370"/>
      <c r="CS182" s="370"/>
      <c r="CT182" s="370"/>
      <c r="CU182" s="370"/>
      <c r="CV182" s="370"/>
      <c r="CW182" s="370"/>
      <c r="CX182" s="370"/>
      <c r="CY182" s="370"/>
      <c r="CZ182" s="370"/>
      <c r="DA182" s="370"/>
      <c r="DB182" s="370"/>
      <c r="DC182" s="370"/>
      <c r="DD182" s="370"/>
      <c r="DE182" s="370"/>
      <c r="DF182" s="370"/>
      <c r="DG182" s="370"/>
      <c r="DH182" s="370"/>
      <c r="DI182" s="370"/>
      <c r="DJ182" s="370"/>
      <c r="DK182" s="370"/>
      <c r="DL182" s="370"/>
      <c r="DM182" s="370"/>
      <c r="DN182" s="370"/>
      <c r="DO182" s="370"/>
      <c r="DP182" s="370"/>
      <c r="DQ182" s="370"/>
      <c r="DR182" s="370"/>
      <c r="DS182" s="370"/>
      <c r="DT182" s="370"/>
      <c r="DU182" s="370"/>
      <c r="DV182" s="370"/>
      <c r="DW182" s="370"/>
      <c r="DX182" s="370"/>
      <c r="DY182" s="370"/>
      <c r="DZ182" s="370"/>
      <c r="EA182" s="370"/>
      <c r="EB182" s="370"/>
      <c r="EC182" s="370"/>
      <c r="ED182" s="370"/>
      <c r="EE182" s="370"/>
      <c r="EF182" s="370"/>
      <c r="EG182" s="370"/>
      <c r="EH182" s="370"/>
      <c r="EI182" s="370"/>
      <c r="EJ182" s="370"/>
      <c r="EK182" s="370"/>
      <c r="EL182" s="370"/>
      <c r="EM182" s="370"/>
      <c r="EN182" s="370"/>
      <c r="EO182" s="370"/>
      <c r="EP182" s="370"/>
      <c r="EQ182" s="370"/>
      <c r="ER182" s="370"/>
      <c r="ES182" s="370"/>
      <c r="ET182" s="370"/>
      <c r="EU182" s="370"/>
      <c r="EV182" s="370"/>
      <c r="EW182" s="370"/>
      <c r="EX182" s="370"/>
      <c r="EY182" s="370"/>
      <c r="EZ182" s="370"/>
      <c r="FA182" s="370"/>
      <c r="FB182" s="370"/>
      <c r="FC182" s="370"/>
      <c r="FD182" s="370"/>
      <c r="FE182" s="370"/>
      <c r="FF182" s="370"/>
      <c r="FG182" s="370"/>
      <c r="FH182" s="370"/>
      <c r="FI182" s="370"/>
      <c r="FJ182" s="370"/>
      <c r="FK182" s="370"/>
      <c r="FL182" s="370"/>
      <c r="FM182" s="370"/>
      <c r="FN182" s="370"/>
      <c r="FO182" s="370"/>
      <c r="FP182" s="370"/>
      <c r="FQ182" s="370"/>
      <c r="FR182" s="370"/>
      <c r="FS182" s="370"/>
      <c r="FT182" s="370"/>
      <c r="FU182" s="370"/>
      <c r="FV182" s="370"/>
      <c r="FW182" s="370"/>
      <c r="FX182" s="370"/>
      <c r="FY182" s="370"/>
      <c r="FZ182" s="370"/>
      <c r="GA182" s="370"/>
      <c r="GB182" s="370"/>
      <c r="GC182" s="370"/>
      <c r="GD182" s="370"/>
      <c r="GE182" s="370"/>
      <c r="GF182" s="370"/>
      <c r="GG182" s="370"/>
      <c r="GH182" s="370"/>
      <c r="GI182" s="370"/>
    </row>
    <row r="183" spans="1:191" s="371" customFormat="1" ht="17.25" customHeight="1">
      <c r="A183" s="449">
        <v>170</v>
      </c>
      <c r="B183" s="460" t="s">
        <v>1084</v>
      </c>
      <c r="C183" s="149">
        <v>18522</v>
      </c>
      <c r="D183" s="149">
        <v>1</v>
      </c>
      <c r="E183" s="149">
        <v>1</v>
      </c>
      <c r="F183" s="149">
        <v>1</v>
      </c>
      <c r="G183" s="149">
        <v>4</v>
      </c>
      <c r="H183" s="149">
        <v>4</v>
      </c>
      <c r="I183" s="334">
        <f>H183*0.99</f>
        <v>3.96</v>
      </c>
      <c r="J183" s="335">
        <f>I183*0.99</f>
        <v>3.9204</v>
      </c>
      <c r="K183" s="336">
        <f>D183*2.17</f>
        <v>2.17</v>
      </c>
      <c r="L183" s="459">
        <f t="shared" si="36"/>
        <v>2.17</v>
      </c>
      <c r="M183" s="459">
        <f t="shared" si="36"/>
        <v>2.17</v>
      </c>
      <c r="N183" s="459">
        <f t="shared" si="36"/>
        <v>8.68</v>
      </c>
      <c r="O183" s="459">
        <f t="shared" si="36"/>
        <v>8.68</v>
      </c>
      <c r="P183" s="459">
        <f t="shared" si="36"/>
        <v>8.5932</v>
      </c>
      <c r="Q183" s="459">
        <f t="shared" si="36"/>
        <v>8.507268</v>
      </c>
      <c r="R183" s="368"/>
      <c r="S183" s="368"/>
      <c r="T183" s="369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70"/>
      <c r="AE183" s="370"/>
      <c r="AF183" s="370"/>
      <c r="AG183" s="370"/>
      <c r="AH183" s="370"/>
      <c r="AI183" s="370"/>
      <c r="AJ183" s="370"/>
      <c r="AK183" s="370"/>
      <c r="AL183" s="370"/>
      <c r="AM183" s="370"/>
      <c r="AN183" s="370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70"/>
      <c r="BC183" s="370"/>
      <c r="BD183" s="370"/>
      <c r="BE183" s="370"/>
      <c r="BF183" s="370"/>
      <c r="BG183" s="370"/>
      <c r="BH183" s="370"/>
      <c r="BI183" s="370"/>
      <c r="BJ183" s="370"/>
      <c r="BK183" s="370"/>
      <c r="BL183" s="370"/>
      <c r="BM183" s="370"/>
      <c r="BN183" s="370"/>
      <c r="BO183" s="370"/>
      <c r="BP183" s="370"/>
      <c r="BQ183" s="370"/>
      <c r="BR183" s="370"/>
      <c r="BS183" s="370"/>
      <c r="BT183" s="370"/>
      <c r="BU183" s="370"/>
      <c r="BV183" s="370"/>
      <c r="BW183" s="370"/>
      <c r="BX183" s="370"/>
      <c r="BY183" s="370"/>
      <c r="BZ183" s="370"/>
      <c r="CA183" s="370"/>
      <c r="CB183" s="370"/>
      <c r="CC183" s="370"/>
      <c r="CD183" s="370"/>
      <c r="CE183" s="370"/>
      <c r="CF183" s="370"/>
      <c r="CG183" s="370"/>
      <c r="CH183" s="370"/>
      <c r="CI183" s="370"/>
      <c r="CJ183" s="370"/>
      <c r="CK183" s="370"/>
      <c r="CL183" s="370"/>
      <c r="CM183" s="370"/>
      <c r="CN183" s="370"/>
      <c r="CO183" s="370"/>
      <c r="CP183" s="370"/>
      <c r="CQ183" s="370"/>
      <c r="CR183" s="370"/>
      <c r="CS183" s="370"/>
      <c r="CT183" s="370"/>
      <c r="CU183" s="370"/>
      <c r="CV183" s="370"/>
      <c r="CW183" s="370"/>
      <c r="CX183" s="370"/>
      <c r="CY183" s="370"/>
      <c r="CZ183" s="370"/>
      <c r="DA183" s="370"/>
      <c r="DB183" s="370"/>
      <c r="DC183" s="370"/>
      <c r="DD183" s="370"/>
      <c r="DE183" s="370"/>
      <c r="DF183" s="370"/>
      <c r="DG183" s="370"/>
      <c r="DH183" s="370"/>
      <c r="DI183" s="370"/>
      <c r="DJ183" s="370"/>
      <c r="DK183" s="370"/>
      <c r="DL183" s="370"/>
      <c r="DM183" s="370"/>
      <c r="DN183" s="370"/>
      <c r="DO183" s="370"/>
      <c r="DP183" s="370"/>
      <c r="DQ183" s="370"/>
      <c r="DR183" s="370"/>
      <c r="DS183" s="370"/>
      <c r="DT183" s="370"/>
      <c r="DU183" s="370"/>
      <c r="DV183" s="370"/>
      <c r="DW183" s="370"/>
      <c r="DX183" s="370"/>
      <c r="DY183" s="370"/>
      <c r="DZ183" s="370"/>
      <c r="EA183" s="370"/>
      <c r="EB183" s="370"/>
      <c r="EC183" s="370"/>
      <c r="ED183" s="370"/>
      <c r="EE183" s="370"/>
      <c r="EF183" s="370"/>
      <c r="EG183" s="370"/>
      <c r="EH183" s="370"/>
      <c r="EI183" s="370"/>
      <c r="EJ183" s="370"/>
      <c r="EK183" s="370"/>
      <c r="EL183" s="370"/>
      <c r="EM183" s="370"/>
      <c r="EN183" s="370"/>
      <c r="EO183" s="370"/>
      <c r="EP183" s="370"/>
      <c r="EQ183" s="370"/>
      <c r="ER183" s="370"/>
      <c r="ES183" s="370"/>
      <c r="ET183" s="370"/>
      <c r="EU183" s="370"/>
      <c r="EV183" s="370"/>
      <c r="EW183" s="370"/>
      <c r="EX183" s="370"/>
      <c r="EY183" s="370"/>
      <c r="EZ183" s="370"/>
      <c r="FA183" s="370"/>
      <c r="FB183" s="370"/>
      <c r="FC183" s="370"/>
      <c r="FD183" s="370"/>
      <c r="FE183" s="370"/>
      <c r="FF183" s="370"/>
      <c r="FG183" s="370"/>
      <c r="FH183" s="370"/>
      <c r="FI183" s="370"/>
      <c r="FJ183" s="370"/>
      <c r="FK183" s="370"/>
      <c r="FL183" s="370"/>
      <c r="FM183" s="370"/>
      <c r="FN183" s="370"/>
      <c r="FO183" s="370"/>
      <c r="FP183" s="370"/>
      <c r="FQ183" s="370"/>
      <c r="FR183" s="370"/>
      <c r="FS183" s="370"/>
      <c r="FT183" s="370"/>
      <c r="FU183" s="370"/>
      <c r="FV183" s="370"/>
      <c r="FW183" s="370"/>
      <c r="FX183" s="370"/>
      <c r="FY183" s="370"/>
      <c r="FZ183" s="370"/>
      <c r="GA183" s="370"/>
      <c r="GB183" s="370"/>
      <c r="GC183" s="370"/>
      <c r="GD183" s="370"/>
      <c r="GE183" s="370"/>
      <c r="GF183" s="370"/>
      <c r="GG183" s="370"/>
      <c r="GH183" s="370"/>
      <c r="GI183" s="370"/>
    </row>
    <row r="184" spans="1:191" s="371" customFormat="1" ht="17.25" customHeight="1">
      <c r="A184" s="449">
        <v>171</v>
      </c>
      <c r="B184" s="460" t="s">
        <v>627</v>
      </c>
      <c r="C184" s="149">
        <v>11442</v>
      </c>
      <c r="D184" s="334">
        <v>97</v>
      </c>
      <c r="E184" s="334">
        <v>93</v>
      </c>
      <c r="F184" s="334">
        <v>102</v>
      </c>
      <c r="G184" s="334">
        <v>97</v>
      </c>
      <c r="H184" s="334">
        <v>110</v>
      </c>
      <c r="I184" s="334">
        <f>H184*0.99</f>
        <v>108.9</v>
      </c>
      <c r="J184" s="335">
        <f>I184*0.99</f>
        <v>107.811</v>
      </c>
      <c r="K184" s="336">
        <f>D184*2.17</f>
        <v>210.48999999999998</v>
      </c>
      <c r="L184" s="459">
        <f t="shared" si="36"/>
        <v>201.81</v>
      </c>
      <c r="M184" s="459">
        <f t="shared" si="36"/>
        <v>221.34</v>
      </c>
      <c r="N184" s="459">
        <f t="shared" si="36"/>
        <v>210.48999999999998</v>
      </c>
      <c r="O184" s="459">
        <f t="shared" si="36"/>
        <v>238.7</v>
      </c>
      <c r="P184" s="459">
        <f t="shared" si="36"/>
        <v>236.31300000000002</v>
      </c>
      <c r="Q184" s="459">
        <f t="shared" si="36"/>
        <v>233.94987</v>
      </c>
      <c r="R184" s="368"/>
      <c r="S184" s="368"/>
      <c r="T184" s="369"/>
      <c r="U184" s="370"/>
      <c r="V184" s="370"/>
      <c r="W184" s="370"/>
      <c r="X184" s="370"/>
      <c r="Y184" s="370"/>
      <c r="Z184" s="370"/>
      <c r="AA184" s="370"/>
      <c r="AB184" s="370"/>
      <c r="AC184" s="370"/>
      <c r="AD184" s="370"/>
      <c r="AE184" s="370"/>
      <c r="AF184" s="370"/>
      <c r="AG184" s="370"/>
      <c r="AH184" s="370"/>
      <c r="AI184" s="370"/>
      <c r="AJ184" s="370"/>
      <c r="AK184" s="370"/>
      <c r="AL184" s="370"/>
      <c r="AM184" s="370"/>
      <c r="AN184" s="370"/>
      <c r="AO184" s="370"/>
      <c r="AP184" s="370"/>
      <c r="AQ184" s="370"/>
      <c r="AR184" s="370"/>
      <c r="AS184" s="370"/>
      <c r="AT184" s="370"/>
      <c r="AU184" s="370"/>
      <c r="AV184" s="370"/>
      <c r="AW184" s="370"/>
      <c r="AX184" s="370"/>
      <c r="AY184" s="370"/>
      <c r="AZ184" s="370"/>
      <c r="BA184" s="370"/>
      <c r="BB184" s="370"/>
      <c r="BC184" s="370"/>
      <c r="BD184" s="370"/>
      <c r="BE184" s="370"/>
      <c r="BF184" s="370"/>
      <c r="BG184" s="370"/>
      <c r="BH184" s="370"/>
      <c r="BI184" s="370"/>
      <c r="BJ184" s="370"/>
      <c r="BK184" s="370"/>
      <c r="BL184" s="370"/>
      <c r="BM184" s="370"/>
      <c r="BN184" s="370"/>
      <c r="BO184" s="370"/>
      <c r="BP184" s="370"/>
      <c r="BQ184" s="370"/>
      <c r="BR184" s="370"/>
      <c r="BS184" s="370"/>
      <c r="BT184" s="370"/>
      <c r="BU184" s="370"/>
      <c r="BV184" s="370"/>
      <c r="BW184" s="370"/>
      <c r="BX184" s="370"/>
      <c r="BY184" s="370"/>
      <c r="BZ184" s="370"/>
      <c r="CA184" s="370"/>
      <c r="CB184" s="370"/>
      <c r="CC184" s="370"/>
      <c r="CD184" s="370"/>
      <c r="CE184" s="370"/>
      <c r="CF184" s="370"/>
      <c r="CG184" s="370"/>
      <c r="CH184" s="370"/>
      <c r="CI184" s="370"/>
      <c r="CJ184" s="370"/>
      <c r="CK184" s="370"/>
      <c r="CL184" s="370"/>
      <c r="CM184" s="370"/>
      <c r="CN184" s="370"/>
      <c r="CO184" s="370"/>
      <c r="CP184" s="370"/>
      <c r="CQ184" s="370"/>
      <c r="CR184" s="370"/>
      <c r="CS184" s="370"/>
      <c r="CT184" s="370"/>
      <c r="CU184" s="370"/>
      <c r="CV184" s="370"/>
      <c r="CW184" s="370"/>
      <c r="CX184" s="370"/>
      <c r="CY184" s="370"/>
      <c r="CZ184" s="370"/>
      <c r="DA184" s="370"/>
      <c r="DB184" s="370"/>
      <c r="DC184" s="370"/>
      <c r="DD184" s="370"/>
      <c r="DE184" s="370"/>
      <c r="DF184" s="370"/>
      <c r="DG184" s="370"/>
      <c r="DH184" s="370"/>
      <c r="DI184" s="370"/>
      <c r="DJ184" s="370"/>
      <c r="DK184" s="370"/>
      <c r="DL184" s="370"/>
      <c r="DM184" s="370"/>
      <c r="DN184" s="370"/>
      <c r="DO184" s="370"/>
      <c r="DP184" s="370"/>
      <c r="DQ184" s="370"/>
      <c r="DR184" s="370"/>
      <c r="DS184" s="370"/>
      <c r="DT184" s="370"/>
      <c r="DU184" s="370"/>
      <c r="DV184" s="370"/>
      <c r="DW184" s="370"/>
      <c r="DX184" s="370"/>
      <c r="DY184" s="370"/>
      <c r="DZ184" s="370"/>
      <c r="EA184" s="370"/>
      <c r="EB184" s="370"/>
      <c r="EC184" s="370"/>
      <c r="ED184" s="370"/>
      <c r="EE184" s="370"/>
      <c r="EF184" s="370"/>
      <c r="EG184" s="370"/>
      <c r="EH184" s="370"/>
      <c r="EI184" s="370"/>
      <c r="EJ184" s="370"/>
      <c r="EK184" s="370"/>
      <c r="EL184" s="370"/>
      <c r="EM184" s="370"/>
      <c r="EN184" s="370"/>
      <c r="EO184" s="370"/>
      <c r="EP184" s="370"/>
      <c r="EQ184" s="370"/>
      <c r="ER184" s="370"/>
      <c r="ES184" s="370"/>
      <c r="ET184" s="370"/>
      <c r="EU184" s="370"/>
      <c r="EV184" s="370"/>
      <c r="EW184" s="370"/>
      <c r="EX184" s="370"/>
      <c r="EY184" s="370"/>
      <c r="EZ184" s="370"/>
      <c r="FA184" s="370"/>
      <c r="FB184" s="370"/>
      <c r="FC184" s="370"/>
      <c r="FD184" s="370"/>
      <c r="FE184" s="370"/>
      <c r="FF184" s="370"/>
      <c r="FG184" s="370"/>
      <c r="FH184" s="370"/>
      <c r="FI184" s="370"/>
      <c r="FJ184" s="370"/>
      <c r="FK184" s="370"/>
      <c r="FL184" s="370"/>
      <c r="FM184" s="370"/>
      <c r="FN184" s="370"/>
      <c r="FO184" s="370"/>
      <c r="FP184" s="370"/>
      <c r="FQ184" s="370"/>
      <c r="FR184" s="370"/>
      <c r="FS184" s="370"/>
      <c r="FT184" s="370"/>
      <c r="FU184" s="370"/>
      <c r="FV184" s="370"/>
      <c r="FW184" s="370"/>
      <c r="FX184" s="370"/>
      <c r="FY184" s="370"/>
      <c r="FZ184" s="370"/>
      <c r="GA184" s="370"/>
      <c r="GB184" s="370"/>
      <c r="GC184" s="370"/>
      <c r="GD184" s="370"/>
      <c r="GE184" s="370"/>
      <c r="GF184" s="370"/>
      <c r="GG184" s="370"/>
      <c r="GH184" s="370"/>
      <c r="GI184" s="370"/>
    </row>
    <row r="185" spans="1:191" s="371" customFormat="1" ht="21" customHeight="1">
      <c r="A185" s="481" t="s">
        <v>2270</v>
      </c>
      <c r="B185" s="482"/>
      <c r="C185" s="482"/>
      <c r="D185" s="482"/>
      <c r="E185" s="482"/>
      <c r="F185" s="482"/>
      <c r="G185" s="482"/>
      <c r="H185" s="482"/>
      <c r="I185" s="482"/>
      <c r="J185" s="482"/>
      <c r="K185" s="482"/>
      <c r="L185" s="482"/>
      <c r="M185" s="482"/>
      <c r="N185" s="482"/>
      <c r="O185" s="482"/>
      <c r="P185" s="482"/>
      <c r="Q185" s="483"/>
      <c r="R185" s="368"/>
      <c r="S185" s="368"/>
      <c r="T185" s="369"/>
      <c r="U185" s="370"/>
      <c r="V185" s="370"/>
      <c r="W185" s="370"/>
      <c r="X185" s="370"/>
      <c r="Y185" s="370"/>
      <c r="Z185" s="370"/>
      <c r="AA185" s="370"/>
      <c r="AB185" s="370"/>
      <c r="AC185" s="370"/>
      <c r="AD185" s="370"/>
      <c r="AE185" s="370"/>
      <c r="AF185" s="370"/>
      <c r="AG185" s="370"/>
      <c r="AH185" s="370"/>
      <c r="AI185" s="370"/>
      <c r="AJ185" s="370"/>
      <c r="AK185" s="370"/>
      <c r="AL185" s="370"/>
      <c r="AM185" s="370"/>
      <c r="AN185" s="370"/>
      <c r="AO185" s="370"/>
      <c r="AP185" s="370"/>
      <c r="AQ185" s="370"/>
      <c r="AR185" s="370"/>
      <c r="AS185" s="370"/>
      <c r="AT185" s="370"/>
      <c r="AU185" s="370"/>
      <c r="AV185" s="370"/>
      <c r="AW185" s="370"/>
      <c r="AX185" s="370"/>
      <c r="AY185" s="370"/>
      <c r="AZ185" s="370"/>
      <c r="BA185" s="370"/>
      <c r="BB185" s="370"/>
      <c r="BC185" s="370"/>
      <c r="BD185" s="370"/>
      <c r="BE185" s="370"/>
      <c r="BF185" s="370"/>
      <c r="BG185" s="370"/>
      <c r="BH185" s="370"/>
      <c r="BI185" s="370"/>
      <c r="BJ185" s="370"/>
      <c r="BK185" s="370"/>
      <c r="BL185" s="370"/>
      <c r="BM185" s="370"/>
      <c r="BN185" s="370"/>
      <c r="BO185" s="370"/>
      <c r="BP185" s="370"/>
      <c r="BQ185" s="370"/>
      <c r="BR185" s="370"/>
      <c r="BS185" s="370"/>
      <c r="BT185" s="370"/>
      <c r="BU185" s="370"/>
      <c r="BV185" s="370"/>
      <c r="BW185" s="370"/>
      <c r="BX185" s="370"/>
      <c r="BY185" s="370"/>
      <c r="BZ185" s="370"/>
      <c r="CA185" s="370"/>
      <c r="CB185" s="370"/>
      <c r="CC185" s="370"/>
      <c r="CD185" s="370"/>
      <c r="CE185" s="370"/>
      <c r="CF185" s="370"/>
      <c r="CG185" s="370"/>
      <c r="CH185" s="370"/>
      <c r="CI185" s="370"/>
      <c r="CJ185" s="370"/>
      <c r="CK185" s="370"/>
      <c r="CL185" s="370"/>
      <c r="CM185" s="370"/>
      <c r="CN185" s="370"/>
      <c r="CO185" s="370"/>
      <c r="CP185" s="370"/>
      <c r="CQ185" s="370"/>
      <c r="CR185" s="370"/>
      <c r="CS185" s="370"/>
      <c r="CT185" s="370"/>
      <c r="CU185" s="370"/>
      <c r="CV185" s="370"/>
      <c r="CW185" s="370"/>
      <c r="CX185" s="370"/>
      <c r="CY185" s="370"/>
      <c r="CZ185" s="370"/>
      <c r="DA185" s="370"/>
      <c r="DB185" s="370"/>
      <c r="DC185" s="370"/>
      <c r="DD185" s="370"/>
      <c r="DE185" s="370"/>
      <c r="DF185" s="370"/>
      <c r="DG185" s="370"/>
      <c r="DH185" s="370"/>
      <c r="DI185" s="370"/>
      <c r="DJ185" s="370"/>
      <c r="DK185" s="370"/>
      <c r="DL185" s="370"/>
      <c r="DM185" s="370"/>
      <c r="DN185" s="370"/>
      <c r="DO185" s="370"/>
      <c r="DP185" s="370"/>
      <c r="DQ185" s="370"/>
      <c r="DR185" s="370"/>
      <c r="DS185" s="370"/>
      <c r="DT185" s="370"/>
      <c r="DU185" s="370"/>
      <c r="DV185" s="370"/>
      <c r="DW185" s="370"/>
      <c r="DX185" s="370"/>
      <c r="DY185" s="370"/>
      <c r="DZ185" s="370"/>
      <c r="EA185" s="370"/>
      <c r="EB185" s="370"/>
      <c r="EC185" s="370"/>
      <c r="ED185" s="370"/>
      <c r="EE185" s="370"/>
      <c r="EF185" s="370"/>
      <c r="EG185" s="370"/>
      <c r="EH185" s="370"/>
      <c r="EI185" s="370"/>
      <c r="EJ185" s="370"/>
      <c r="EK185" s="370"/>
      <c r="EL185" s="370"/>
      <c r="EM185" s="370"/>
      <c r="EN185" s="370"/>
      <c r="EO185" s="370"/>
      <c r="EP185" s="370"/>
      <c r="EQ185" s="370"/>
      <c r="ER185" s="370"/>
      <c r="ES185" s="370"/>
      <c r="ET185" s="370"/>
      <c r="EU185" s="370"/>
      <c r="EV185" s="370"/>
      <c r="EW185" s="370"/>
      <c r="EX185" s="370"/>
      <c r="EY185" s="370"/>
      <c r="EZ185" s="370"/>
      <c r="FA185" s="370"/>
      <c r="FB185" s="370"/>
      <c r="FC185" s="370"/>
      <c r="FD185" s="370"/>
      <c r="FE185" s="370"/>
      <c r="FF185" s="370"/>
      <c r="FG185" s="370"/>
      <c r="FH185" s="370"/>
      <c r="FI185" s="370"/>
      <c r="FJ185" s="370"/>
      <c r="FK185" s="370"/>
      <c r="FL185" s="370"/>
      <c r="FM185" s="370"/>
      <c r="FN185" s="370"/>
      <c r="FO185" s="370"/>
      <c r="FP185" s="370"/>
      <c r="FQ185" s="370"/>
      <c r="FR185" s="370"/>
      <c r="FS185" s="370"/>
      <c r="FT185" s="370"/>
      <c r="FU185" s="370"/>
      <c r="FV185" s="370"/>
      <c r="FW185" s="370"/>
      <c r="FX185" s="370"/>
      <c r="FY185" s="370"/>
      <c r="FZ185" s="370"/>
      <c r="GA185" s="370"/>
      <c r="GB185" s="370"/>
      <c r="GC185" s="370"/>
      <c r="GD185" s="370"/>
      <c r="GE185" s="370"/>
      <c r="GF185" s="370"/>
      <c r="GG185" s="370"/>
      <c r="GH185" s="370"/>
      <c r="GI185" s="370"/>
    </row>
    <row r="186" spans="1:191" s="371" customFormat="1" ht="15.75" customHeight="1">
      <c r="A186" s="128">
        <v>172</v>
      </c>
      <c r="B186" s="333" t="s">
        <v>50</v>
      </c>
      <c r="C186" s="149">
        <v>25474</v>
      </c>
      <c r="D186" s="149" t="s">
        <v>911</v>
      </c>
      <c r="E186" s="149" t="s">
        <v>911</v>
      </c>
      <c r="F186" s="149" t="s">
        <v>911</v>
      </c>
      <c r="G186" s="149" t="s">
        <v>911</v>
      </c>
      <c r="H186" s="149">
        <v>1</v>
      </c>
      <c r="I186" s="334">
        <f>H186*0.99</f>
        <v>0.99</v>
      </c>
      <c r="J186" s="335">
        <f>I186*0.99</f>
        <v>0.9801</v>
      </c>
      <c r="K186" s="336" t="s">
        <v>911</v>
      </c>
      <c r="L186" s="336" t="s">
        <v>911</v>
      </c>
      <c r="M186" s="336" t="s">
        <v>911</v>
      </c>
      <c r="N186" s="336" t="s">
        <v>911</v>
      </c>
      <c r="O186" s="336">
        <f aca="true" t="shared" si="37" ref="L186:Q187">H186*1.62</f>
        <v>1.62</v>
      </c>
      <c r="P186" s="336">
        <f t="shared" si="37"/>
        <v>1.6038000000000001</v>
      </c>
      <c r="Q186" s="336">
        <f t="shared" si="37"/>
        <v>1.5877620000000001</v>
      </c>
      <c r="R186" s="368"/>
      <c r="S186" s="368"/>
      <c r="T186" s="369"/>
      <c r="U186" s="370"/>
      <c r="V186" s="370"/>
      <c r="W186" s="370"/>
      <c r="X186" s="370"/>
      <c r="Y186" s="370"/>
      <c r="Z186" s="370"/>
      <c r="AA186" s="370"/>
      <c r="AB186" s="370"/>
      <c r="AC186" s="370"/>
      <c r="AD186" s="370"/>
      <c r="AE186" s="370"/>
      <c r="AF186" s="370"/>
      <c r="AG186" s="370"/>
      <c r="AH186" s="370"/>
      <c r="AI186" s="370"/>
      <c r="AJ186" s="370"/>
      <c r="AK186" s="370"/>
      <c r="AL186" s="370"/>
      <c r="AM186" s="370"/>
      <c r="AN186" s="370"/>
      <c r="AO186" s="370"/>
      <c r="AP186" s="370"/>
      <c r="AQ186" s="370"/>
      <c r="AR186" s="370"/>
      <c r="AS186" s="370"/>
      <c r="AT186" s="370"/>
      <c r="AU186" s="370"/>
      <c r="AV186" s="370"/>
      <c r="AW186" s="370"/>
      <c r="AX186" s="370"/>
      <c r="AY186" s="370"/>
      <c r="AZ186" s="370"/>
      <c r="BA186" s="370"/>
      <c r="BB186" s="370"/>
      <c r="BC186" s="370"/>
      <c r="BD186" s="370"/>
      <c r="BE186" s="370"/>
      <c r="BF186" s="370"/>
      <c r="BG186" s="370"/>
      <c r="BH186" s="370"/>
      <c r="BI186" s="370"/>
      <c r="BJ186" s="370"/>
      <c r="BK186" s="370"/>
      <c r="BL186" s="370"/>
      <c r="BM186" s="370"/>
      <c r="BN186" s="370"/>
      <c r="BO186" s="370"/>
      <c r="BP186" s="370"/>
      <c r="BQ186" s="370"/>
      <c r="BR186" s="370"/>
      <c r="BS186" s="370"/>
      <c r="BT186" s="370"/>
      <c r="BU186" s="370"/>
      <c r="BV186" s="370"/>
      <c r="BW186" s="370"/>
      <c r="BX186" s="370"/>
      <c r="BY186" s="370"/>
      <c r="BZ186" s="370"/>
      <c r="CA186" s="370"/>
      <c r="CB186" s="370"/>
      <c r="CC186" s="370"/>
      <c r="CD186" s="370"/>
      <c r="CE186" s="370"/>
      <c r="CF186" s="370"/>
      <c r="CG186" s="370"/>
      <c r="CH186" s="370"/>
      <c r="CI186" s="370"/>
      <c r="CJ186" s="370"/>
      <c r="CK186" s="370"/>
      <c r="CL186" s="370"/>
      <c r="CM186" s="370"/>
      <c r="CN186" s="370"/>
      <c r="CO186" s="370"/>
      <c r="CP186" s="370"/>
      <c r="CQ186" s="370"/>
      <c r="CR186" s="370"/>
      <c r="CS186" s="370"/>
      <c r="CT186" s="370"/>
      <c r="CU186" s="370"/>
      <c r="CV186" s="370"/>
      <c r="CW186" s="370"/>
      <c r="CX186" s="370"/>
      <c r="CY186" s="370"/>
      <c r="CZ186" s="370"/>
      <c r="DA186" s="370"/>
      <c r="DB186" s="370"/>
      <c r="DC186" s="370"/>
      <c r="DD186" s="370"/>
      <c r="DE186" s="370"/>
      <c r="DF186" s="370"/>
      <c r="DG186" s="370"/>
      <c r="DH186" s="370"/>
      <c r="DI186" s="370"/>
      <c r="DJ186" s="370"/>
      <c r="DK186" s="370"/>
      <c r="DL186" s="370"/>
      <c r="DM186" s="370"/>
      <c r="DN186" s="370"/>
      <c r="DO186" s="370"/>
      <c r="DP186" s="370"/>
      <c r="DQ186" s="370"/>
      <c r="DR186" s="370"/>
      <c r="DS186" s="370"/>
      <c r="DT186" s="370"/>
      <c r="DU186" s="370"/>
      <c r="DV186" s="370"/>
      <c r="DW186" s="370"/>
      <c r="DX186" s="370"/>
      <c r="DY186" s="370"/>
      <c r="DZ186" s="370"/>
      <c r="EA186" s="370"/>
      <c r="EB186" s="370"/>
      <c r="EC186" s="370"/>
      <c r="ED186" s="370"/>
      <c r="EE186" s="370"/>
      <c r="EF186" s="370"/>
      <c r="EG186" s="370"/>
      <c r="EH186" s="370"/>
      <c r="EI186" s="370"/>
      <c r="EJ186" s="370"/>
      <c r="EK186" s="370"/>
      <c r="EL186" s="370"/>
      <c r="EM186" s="370"/>
      <c r="EN186" s="370"/>
      <c r="EO186" s="370"/>
      <c r="EP186" s="370"/>
      <c r="EQ186" s="370"/>
      <c r="ER186" s="370"/>
      <c r="ES186" s="370"/>
      <c r="ET186" s="370"/>
      <c r="EU186" s="370"/>
      <c r="EV186" s="370"/>
      <c r="EW186" s="370"/>
      <c r="EX186" s="370"/>
      <c r="EY186" s="370"/>
      <c r="EZ186" s="370"/>
      <c r="FA186" s="370"/>
      <c r="FB186" s="370"/>
      <c r="FC186" s="370"/>
      <c r="FD186" s="370"/>
      <c r="FE186" s="370"/>
      <c r="FF186" s="370"/>
      <c r="FG186" s="370"/>
      <c r="FH186" s="370"/>
      <c r="FI186" s="370"/>
      <c r="FJ186" s="370"/>
      <c r="FK186" s="370"/>
      <c r="FL186" s="370"/>
      <c r="FM186" s="370"/>
      <c r="FN186" s="370"/>
      <c r="FO186" s="370"/>
      <c r="FP186" s="370"/>
      <c r="FQ186" s="370"/>
      <c r="FR186" s="370"/>
      <c r="FS186" s="370"/>
      <c r="FT186" s="370"/>
      <c r="FU186" s="370"/>
      <c r="FV186" s="370"/>
      <c r="FW186" s="370"/>
      <c r="FX186" s="370"/>
      <c r="FY186" s="370"/>
      <c r="FZ186" s="370"/>
      <c r="GA186" s="370"/>
      <c r="GB186" s="370"/>
      <c r="GC186" s="370"/>
      <c r="GD186" s="370"/>
      <c r="GE186" s="370"/>
      <c r="GF186" s="370"/>
      <c r="GG186" s="370"/>
      <c r="GH186" s="370"/>
      <c r="GI186" s="370"/>
    </row>
    <row r="187" spans="1:191" s="371" customFormat="1" ht="15.75" customHeight="1">
      <c r="A187" s="133">
        <v>173</v>
      </c>
      <c r="B187" s="333" t="s">
        <v>51</v>
      </c>
      <c r="C187" s="340">
        <v>26527</v>
      </c>
      <c r="D187" s="340">
        <v>50</v>
      </c>
      <c r="E187" s="340">
        <v>50</v>
      </c>
      <c r="F187" s="340">
        <v>55</v>
      </c>
      <c r="G187" s="340">
        <v>60</v>
      </c>
      <c r="H187" s="340">
        <v>70</v>
      </c>
      <c r="I187" s="334">
        <f>H187*0.99</f>
        <v>69.3</v>
      </c>
      <c r="J187" s="335">
        <f>I187*0.99</f>
        <v>68.607</v>
      </c>
      <c r="K187" s="336">
        <f>D187*1.62</f>
        <v>81</v>
      </c>
      <c r="L187" s="336">
        <f t="shared" si="37"/>
        <v>81</v>
      </c>
      <c r="M187" s="336">
        <f t="shared" si="37"/>
        <v>89.10000000000001</v>
      </c>
      <c r="N187" s="336">
        <f t="shared" si="37"/>
        <v>97.2</v>
      </c>
      <c r="O187" s="336">
        <f t="shared" si="37"/>
        <v>113.4</v>
      </c>
      <c r="P187" s="336">
        <f t="shared" si="37"/>
        <v>112.266</v>
      </c>
      <c r="Q187" s="336">
        <f t="shared" si="37"/>
        <v>111.14334000000001</v>
      </c>
      <c r="R187" s="368"/>
      <c r="S187" s="368"/>
      <c r="T187" s="369"/>
      <c r="U187" s="370"/>
      <c r="V187" s="370"/>
      <c r="W187" s="370"/>
      <c r="X187" s="370"/>
      <c r="Y187" s="370"/>
      <c r="Z187" s="370"/>
      <c r="AA187" s="370"/>
      <c r="AB187" s="370"/>
      <c r="AC187" s="370"/>
      <c r="AD187" s="370"/>
      <c r="AE187" s="370"/>
      <c r="AF187" s="370"/>
      <c r="AG187" s="370"/>
      <c r="AH187" s="370"/>
      <c r="AI187" s="370"/>
      <c r="AJ187" s="370"/>
      <c r="AK187" s="370"/>
      <c r="AL187" s="370"/>
      <c r="AM187" s="370"/>
      <c r="AN187" s="370"/>
      <c r="AO187" s="370"/>
      <c r="AP187" s="370"/>
      <c r="AQ187" s="370"/>
      <c r="AR187" s="370"/>
      <c r="AS187" s="370"/>
      <c r="AT187" s="370"/>
      <c r="AU187" s="370"/>
      <c r="AV187" s="370"/>
      <c r="AW187" s="370"/>
      <c r="AX187" s="370"/>
      <c r="AY187" s="370"/>
      <c r="AZ187" s="370"/>
      <c r="BA187" s="370"/>
      <c r="BB187" s="370"/>
      <c r="BC187" s="370"/>
      <c r="BD187" s="370"/>
      <c r="BE187" s="370"/>
      <c r="BF187" s="370"/>
      <c r="BG187" s="370"/>
      <c r="BH187" s="370"/>
      <c r="BI187" s="370"/>
      <c r="BJ187" s="370"/>
      <c r="BK187" s="370"/>
      <c r="BL187" s="370"/>
      <c r="BM187" s="370"/>
      <c r="BN187" s="370"/>
      <c r="BO187" s="370"/>
      <c r="BP187" s="370"/>
      <c r="BQ187" s="370"/>
      <c r="BR187" s="370"/>
      <c r="BS187" s="370"/>
      <c r="BT187" s="370"/>
      <c r="BU187" s="370"/>
      <c r="BV187" s="370"/>
      <c r="BW187" s="370"/>
      <c r="BX187" s="370"/>
      <c r="BY187" s="370"/>
      <c r="BZ187" s="370"/>
      <c r="CA187" s="370"/>
      <c r="CB187" s="370"/>
      <c r="CC187" s="370"/>
      <c r="CD187" s="370"/>
      <c r="CE187" s="370"/>
      <c r="CF187" s="370"/>
      <c r="CG187" s="370"/>
      <c r="CH187" s="370"/>
      <c r="CI187" s="370"/>
      <c r="CJ187" s="370"/>
      <c r="CK187" s="370"/>
      <c r="CL187" s="370"/>
      <c r="CM187" s="370"/>
      <c r="CN187" s="370"/>
      <c r="CO187" s="370"/>
      <c r="CP187" s="370"/>
      <c r="CQ187" s="370"/>
      <c r="CR187" s="370"/>
      <c r="CS187" s="370"/>
      <c r="CT187" s="370"/>
      <c r="CU187" s="370"/>
      <c r="CV187" s="370"/>
      <c r="CW187" s="370"/>
      <c r="CX187" s="370"/>
      <c r="CY187" s="370"/>
      <c r="CZ187" s="370"/>
      <c r="DA187" s="370"/>
      <c r="DB187" s="370"/>
      <c r="DC187" s="370"/>
      <c r="DD187" s="370"/>
      <c r="DE187" s="370"/>
      <c r="DF187" s="370"/>
      <c r="DG187" s="370"/>
      <c r="DH187" s="370"/>
      <c r="DI187" s="370"/>
      <c r="DJ187" s="370"/>
      <c r="DK187" s="370"/>
      <c r="DL187" s="370"/>
      <c r="DM187" s="370"/>
      <c r="DN187" s="370"/>
      <c r="DO187" s="370"/>
      <c r="DP187" s="370"/>
      <c r="DQ187" s="370"/>
      <c r="DR187" s="370"/>
      <c r="DS187" s="370"/>
      <c r="DT187" s="370"/>
      <c r="DU187" s="370"/>
      <c r="DV187" s="370"/>
      <c r="DW187" s="370"/>
      <c r="DX187" s="370"/>
      <c r="DY187" s="370"/>
      <c r="DZ187" s="370"/>
      <c r="EA187" s="370"/>
      <c r="EB187" s="370"/>
      <c r="EC187" s="370"/>
      <c r="ED187" s="370"/>
      <c r="EE187" s="370"/>
      <c r="EF187" s="370"/>
      <c r="EG187" s="370"/>
      <c r="EH187" s="370"/>
      <c r="EI187" s="370"/>
      <c r="EJ187" s="370"/>
      <c r="EK187" s="370"/>
      <c r="EL187" s="370"/>
      <c r="EM187" s="370"/>
      <c r="EN187" s="370"/>
      <c r="EO187" s="370"/>
      <c r="EP187" s="370"/>
      <c r="EQ187" s="370"/>
      <c r="ER187" s="370"/>
      <c r="ES187" s="370"/>
      <c r="ET187" s="370"/>
      <c r="EU187" s="370"/>
      <c r="EV187" s="370"/>
      <c r="EW187" s="370"/>
      <c r="EX187" s="370"/>
      <c r="EY187" s="370"/>
      <c r="EZ187" s="370"/>
      <c r="FA187" s="370"/>
      <c r="FB187" s="370"/>
      <c r="FC187" s="370"/>
      <c r="FD187" s="370"/>
      <c r="FE187" s="370"/>
      <c r="FF187" s="370"/>
      <c r="FG187" s="370"/>
      <c r="FH187" s="370"/>
      <c r="FI187" s="370"/>
      <c r="FJ187" s="370"/>
      <c r="FK187" s="370"/>
      <c r="FL187" s="370"/>
      <c r="FM187" s="370"/>
      <c r="FN187" s="370"/>
      <c r="FO187" s="370"/>
      <c r="FP187" s="370"/>
      <c r="FQ187" s="370"/>
      <c r="FR187" s="370"/>
      <c r="FS187" s="370"/>
      <c r="FT187" s="370"/>
      <c r="FU187" s="370"/>
      <c r="FV187" s="370"/>
      <c r="FW187" s="370"/>
      <c r="FX187" s="370"/>
      <c r="FY187" s="370"/>
      <c r="FZ187" s="370"/>
      <c r="GA187" s="370"/>
      <c r="GB187" s="370"/>
      <c r="GC187" s="370"/>
      <c r="GD187" s="370"/>
      <c r="GE187" s="370"/>
      <c r="GF187" s="370"/>
      <c r="GG187" s="370"/>
      <c r="GH187" s="370"/>
      <c r="GI187" s="370"/>
    </row>
    <row r="188" spans="1:191" s="371" customFormat="1" ht="20.25" customHeight="1">
      <c r="A188" s="422"/>
      <c r="B188" s="365"/>
      <c r="C188" s="366"/>
      <c r="D188" s="366"/>
      <c r="E188" s="366"/>
      <c r="F188" s="366"/>
      <c r="G188" s="366"/>
      <c r="H188" s="366"/>
      <c r="I188" s="367"/>
      <c r="J188" s="367"/>
      <c r="K188" s="367"/>
      <c r="L188" s="367"/>
      <c r="M188" s="367"/>
      <c r="N188" s="367"/>
      <c r="O188" s="367"/>
      <c r="P188" s="367"/>
      <c r="Q188" s="367"/>
      <c r="R188" s="368"/>
      <c r="S188" s="368"/>
      <c r="T188" s="369"/>
      <c r="U188" s="370"/>
      <c r="V188" s="370"/>
      <c r="W188" s="370"/>
      <c r="X188" s="370"/>
      <c r="Y188" s="370"/>
      <c r="Z188" s="370"/>
      <c r="AA188" s="370"/>
      <c r="AB188" s="370"/>
      <c r="AC188" s="370"/>
      <c r="AD188" s="370"/>
      <c r="AE188" s="370"/>
      <c r="AF188" s="370"/>
      <c r="AG188" s="370"/>
      <c r="AH188" s="370"/>
      <c r="AI188" s="370"/>
      <c r="AJ188" s="370"/>
      <c r="AK188" s="370"/>
      <c r="AL188" s="370"/>
      <c r="AM188" s="370"/>
      <c r="AN188" s="370"/>
      <c r="AO188" s="370"/>
      <c r="AP188" s="370"/>
      <c r="AQ188" s="370"/>
      <c r="AR188" s="370"/>
      <c r="AS188" s="370"/>
      <c r="AT188" s="370"/>
      <c r="AU188" s="370"/>
      <c r="AV188" s="370"/>
      <c r="AW188" s="370"/>
      <c r="AX188" s="370"/>
      <c r="AY188" s="370"/>
      <c r="AZ188" s="370"/>
      <c r="BA188" s="370"/>
      <c r="BB188" s="370"/>
      <c r="BC188" s="370"/>
      <c r="BD188" s="370"/>
      <c r="BE188" s="370"/>
      <c r="BF188" s="370"/>
      <c r="BG188" s="370"/>
      <c r="BH188" s="370"/>
      <c r="BI188" s="370"/>
      <c r="BJ188" s="370"/>
      <c r="BK188" s="370"/>
      <c r="BL188" s="370"/>
      <c r="BM188" s="370"/>
      <c r="BN188" s="370"/>
      <c r="BO188" s="370"/>
      <c r="BP188" s="370"/>
      <c r="BQ188" s="370"/>
      <c r="BR188" s="370"/>
      <c r="BS188" s="370"/>
      <c r="BT188" s="370"/>
      <c r="BU188" s="370"/>
      <c r="BV188" s="370"/>
      <c r="BW188" s="370"/>
      <c r="BX188" s="370"/>
      <c r="BY188" s="370"/>
      <c r="BZ188" s="370"/>
      <c r="CA188" s="370"/>
      <c r="CB188" s="370"/>
      <c r="CC188" s="370"/>
      <c r="CD188" s="370"/>
      <c r="CE188" s="370"/>
      <c r="CF188" s="370"/>
      <c r="CG188" s="370"/>
      <c r="CH188" s="370"/>
      <c r="CI188" s="370"/>
      <c r="CJ188" s="370"/>
      <c r="CK188" s="370"/>
      <c r="CL188" s="370"/>
      <c r="CM188" s="370"/>
      <c r="CN188" s="370"/>
      <c r="CO188" s="370"/>
      <c r="CP188" s="370"/>
      <c r="CQ188" s="370"/>
      <c r="CR188" s="370"/>
      <c r="CS188" s="370"/>
      <c r="CT188" s="370"/>
      <c r="CU188" s="370"/>
      <c r="CV188" s="370"/>
      <c r="CW188" s="370"/>
      <c r="CX188" s="370"/>
      <c r="CY188" s="370"/>
      <c r="CZ188" s="370"/>
      <c r="DA188" s="370"/>
      <c r="DB188" s="370"/>
      <c r="DC188" s="370"/>
      <c r="DD188" s="370"/>
      <c r="DE188" s="370"/>
      <c r="DF188" s="370"/>
      <c r="DG188" s="370"/>
      <c r="DH188" s="370"/>
      <c r="DI188" s="370"/>
      <c r="DJ188" s="370"/>
      <c r="DK188" s="370"/>
      <c r="DL188" s="370"/>
      <c r="DM188" s="370"/>
      <c r="DN188" s="370"/>
      <c r="DO188" s="370"/>
      <c r="DP188" s="370"/>
      <c r="DQ188" s="370"/>
      <c r="DR188" s="370"/>
      <c r="DS188" s="370"/>
      <c r="DT188" s="370"/>
      <c r="DU188" s="370"/>
      <c r="DV188" s="370"/>
      <c r="DW188" s="370"/>
      <c r="DX188" s="370"/>
      <c r="DY188" s="370"/>
      <c r="DZ188" s="370"/>
      <c r="EA188" s="370"/>
      <c r="EB188" s="370"/>
      <c r="EC188" s="370"/>
      <c r="ED188" s="370"/>
      <c r="EE188" s="370"/>
      <c r="EF188" s="370"/>
      <c r="EG188" s="370"/>
      <c r="EH188" s="370"/>
      <c r="EI188" s="370"/>
      <c r="EJ188" s="370"/>
      <c r="EK188" s="370"/>
      <c r="EL188" s="370"/>
      <c r="EM188" s="370"/>
      <c r="EN188" s="370"/>
      <c r="EO188" s="370"/>
      <c r="EP188" s="370"/>
      <c r="EQ188" s="370"/>
      <c r="ER188" s="370"/>
      <c r="ES188" s="370"/>
      <c r="ET188" s="370"/>
      <c r="EU188" s="370"/>
      <c r="EV188" s="370"/>
      <c r="EW188" s="370"/>
      <c r="EX188" s="370"/>
      <c r="EY188" s="370"/>
      <c r="EZ188" s="370"/>
      <c r="FA188" s="370"/>
      <c r="FB188" s="370"/>
      <c r="FC188" s="370"/>
      <c r="FD188" s="370"/>
      <c r="FE188" s="370"/>
      <c r="FF188" s="370"/>
      <c r="FG188" s="370"/>
      <c r="FH188" s="370"/>
      <c r="FI188" s="370"/>
      <c r="FJ188" s="370"/>
      <c r="FK188" s="370"/>
      <c r="FL188" s="370"/>
      <c r="FM188" s="370"/>
      <c r="FN188" s="370"/>
      <c r="FO188" s="370"/>
      <c r="FP188" s="370"/>
      <c r="FQ188" s="370"/>
      <c r="FR188" s="370"/>
      <c r="FS188" s="370"/>
      <c r="FT188" s="370"/>
      <c r="FU188" s="370"/>
      <c r="FV188" s="370"/>
      <c r="FW188" s="370"/>
      <c r="FX188" s="370"/>
      <c r="FY188" s="370"/>
      <c r="FZ188" s="370"/>
      <c r="GA188" s="370"/>
      <c r="GB188" s="370"/>
      <c r="GC188" s="370"/>
      <c r="GD188" s="370"/>
      <c r="GE188" s="370"/>
      <c r="GF188" s="370"/>
      <c r="GG188" s="370"/>
      <c r="GH188" s="370"/>
      <c r="GI188" s="370"/>
    </row>
    <row r="189" spans="1:191" s="371" customFormat="1" ht="40.5" customHeight="1">
      <c r="A189" s="492" t="s">
        <v>80</v>
      </c>
      <c r="B189" s="493"/>
      <c r="C189" s="493"/>
      <c r="D189" s="424">
        <f>SUM(D9:D24,D26:D46,D48:D115,D117:D153,D155:D177,D179:D184,D186,D187)</f>
        <v>2698</v>
      </c>
      <c r="E189" s="424">
        <f aca="true" t="shared" si="38" ref="E189:Q189">SUM(E9:E24,E26:E46,E48:E115,E117:E153,E155:E177,E179:E184,E186,E187)</f>
        <v>2600</v>
      </c>
      <c r="F189" s="424">
        <f t="shared" si="38"/>
        <v>2950</v>
      </c>
      <c r="G189" s="424">
        <f t="shared" si="38"/>
        <v>2427</v>
      </c>
      <c r="H189" s="424">
        <f t="shared" si="38"/>
        <v>2439</v>
      </c>
      <c r="I189" s="424">
        <f t="shared" si="38"/>
        <v>2414.610000000002</v>
      </c>
      <c r="J189" s="425">
        <f t="shared" si="38"/>
        <v>2390.483799999999</v>
      </c>
      <c r="K189" s="424">
        <f t="shared" si="38"/>
        <v>4821.719999999997</v>
      </c>
      <c r="L189" s="424">
        <f t="shared" si="38"/>
        <v>4705.209999999998</v>
      </c>
      <c r="M189" s="424">
        <f t="shared" si="38"/>
        <v>5378.199999999998</v>
      </c>
      <c r="N189" s="424">
        <f t="shared" si="38"/>
        <v>4378.5599999999995</v>
      </c>
      <c r="O189" s="424">
        <f t="shared" si="38"/>
        <v>4416.5</v>
      </c>
      <c r="P189" s="424">
        <f t="shared" si="38"/>
        <v>4372.335000000001</v>
      </c>
      <c r="Q189" s="424">
        <f t="shared" si="38"/>
        <v>4328.640703999998</v>
      </c>
      <c r="R189" s="368"/>
      <c r="S189" s="368"/>
      <c r="T189" s="369"/>
      <c r="U189" s="370"/>
      <c r="V189" s="370"/>
      <c r="W189" s="370"/>
      <c r="X189" s="370"/>
      <c r="Y189" s="370"/>
      <c r="Z189" s="370"/>
      <c r="AA189" s="370"/>
      <c r="AB189" s="370"/>
      <c r="AC189" s="370"/>
      <c r="AD189" s="370"/>
      <c r="AE189" s="370"/>
      <c r="AF189" s="370"/>
      <c r="AG189" s="370"/>
      <c r="AH189" s="370"/>
      <c r="AI189" s="370"/>
      <c r="AJ189" s="370"/>
      <c r="AK189" s="370"/>
      <c r="AL189" s="370"/>
      <c r="AM189" s="370"/>
      <c r="AN189" s="370"/>
      <c r="AO189" s="370"/>
      <c r="AP189" s="370"/>
      <c r="AQ189" s="370"/>
      <c r="AR189" s="370"/>
      <c r="AS189" s="370"/>
      <c r="AT189" s="370"/>
      <c r="AU189" s="370"/>
      <c r="AV189" s="370"/>
      <c r="AW189" s="370"/>
      <c r="AX189" s="370"/>
      <c r="AY189" s="370"/>
      <c r="AZ189" s="370"/>
      <c r="BA189" s="370"/>
      <c r="BB189" s="370"/>
      <c r="BC189" s="370"/>
      <c r="BD189" s="370"/>
      <c r="BE189" s="370"/>
      <c r="BF189" s="370"/>
      <c r="BG189" s="370"/>
      <c r="BH189" s="370"/>
      <c r="BI189" s="370"/>
      <c r="BJ189" s="370"/>
      <c r="BK189" s="370"/>
      <c r="BL189" s="370"/>
      <c r="BM189" s="370"/>
      <c r="BN189" s="370"/>
      <c r="BO189" s="370"/>
      <c r="BP189" s="370"/>
      <c r="BQ189" s="370"/>
      <c r="BR189" s="370"/>
      <c r="BS189" s="370"/>
      <c r="BT189" s="370"/>
      <c r="BU189" s="370"/>
      <c r="BV189" s="370"/>
      <c r="BW189" s="370"/>
      <c r="BX189" s="370"/>
      <c r="BY189" s="370"/>
      <c r="BZ189" s="370"/>
      <c r="CA189" s="370"/>
      <c r="CB189" s="370"/>
      <c r="CC189" s="370"/>
      <c r="CD189" s="370"/>
      <c r="CE189" s="370"/>
      <c r="CF189" s="370"/>
      <c r="CG189" s="370"/>
      <c r="CH189" s="370"/>
      <c r="CI189" s="370"/>
      <c r="CJ189" s="370"/>
      <c r="CK189" s="370"/>
      <c r="CL189" s="370"/>
      <c r="CM189" s="370"/>
      <c r="CN189" s="370"/>
      <c r="CO189" s="370"/>
      <c r="CP189" s="370"/>
      <c r="CQ189" s="370"/>
      <c r="CR189" s="370"/>
      <c r="CS189" s="370"/>
      <c r="CT189" s="370"/>
      <c r="CU189" s="370"/>
      <c r="CV189" s="370"/>
      <c r="CW189" s="370"/>
      <c r="CX189" s="370"/>
      <c r="CY189" s="370"/>
      <c r="CZ189" s="370"/>
      <c r="DA189" s="370"/>
      <c r="DB189" s="370"/>
      <c r="DC189" s="370"/>
      <c r="DD189" s="370"/>
      <c r="DE189" s="370"/>
      <c r="DF189" s="370"/>
      <c r="DG189" s="370"/>
      <c r="DH189" s="370"/>
      <c r="DI189" s="370"/>
      <c r="DJ189" s="370"/>
      <c r="DK189" s="370"/>
      <c r="DL189" s="370"/>
      <c r="DM189" s="370"/>
      <c r="DN189" s="370"/>
      <c r="DO189" s="370"/>
      <c r="DP189" s="370"/>
      <c r="DQ189" s="370"/>
      <c r="DR189" s="370"/>
      <c r="DS189" s="370"/>
      <c r="DT189" s="370"/>
      <c r="DU189" s="370"/>
      <c r="DV189" s="370"/>
      <c r="DW189" s="370"/>
      <c r="DX189" s="370"/>
      <c r="DY189" s="370"/>
      <c r="DZ189" s="370"/>
      <c r="EA189" s="370"/>
      <c r="EB189" s="370"/>
      <c r="EC189" s="370"/>
      <c r="ED189" s="370"/>
      <c r="EE189" s="370"/>
      <c r="EF189" s="370"/>
      <c r="EG189" s="370"/>
      <c r="EH189" s="370"/>
      <c r="EI189" s="370"/>
      <c r="EJ189" s="370"/>
      <c r="EK189" s="370"/>
      <c r="EL189" s="370"/>
      <c r="EM189" s="370"/>
      <c r="EN189" s="370"/>
      <c r="EO189" s="370"/>
      <c r="EP189" s="370"/>
      <c r="EQ189" s="370"/>
      <c r="ER189" s="370"/>
      <c r="ES189" s="370"/>
      <c r="ET189" s="370"/>
      <c r="EU189" s="370"/>
      <c r="EV189" s="370"/>
      <c r="EW189" s="370"/>
      <c r="EX189" s="370"/>
      <c r="EY189" s="370"/>
      <c r="EZ189" s="370"/>
      <c r="FA189" s="370"/>
      <c r="FB189" s="370"/>
      <c r="FC189" s="370"/>
      <c r="FD189" s="370"/>
      <c r="FE189" s="370"/>
      <c r="FF189" s="370"/>
      <c r="FG189" s="370"/>
      <c r="FH189" s="370"/>
      <c r="FI189" s="370"/>
      <c r="FJ189" s="370"/>
      <c r="FK189" s="370"/>
      <c r="FL189" s="370"/>
      <c r="FM189" s="370"/>
      <c r="FN189" s="370"/>
      <c r="FO189" s="370"/>
      <c r="FP189" s="370"/>
      <c r="FQ189" s="370"/>
      <c r="FR189" s="370"/>
      <c r="FS189" s="370"/>
      <c r="FT189" s="370"/>
      <c r="FU189" s="370"/>
      <c r="FV189" s="370"/>
      <c r="FW189" s="370"/>
      <c r="FX189" s="370"/>
      <c r="FY189" s="370"/>
      <c r="FZ189" s="370"/>
      <c r="GA189" s="370"/>
      <c r="GB189" s="370"/>
      <c r="GC189" s="370"/>
      <c r="GD189" s="370"/>
      <c r="GE189" s="370"/>
      <c r="GF189" s="370"/>
      <c r="GG189" s="370"/>
      <c r="GH189" s="370"/>
      <c r="GI189" s="370"/>
    </row>
    <row r="190" spans="1:191" s="371" customFormat="1" ht="21.75" customHeight="1">
      <c r="A190" s="416"/>
      <c r="B190" s="417"/>
      <c r="C190" s="417"/>
      <c r="D190" s="418"/>
      <c r="E190" s="418"/>
      <c r="F190" s="418"/>
      <c r="G190" s="418"/>
      <c r="H190" s="418"/>
      <c r="I190" s="419"/>
      <c r="J190" s="419"/>
      <c r="K190" s="419"/>
      <c r="L190" s="419"/>
      <c r="M190" s="419"/>
      <c r="N190" s="419"/>
      <c r="O190" s="419"/>
      <c r="P190" s="419"/>
      <c r="Q190" s="419"/>
      <c r="R190" s="368"/>
      <c r="S190" s="368"/>
      <c r="T190" s="369"/>
      <c r="U190" s="370"/>
      <c r="V190" s="370"/>
      <c r="W190" s="370"/>
      <c r="X190" s="370"/>
      <c r="Y190" s="370"/>
      <c r="Z190" s="370"/>
      <c r="AA190" s="370"/>
      <c r="AB190" s="370"/>
      <c r="AC190" s="370"/>
      <c r="AD190" s="370"/>
      <c r="AE190" s="370"/>
      <c r="AF190" s="370"/>
      <c r="AG190" s="370"/>
      <c r="AH190" s="370"/>
      <c r="AI190" s="370"/>
      <c r="AJ190" s="370"/>
      <c r="AK190" s="370"/>
      <c r="AL190" s="370"/>
      <c r="AM190" s="370"/>
      <c r="AN190" s="370"/>
      <c r="AO190" s="370"/>
      <c r="AP190" s="370"/>
      <c r="AQ190" s="370"/>
      <c r="AR190" s="370"/>
      <c r="AS190" s="370"/>
      <c r="AT190" s="370"/>
      <c r="AU190" s="370"/>
      <c r="AV190" s="370"/>
      <c r="AW190" s="370"/>
      <c r="AX190" s="370"/>
      <c r="AY190" s="370"/>
      <c r="AZ190" s="370"/>
      <c r="BA190" s="370"/>
      <c r="BB190" s="370"/>
      <c r="BC190" s="370"/>
      <c r="BD190" s="370"/>
      <c r="BE190" s="370"/>
      <c r="BF190" s="370"/>
      <c r="BG190" s="370"/>
      <c r="BH190" s="370"/>
      <c r="BI190" s="370"/>
      <c r="BJ190" s="370"/>
      <c r="BK190" s="370"/>
      <c r="BL190" s="370"/>
      <c r="BM190" s="370"/>
      <c r="BN190" s="370"/>
      <c r="BO190" s="370"/>
      <c r="BP190" s="370"/>
      <c r="BQ190" s="370"/>
      <c r="BR190" s="370"/>
      <c r="BS190" s="370"/>
      <c r="BT190" s="370"/>
      <c r="BU190" s="370"/>
      <c r="BV190" s="370"/>
      <c r="BW190" s="370"/>
      <c r="BX190" s="370"/>
      <c r="BY190" s="370"/>
      <c r="BZ190" s="370"/>
      <c r="CA190" s="370"/>
      <c r="CB190" s="370"/>
      <c r="CC190" s="370"/>
      <c r="CD190" s="370"/>
      <c r="CE190" s="370"/>
      <c r="CF190" s="370"/>
      <c r="CG190" s="370"/>
      <c r="CH190" s="370"/>
      <c r="CI190" s="370"/>
      <c r="CJ190" s="370"/>
      <c r="CK190" s="370"/>
      <c r="CL190" s="370"/>
      <c r="CM190" s="370"/>
      <c r="CN190" s="370"/>
      <c r="CO190" s="370"/>
      <c r="CP190" s="370"/>
      <c r="CQ190" s="370"/>
      <c r="CR190" s="370"/>
      <c r="CS190" s="370"/>
      <c r="CT190" s="370"/>
      <c r="CU190" s="370"/>
      <c r="CV190" s="370"/>
      <c r="CW190" s="370"/>
      <c r="CX190" s="370"/>
      <c r="CY190" s="370"/>
      <c r="CZ190" s="370"/>
      <c r="DA190" s="370"/>
      <c r="DB190" s="370"/>
      <c r="DC190" s="370"/>
      <c r="DD190" s="370"/>
      <c r="DE190" s="370"/>
      <c r="DF190" s="370"/>
      <c r="DG190" s="370"/>
      <c r="DH190" s="370"/>
      <c r="DI190" s="370"/>
      <c r="DJ190" s="370"/>
      <c r="DK190" s="370"/>
      <c r="DL190" s="370"/>
      <c r="DM190" s="370"/>
      <c r="DN190" s="370"/>
      <c r="DO190" s="370"/>
      <c r="DP190" s="370"/>
      <c r="DQ190" s="370"/>
      <c r="DR190" s="370"/>
      <c r="DS190" s="370"/>
      <c r="DT190" s="370"/>
      <c r="DU190" s="370"/>
      <c r="DV190" s="370"/>
      <c r="DW190" s="370"/>
      <c r="DX190" s="370"/>
      <c r="DY190" s="370"/>
      <c r="DZ190" s="370"/>
      <c r="EA190" s="370"/>
      <c r="EB190" s="370"/>
      <c r="EC190" s="370"/>
      <c r="ED190" s="370"/>
      <c r="EE190" s="370"/>
      <c r="EF190" s="370"/>
      <c r="EG190" s="370"/>
      <c r="EH190" s="370"/>
      <c r="EI190" s="370"/>
      <c r="EJ190" s="370"/>
      <c r="EK190" s="370"/>
      <c r="EL190" s="370"/>
      <c r="EM190" s="370"/>
      <c r="EN190" s="370"/>
      <c r="EO190" s="370"/>
      <c r="EP190" s="370"/>
      <c r="EQ190" s="370"/>
      <c r="ER190" s="370"/>
      <c r="ES190" s="370"/>
      <c r="ET190" s="370"/>
      <c r="EU190" s="370"/>
      <c r="EV190" s="370"/>
      <c r="EW190" s="370"/>
      <c r="EX190" s="370"/>
      <c r="EY190" s="370"/>
      <c r="EZ190" s="370"/>
      <c r="FA190" s="370"/>
      <c r="FB190" s="370"/>
      <c r="FC190" s="370"/>
      <c r="FD190" s="370"/>
      <c r="FE190" s="370"/>
      <c r="FF190" s="370"/>
      <c r="FG190" s="370"/>
      <c r="FH190" s="370"/>
      <c r="FI190" s="370"/>
      <c r="FJ190" s="370"/>
      <c r="FK190" s="370"/>
      <c r="FL190" s="370"/>
      <c r="FM190" s="370"/>
      <c r="FN190" s="370"/>
      <c r="FO190" s="370"/>
      <c r="FP190" s="370"/>
      <c r="FQ190" s="370"/>
      <c r="FR190" s="370"/>
      <c r="FS190" s="370"/>
      <c r="FT190" s="370"/>
      <c r="FU190" s="370"/>
      <c r="FV190" s="370"/>
      <c r="FW190" s="370"/>
      <c r="FX190" s="370"/>
      <c r="FY190" s="370"/>
      <c r="FZ190" s="370"/>
      <c r="GA190" s="370"/>
      <c r="GB190" s="370"/>
      <c r="GC190" s="370"/>
      <c r="GD190" s="370"/>
      <c r="GE190" s="370"/>
      <c r="GF190" s="370"/>
      <c r="GG190" s="370"/>
      <c r="GH190" s="370"/>
      <c r="GI190" s="370"/>
    </row>
    <row r="191" spans="1:191" s="371" customFormat="1" ht="39" customHeight="1">
      <c r="A191" s="485" t="s">
        <v>52</v>
      </c>
      <c r="B191" s="486"/>
      <c r="C191" s="486"/>
      <c r="D191" s="48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6"/>
      <c r="O191" s="486"/>
      <c r="P191" s="486"/>
      <c r="Q191" s="458"/>
      <c r="R191" s="368"/>
      <c r="S191" s="368"/>
      <c r="T191" s="369"/>
      <c r="U191" s="370"/>
      <c r="V191" s="370"/>
      <c r="W191" s="370"/>
      <c r="X191" s="370"/>
      <c r="Y191" s="370"/>
      <c r="Z191" s="370"/>
      <c r="AA191" s="370"/>
      <c r="AB191" s="370"/>
      <c r="AC191" s="370"/>
      <c r="AD191" s="370"/>
      <c r="AE191" s="370"/>
      <c r="AF191" s="370"/>
      <c r="AG191" s="370"/>
      <c r="AH191" s="370"/>
      <c r="AI191" s="370"/>
      <c r="AJ191" s="370"/>
      <c r="AK191" s="370"/>
      <c r="AL191" s="370"/>
      <c r="AM191" s="370"/>
      <c r="AN191" s="370"/>
      <c r="AO191" s="370"/>
      <c r="AP191" s="370"/>
      <c r="AQ191" s="370"/>
      <c r="AR191" s="370"/>
      <c r="AS191" s="370"/>
      <c r="AT191" s="370"/>
      <c r="AU191" s="370"/>
      <c r="AV191" s="370"/>
      <c r="AW191" s="370"/>
      <c r="AX191" s="370"/>
      <c r="AY191" s="370"/>
      <c r="AZ191" s="370"/>
      <c r="BA191" s="370"/>
      <c r="BB191" s="370"/>
      <c r="BC191" s="370"/>
      <c r="BD191" s="370"/>
      <c r="BE191" s="370"/>
      <c r="BF191" s="370"/>
      <c r="BG191" s="370"/>
      <c r="BH191" s="370"/>
      <c r="BI191" s="370"/>
      <c r="BJ191" s="370"/>
      <c r="BK191" s="370"/>
      <c r="BL191" s="370"/>
      <c r="BM191" s="370"/>
      <c r="BN191" s="370"/>
      <c r="BO191" s="370"/>
      <c r="BP191" s="370"/>
      <c r="BQ191" s="370"/>
      <c r="BR191" s="370"/>
      <c r="BS191" s="370"/>
      <c r="BT191" s="370"/>
      <c r="BU191" s="370"/>
      <c r="BV191" s="370"/>
      <c r="BW191" s="370"/>
      <c r="BX191" s="370"/>
      <c r="BY191" s="370"/>
      <c r="BZ191" s="370"/>
      <c r="CA191" s="370"/>
      <c r="CB191" s="370"/>
      <c r="CC191" s="370"/>
      <c r="CD191" s="370"/>
      <c r="CE191" s="370"/>
      <c r="CF191" s="370"/>
      <c r="CG191" s="370"/>
      <c r="CH191" s="370"/>
      <c r="CI191" s="370"/>
      <c r="CJ191" s="370"/>
      <c r="CK191" s="370"/>
      <c r="CL191" s="370"/>
      <c r="CM191" s="370"/>
      <c r="CN191" s="370"/>
      <c r="CO191" s="370"/>
      <c r="CP191" s="370"/>
      <c r="CQ191" s="370"/>
      <c r="CR191" s="370"/>
      <c r="CS191" s="370"/>
      <c r="CT191" s="370"/>
      <c r="CU191" s="370"/>
      <c r="CV191" s="370"/>
      <c r="CW191" s="370"/>
      <c r="CX191" s="370"/>
      <c r="CY191" s="370"/>
      <c r="CZ191" s="370"/>
      <c r="DA191" s="370"/>
      <c r="DB191" s="370"/>
      <c r="DC191" s="370"/>
      <c r="DD191" s="370"/>
      <c r="DE191" s="370"/>
      <c r="DF191" s="370"/>
      <c r="DG191" s="370"/>
      <c r="DH191" s="370"/>
      <c r="DI191" s="370"/>
      <c r="DJ191" s="370"/>
      <c r="DK191" s="370"/>
      <c r="DL191" s="370"/>
      <c r="DM191" s="370"/>
      <c r="DN191" s="370"/>
      <c r="DO191" s="370"/>
      <c r="DP191" s="370"/>
      <c r="DQ191" s="370"/>
      <c r="DR191" s="370"/>
      <c r="DS191" s="370"/>
      <c r="DT191" s="370"/>
      <c r="DU191" s="370"/>
      <c r="DV191" s="370"/>
      <c r="DW191" s="370"/>
      <c r="DX191" s="370"/>
      <c r="DY191" s="370"/>
      <c r="DZ191" s="370"/>
      <c r="EA191" s="370"/>
      <c r="EB191" s="370"/>
      <c r="EC191" s="370"/>
      <c r="ED191" s="370"/>
      <c r="EE191" s="370"/>
      <c r="EF191" s="370"/>
      <c r="EG191" s="370"/>
      <c r="EH191" s="370"/>
      <c r="EI191" s="370"/>
      <c r="EJ191" s="370"/>
      <c r="EK191" s="370"/>
      <c r="EL191" s="370"/>
      <c r="EM191" s="370"/>
      <c r="EN191" s="370"/>
      <c r="EO191" s="370"/>
      <c r="EP191" s="370"/>
      <c r="EQ191" s="370"/>
      <c r="ER191" s="370"/>
      <c r="ES191" s="370"/>
      <c r="ET191" s="370"/>
      <c r="EU191" s="370"/>
      <c r="EV191" s="370"/>
      <c r="EW191" s="370"/>
      <c r="EX191" s="370"/>
      <c r="EY191" s="370"/>
      <c r="EZ191" s="370"/>
      <c r="FA191" s="370"/>
      <c r="FB191" s="370"/>
      <c r="FC191" s="370"/>
      <c r="FD191" s="370"/>
      <c r="FE191" s="370"/>
      <c r="FF191" s="370"/>
      <c r="FG191" s="370"/>
      <c r="FH191" s="370"/>
      <c r="FI191" s="370"/>
      <c r="FJ191" s="370"/>
      <c r="FK191" s="370"/>
      <c r="FL191" s="370"/>
      <c r="FM191" s="370"/>
      <c r="FN191" s="370"/>
      <c r="FO191" s="370"/>
      <c r="FP191" s="370"/>
      <c r="FQ191" s="370"/>
      <c r="FR191" s="370"/>
      <c r="FS191" s="370"/>
      <c r="FT191" s="370"/>
      <c r="FU191" s="370"/>
      <c r="FV191" s="370"/>
      <c r="FW191" s="370"/>
      <c r="FX191" s="370"/>
      <c r="FY191" s="370"/>
      <c r="FZ191" s="370"/>
      <c r="GA191" s="370"/>
      <c r="GB191" s="370"/>
      <c r="GC191" s="370"/>
      <c r="GD191" s="370"/>
      <c r="GE191" s="370"/>
      <c r="GF191" s="370"/>
      <c r="GG191" s="370"/>
      <c r="GH191" s="370"/>
      <c r="GI191" s="370"/>
    </row>
    <row r="192" spans="1:191" s="371" customFormat="1" ht="21" customHeight="1">
      <c r="A192" s="484" t="s">
        <v>202</v>
      </c>
      <c r="B192" s="484"/>
      <c r="C192" s="484"/>
      <c r="D192" s="484"/>
      <c r="E192" s="484"/>
      <c r="F192" s="484"/>
      <c r="G192" s="484"/>
      <c r="H192" s="484"/>
      <c r="I192" s="484"/>
      <c r="J192" s="484"/>
      <c r="K192" s="484"/>
      <c r="L192" s="484"/>
      <c r="M192" s="484"/>
      <c r="N192" s="484"/>
      <c r="O192" s="484"/>
      <c r="P192" s="484"/>
      <c r="Q192" s="484"/>
      <c r="R192" s="368"/>
      <c r="S192" s="368"/>
      <c r="T192" s="369"/>
      <c r="U192" s="370"/>
      <c r="V192" s="370"/>
      <c r="W192" s="370"/>
      <c r="X192" s="370"/>
      <c r="Y192" s="370"/>
      <c r="Z192" s="370"/>
      <c r="AA192" s="370"/>
      <c r="AB192" s="370"/>
      <c r="AC192" s="370"/>
      <c r="AD192" s="370"/>
      <c r="AE192" s="370"/>
      <c r="AF192" s="370"/>
      <c r="AG192" s="370"/>
      <c r="AH192" s="370"/>
      <c r="AI192" s="370"/>
      <c r="AJ192" s="370"/>
      <c r="AK192" s="370"/>
      <c r="AL192" s="370"/>
      <c r="AM192" s="370"/>
      <c r="AN192" s="370"/>
      <c r="AO192" s="370"/>
      <c r="AP192" s="370"/>
      <c r="AQ192" s="370"/>
      <c r="AR192" s="370"/>
      <c r="AS192" s="370"/>
      <c r="AT192" s="370"/>
      <c r="AU192" s="370"/>
      <c r="AV192" s="370"/>
      <c r="AW192" s="370"/>
      <c r="AX192" s="370"/>
      <c r="AY192" s="370"/>
      <c r="AZ192" s="370"/>
      <c r="BA192" s="370"/>
      <c r="BB192" s="370"/>
      <c r="BC192" s="370"/>
      <c r="BD192" s="370"/>
      <c r="BE192" s="370"/>
      <c r="BF192" s="370"/>
      <c r="BG192" s="370"/>
      <c r="BH192" s="370"/>
      <c r="BI192" s="370"/>
      <c r="BJ192" s="370"/>
      <c r="BK192" s="370"/>
      <c r="BL192" s="370"/>
      <c r="BM192" s="370"/>
      <c r="BN192" s="370"/>
      <c r="BO192" s="370"/>
      <c r="BP192" s="370"/>
      <c r="BQ192" s="370"/>
      <c r="BR192" s="370"/>
      <c r="BS192" s="370"/>
      <c r="BT192" s="370"/>
      <c r="BU192" s="370"/>
      <c r="BV192" s="370"/>
      <c r="BW192" s="370"/>
      <c r="BX192" s="370"/>
      <c r="BY192" s="370"/>
      <c r="BZ192" s="370"/>
      <c r="CA192" s="370"/>
      <c r="CB192" s="370"/>
      <c r="CC192" s="370"/>
      <c r="CD192" s="370"/>
      <c r="CE192" s="370"/>
      <c r="CF192" s="370"/>
      <c r="CG192" s="370"/>
      <c r="CH192" s="370"/>
      <c r="CI192" s="370"/>
      <c r="CJ192" s="370"/>
      <c r="CK192" s="370"/>
      <c r="CL192" s="370"/>
      <c r="CM192" s="370"/>
      <c r="CN192" s="370"/>
      <c r="CO192" s="370"/>
      <c r="CP192" s="370"/>
      <c r="CQ192" s="370"/>
      <c r="CR192" s="370"/>
      <c r="CS192" s="370"/>
      <c r="CT192" s="370"/>
      <c r="CU192" s="370"/>
      <c r="CV192" s="370"/>
      <c r="CW192" s="370"/>
      <c r="CX192" s="370"/>
      <c r="CY192" s="370"/>
      <c r="CZ192" s="370"/>
      <c r="DA192" s="370"/>
      <c r="DB192" s="370"/>
      <c r="DC192" s="370"/>
      <c r="DD192" s="370"/>
      <c r="DE192" s="370"/>
      <c r="DF192" s="370"/>
      <c r="DG192" s="370"/>
      <c r="DH192" s="370"/>
      <c r="DI192" s="370"/>
      <c r="DJ192" s="370"/>
      <c r="DK192" s="370"/>
      <c r="DL192" s="370"/>
      <c r="DM192" s="370"/>
      <c r="DN192" s="370"/>
      <c r="DO192" s="370"/>
      <c r="DP192" s="370"/>
      <c r="DQ192" s="370"/>
      <c r="DR192" s="370"/>
      <c r="DS192" s="370"/>
      <c r="DT192" s="370"/>
      <c r="DU192" s="370"/>
      <c r="DV192" s="370"/>
      <c r="DW192" s="370"/>
      <c r="DX192" s="370"/>
      <c r="DY192" s="370"/>
      <c r="DZ192" s="370"/>
      <c r="EA192" s="370"/>
      <c r="EB192" s="370"/>
      <c r="EC192" s="370"/>
      <c r="ED192" s="370"/>
      <c r="EE192" s="370"/>
      <c r="EF192" s="370"/>
      <c r="EG192" s="370"/>
      <c r="EH192" s="370"/>
      <c r="EI192" s="370"/>
      <c r="EJ192" s="370"/>
      <c r="EK192" s="370"/>
      <c r="EL192" s="370"/>
      <c r="EM192" s="370"/>
      <c r="EN192" s="370"/>
      <c r="EO192" s="370"/>
      <c r="EP192" s="370"/>
      <c r="EQ192" s="370"/>
      <c r="ER192" s="370"/>
      <c r="ES192" s="370"/>
      <c r="ET192" s="370"/>
      <c r="EU192" s="370"/>
      <c r="EV192" s="370"/>
      <c r="EW192" s="370"/>
      <c r="EX192" s="370"/>
      <c r="EY192" s="370"/>
      <c r="EZ192" s="370"/>
      <c r="FA192" s="370"/>
      <c r="FB192" s="370"/>
      <c r="FC192" s="370"/>
      <c r="FD192" s="370"/>
      <c r="FE192" s="370"/>
      <c r="FF192" s="370"/>
      <c r="FG192" s="370"/>
      <c r="FH192" s="370"/>
      <c r="FI192" s="370"/>
      <c r="FJ192" s="370"/>
      <c r="FK192" s="370"/>
      <c r="FL192" s="370"/>
      <c r="FM192" s="370"/>
      <c r="FN192" s="370"/>
      <c r="FO192" s="370"/>
      <c r="FP192" s="370"/>
      <c r="FQ192" s="370"/>
      <c r="FR192" s="370"/>
      <c r="FS192" s="370"/>
      <c r="FT192" s="370"/>
      <c r="FU192" s="370"/>
      <c r="FV192" s="370"/>
      <c r="FW192" s="370"/>
      <c r="FX192" s="370"/>
      <c r="FY192" s="370"/>
      <c r="FZ192" s="370"/>
      <c r="GA192" s="370"/>
      <c r="GB192" s="370"/>
      <c r="GC192" s="370"/>
      <c r="GD192" s="370"/>
      <c r="GE192" s="370"/>
      <c r="GF192" s="370"/>
      <c r="GG192" s="370"/>
      <c r="GH192" s="370"/>
      <c r="GI192" s="370"/>
    </row>
    <row r="193" spans="1:191" s="371" customFormat="1" ht="15.75" customHeight="1">
      <c r="A193" s="372">
        <v>1</v>
      </c>
      <c r="B193" s="333" t="s">
        <v>898</v>
      </c>
      <c r="C193" s="448" t="s">
        <v>956</v>
      </c>
      <c r="D193" s="149">
        <v>1</v>
      </c>
      <c r="E193" s="149" t="s">
        <v>911</v>
      </c>
      <c r="F193" s="149" t="s">
        <v>911</v>
      </c>
      <c r="G193" s="149" t="s">
        <v>911</v>
      </c>
      <c r="H193" s="149" t="s">
        <v>911</v>
      </c>
      <c r="I193" s="373" t="s">
        <v>911</v>
      </c>
      <c r="J193" s="374" t="s">
        <v>911</v>
      </c>
      <c r="K193" s="375">
        <f>D193*1.11</f>
        <v>1.11</v>
      </c>
      <c r="L193" s="375" t="s">
        <v>911</v>
      </c>
      <c r="M193" s="375" t="s">
        <v>911</v>
      </c>
      <c r="N193" s="375" t="s">
        <v>911</v>
      </c>
      <c r="O193" s="375" t="s">
        <v>911</v>
      </c>
      <c r="P193" s="375" t="s">
        <v>911</v>
      </c>
      <c r="Q193" s="375" t="s">
        <v>911</v>
      </c>
      <c r="R193" s="368"/>
      <c r="S193" s="368"/>
      <c r="T193" s="369"/>
      <c r="U193" s="370"/>
      <c r="V193" s="370"/>
      <c r="W193" s="370"/>
      <c r="X193" s="370"/>
      <c r="Y193" s="370"/>
      <c r="Z193" s="370"/>
      <c r="AA193" s="370"/>
      <c r="AB193" s="370"/>
      <c r="AC193" s="370"/>
      <c r="AD193" s="370"/>
      <c r="AE193" s="370"/>
      <c r="AF193" s="370"/>
      <c r="AG193" s="370"/>
      <c r="AH193" s="370"/>
      <c r="AI193" s="370"/>
      <c r="AJ193" s="370"/>
      <c r="AK193" s="370"/>
      <c r="AL193" s="370"/>
      <c r="AM193" s="370"/>
      <c r="AN193" s="370"/>
      <c r="AO193" s="370"/>
      <c r="AP193" s="370"/>
      <c r="AQ193" s="370"/>
      <c r="AR193" s="370"/>
      <c r="AS193" s="370"/>
      <c r="AT193" s="370"/>
      <c r="AU193" s="370"/>
      <c r="AV193" s="370"/>
      <c r="AW193" s="370"/>
      <c r="AX193" s="370"/>
      <c r="AY193" s="370"/>
      <c r="AZ193" s="370"/>
      <c r="BA193" s="370"/>
      <c r="BB193" s="370"/>
      <c r="BC193" s="370"/>
      <c r="BD193" s="370"/>
      <c r="BE193" s="370"/>
      <c r="BF193" s="370"/>
      <c r="BG193" s="370"/>
      <c r="BH193" s="370"/>
      <c r="BI193" s="370"/>
      <c r="BJ193" s="370"/>
      <c r="BK193" s="370"/>
      <c r="BL193" s="370"/>
      <c r="BM193" s="370"/>
      <c r="BN193" s="370"/>
      <c r="BO193" s="370"/>
      <c r="BP193" s="370"/>
      <c r="BQ193" s="370"/>
      <c r="BR193" s="370"/>
      <c r="BS193" s="370"/>
      <c r="BT193" s="370"/>
      <c r="BU193" s="370"/>
      <c r="BV193" s="370"/>
      <c r="BW193" s="370"/>
      <c r="BX193" s="370"/>
      <c r="BY193" s="370"/>
      <c r="BZ193" s="370"/>
      <c r="CA193" s="370"/>
      <c r="CB193" s="370"/>
      <c r="CC193" s="370"/>
      <c r="CD193" s="370"/>
      <c r="CE193" s="370"/>
      <c r="CF193" s="370"/>
      <c r="CG193" s="370"/>
      <c r="CH193" s="370"/>
      <c r="CI193" s="370"/>
      <c r="CJ193" s="370"/>
      <c r="CK193" s="370"/>
      <c r="CL193" s="370"/>
      <c r="CM193" s="370"/>
      <c r="CN193" s="370"/>
      <c r="CO193" s="370"/>
      <c r="CP193" s="370"/>
      <c r="CQ193" s="370"/>
      <c r="CR193" s="370"/>
      <c r="CS193" s="370"/>
      <c r="CT193" s="370"/>
      <c r="CU193" s="370"/>
      <c r="CV193" s="370"/>
      <c r="CW193" s="370"/>
      <c r="CX193" s="370"/>
      <c r="CY193" s="370"/>
      <c r="CZ193" s="370"/>
      <c r="DA193" s="370"/>
      <c r="DB193" s="370"/>
      <c r="DC193" s="370"/>
      <c r="DD193" s="370"/>
      <c r="DE193" s="370"/>
      <c r="DF193" s="370"/>
      <c r="DG193" s="370"/>
      <c r="DH193" s="370"/>
      <c r="DI193" s="370"/>
      <c r="DJ193" s="370"/>
      <c r="DK193" s="370"/>
      <c r="DL193" s="370"/>
      <c r="DM193" s="370"/>
      <c r="DN193" s="370"/>
      <c r="DO193" s="370"/>
      <c r="DP193" s="370"/>
      <c r="DQ193" s="370"/>
      <c r="DR193" s="370"/>
      <c r="DS193" s="370"/>
      <c r="DT193" s="370"/>
      <c r="DU193" s="370"/>
      <c r="DV193" s="370"/>
      <c r="DW193" s="370"/>
      <c r="DX193" s="370"/>
      <c r="DY193" s="370"/>
      <c r="DZ193" s="370"/>
      <c r="EA193" s="370"/>
      <c r="EB193" s="370"/>
      <c r="EC193" s="370"/>
      <c r="ED193" s="370"/>
      <c r="EE193" s="370"/>
      <c r="EF193" s="370"/>
      <c r="EG193" s="370"/>
      <c r="EH193" s="370"/>
      <c r="EI193" s="370"/>
      <c r="EJ193" s="370"/>
      <c r="EK193" s="370"/>
      <c r="EL193" s="370"/>
      <c r="EM193" s="370"/>
      <c r="EN193" s="370"/>
      <c r="EO193" s="370"/>
      <c r="EP193" s="370"/>
      <c r="EQ193" s="370"/>
      <c r="ER193" s="370"/>
      <c r="ES193" s="370"/>
      <c r="ET193" s="370"/>
      <c r="EU193" s="370"/>
      <c r="EV193" s="370"/>
      <c r="EW193" s="370"/>
      <c r="EX193" s="370"/>
      <c r="EY193" s="370"/>
      <c r="EZ193" s="370"/>
      <c r="FA193" s="370"/>
      <c r="FB193" s="370"/>
      <c r="FC193" s="370"/>
      <c r="FD193" s="370"/>
      <c r="FE193" s="370"/>
      <c r="FF193" s="370"/>
      <c r="FG193" s="370"/>
      <c r="FH193" s="370"/>
      <c r="FI193" s="370"/>
      <c r="FJ193" s="370"/>
      <c r="FK193" s="370"/>
      <c r="FL193" s="370"/>
      <c r="FM193" s="370"/>
      <c r="FN193" s="370"/>
      <c r="FO193" s="370"/>
      <c r="FP193" s="370"/>
      <c r="FQ193" s="370"/>
      <c r="FR193" s="370"/>
      <c r="FS193" s="370"/>
      <c r="FT193" s="370"/>
      <c r="FU193" s="370"/>
      <c r="FV193" s="370"/>
      <c r="FW193" s="370"/>
      <c r="FX193" s="370"/>
      <c r="FY193" s="370"/>
      <c r="FZ193" s="370"/>
      <c r="GA193" s="370"/>
      <c r="GB193" s="370"/>
      <c r="GC193" s="370"/>
      <c r="GD193" s="370"/>
      <c r="GE193" s="370"/>
      <c r="GF193" s="370"/>
      <c r="GG193" s="370"/>
      <c r="GH193" s="370"/>
      <c r="GI193" s="370"/>
    </row>
    <row r="194" spans="1:191" s="371" customFormat="1" ht="31.5" customHeight="1">
      <c r="A194" s="372">
        <f>A193+1</f>
        <v>2</v>
      </c>
      <c r="B194" s="333" t="s">
        <v>1014</v>
      </c>
      <c r="C194" s="149" t="s">
        <v>957</v>
      </c>
      <c r="D194" s="373">
        <v>2</v>
      </c>
      <c r="E194" s="373" t="s">
        <v>911</v>
      </c>
      <c r="F194" s="373">
        <v>2</v>
      </c>
      <c r="G194" s="373">
        <v>2</v>
      </c>
      <c r="H194" s="373">
        <v>2</v>
      </c>
      <c r="I194" s="373">
        <f>H194*0.99</f>
        <v>1.98</v>
      </c>
      <c r="J194" s="374">
        <f>I194*0.99</f>
        <v>1.9602</v>
      </c>
      <c r="K194" s="375">
        <f aca="true" t="shared" si="39" ref="K194:K201">D194*1.11</f>
        <v>2.22</v>
      </c>
      <c r="L194" s="375" t="s">
        <v>911</v>
      </c>
      <c r="M194" s="375">
        <f>F194*1.11</f>
        <v>2.22</v>
      </c>
      <c r="N194" s="375">
        <f>G194*1.11</f>
        <v>2.22</v>
      </c>
      <c r="O194" s="375">
        <f>H194*1.11</f>
        <v>2.22</v>
      </c>
      <c r="P194" s="375">
        <f>I194*1.11</f>
        <v>2.1978</v>
      </c>
      <c r="Q194" s="375">
        <f>J194*1.11</f>
        <v>2.175822</v>
      </c>
      <c r="R194" s="368"/>
      <c r="S194" s="368"/>
      <c r="T194" s="369"/>
      <c r="U194" s="370"/>
      <c r="V194" s="370"/>
      <c r="W194" s="370"/>
      <c r="X194" s="370"/>
      <c r="Y194" s="370"/>
      <c r="Z194" s="370"/>
      <c r="AA194" s="370"/>
      <c r="AB194" s="370"/>
      <c r="AC194" s="370"/>
      <c r="AD194" s="370"/>
      <c r="AE194" s="370"/>
      <c r="AF194" s="370"/>
      <c r="AG194" s="370"/>
      <c r="AH194" s="370"/>
      <c r="AI194" s="370"/>
      <c r="AJ194" s="370"/>
      <c r="AK194" s="370"/>
      <c r="AL194" s="370"/>
      <c r="AM194" s="370"/>
      <c r="AN194" s="370"/>
      <c r="AO194" s="370"/>
      <c r="AP194" s="370"/>
      <c r="AQ194" s="370"/>
      <c r="AR194" s="370"/>
      <c r="AS194" s="370"/>
      <c r="AT194" s="370"/>
      <c r="AU194" s="370"/>
      <c r="AV194" s="370"/>
      <c r="AW194" s="370"/>
      <c r="AX194" s="370"/>
      <c r="AY194" s="370"/>
      <c r="AZ194" s="370"/>
      <c r="BA194" s="370"/>
      <c r="BB194" s="370"/>
      <c r="BC194" s="370"/>
      <c r="BD194" s="370"/>
      <c r="BE194" s="370"/>
      <c r="BF194" s="370"/>
      <c r="BG194" s="370"/>
      <c r="BH194" s="370"/>
      <c r="BI194" s="370"/>
      <c r="BJ194" s="370"/>
      <c r="BK194" s="370"/>
      <c r="BL194" s="370"/>
      <c r="BM194" s="370"/>
      <c r="BN194" s="370"/>
      <c r="BO194" s="370"/>
      <c r="BP194" s="370"/>
      <c r="BQ194" s="370"/>
      <c r="BR194" s="370"/>
      <c r="BS194" s="370"/>
      <c r="BT194" s="370"/>
      <c r="BU194" s="370"/>
      <c r="BV194" s="370"/>
      <c r="BW194" s="370"/>
      <c r="BX194" s="370"/>
      <c r="BY194" s="370"/>
      <c r="BZ194" s="370"/>
      <c r="CA194" s="370"/>
      <c r="CB194" s="370"/>
      <c r="CC194" s="370"/>
      <c r="CD194" s="370"/>
      <c r="CE194" s="370"/>
      <c r="CF194" s="370"/>
      <c r="CG194" s="370"/>
      <c r="CH194" s="370"/>
      <c r="CI194" s="370"/>
      <c r="CJ194" s="370"/>
      <c r="CK194" s="370"/>
      <c r="CL194" s="370"/>
      <c r="CM194" s="370"/>
      <c r="CN194" s="370"/>
      <c r="CO194" s="370"/>
      <c r="CP194" s="370"/>
      <c r="CQ194" s="370"/>
      <c r="CR194" s="370"/>
      <c r="CS194" s="370"/>
      <c r="CT194" s="370"/>
      <c r="CU194" s="370"/>
      <c r="CV194" s="370"/>
      <c r="CW194" s="370"/>
      <c r="CX194" s="370"/>
      <c r="CY194" s="370"/>
      <c r="CZ194" s="370"/>
      <c r="DA194" s="370"/>
      <c r="DB194" s="370"/>
      <c r="DC194" s="370"/>
      <c r="DD194" s="370"/>
      <c r="DE194" s="370"/>
      <c r="DF194" s="370"/>
      <c r="DG194" s="370"/>
      <c r="DH194" s="370"/>
      <c r="DI194" s="370"/>
      <c r="DJ194" s="370"/>
      <c r="DK194" s="370"/>
      <c r="DL194" s="370"/>
      <c r="DM194" s="370"/>
      <c r="DN194" s="370"/>
      <c r="DO194" s="370"/>
      <c r="DP194" s="370"/>
      <c r="DQ194" s="370"/>
      <c r="DR194" s="370"/>
      <c r="DS194" s="370"/>
      <c r="DT194" s="370"/>
      <c r="DU194" s="370"/>
      <c r="DV194" s="370"/>
      <c r="DW194" s="370"/>
      <c r="DX194" s="370"/>
      <c r="DY194" s="370"/>
      <c r="DZ194" s="370"/>
      <c r="EA194" s="370"/>
      <c r="EB194" s="370"/>
      <c r="EC194" s="370"/>
      <c r="ED194" s="370"/>
      <c r="EE194" s="370"/>
      <c r="EF194" s="370"/>
      <c r="EG194" s="370"/>
      <c r="EH194" s="370"/>
      <c r="EI194" s="370"/>
      <c r="EJ194" s="370"/>
      <c r="EK194" s="370"/>
      <c r="EL194" s="370"/>
      <c r="EM194" s="370"/>
      <c r="EN194" s="370"/>
      <c r="EO194" s="370"/>
      <c r="EP194" s="370"/>
      <c r="EQ194" s="370"/>
      <c r="ER194" s="370"/>
      <c r="ES194" s="370"/>
      <c r="ET194" s="370"/>
      <c r="EU194" s="370"/>
      <c r="EV194" s="370"/>
      <c r="EW194" s="370"/>
      <c r="EX194" s="370"/>
      <c r="EY194" s="370"/>
      <c r="EZ194" s="370"/>
      <c r="FA194" s="370"/>
      <c r="FB194" s="370"/>
      <c r="FC194" s="370"/>
      <c r="FD194" s="370"/>
      <c r="FE194" s="370"/>
      <c r="FF194" s="370"/>
      <c r="FG194" s="370"/>
      <c r="FH194" s="370"/>
      <c r="FI194" s="370"/>
      <c r="FJ194" s="370"/>
      <c r="FK194" s="370"/>
      <c r="FL194" s="370"/>
      <c r="FM194" s="370"/>
      <c r="FN194" s="370"/>
      <c r="FO194" s="370"/>
      <c r="FP194" s="370"/>
      <c r="FQ194" s="370"/>
      <c r="FR194" s="370"/>
      <c r="FS194" s="370"/>
      <c r="FT194" s="370"/>
      <c r="FU194" s="370"/>
      <c r="FV194" s="370"/>
      <c r="FW194" s="370"/>
      <c r="FX194" s="370"/>
      <c r="FY194" s="370"/>
      <c r="FZ194" s="370"/>
      <c r="GA194" s="370"/>
      <c r="GB194" s="370"/>
      <c r="GC194" s="370"/>
      <c r="GD194" s="370"/>
      <c r="GE194" s="370"/>
      <c r="GF194" s="370"/>
      <c r="GG194" s="370"/>
      <c r="GH194" s="370"/>
      <c r="GI194" s="370"/>
    </row>
    <row r="195" spans="1:191" s="371" customFormat="1" ht="31.5" customHeight="1">
      <c r="A195" s="372">
        <f aca="true" t="shared" si="40" ref="A195:A203">A194+1</f>
        <v>3</v>
      </c>
      <c r="B195" s="333" t="s">
        <v>1827</v>
      </c>
      <c r="C195" s="149" t="s">
        <v>944</v>
      </c>
      <c r="D195" s="149">
        <v>1</v>
      </c>
      <c r="E195" s="149" t="s">
        <v>911</v>
      </c>
      <c r="F195" s="149" t="s">
        <v>911</v>
      </c>
      <c r="G195" s="149" t="s">
        <v>911</v>
      </c>
      <c r="H195" s="149" t="s">
        <v>911</v>
      </c>
      <c r="I195" s="373" t="s">
        <v>911</v>
      </c>
      <c r="J195" s="374" t="s">
        <v>911</v>
      </c>
      <c r="K195" s="375">
        <f t="shared" si="39"/>
        <v>1.11</v>
      </c>
      <c r="L195" s="375" t="s">
        <v>911</v>
      </c>
      <c r="M195" s="375" t="s">
        <v>911</v>
      </c>
      <c r="N195" s="375" t="s">
        <v>911</v>
      </c>
      <c r="O195" s="375" t="s">
        <v>911</v>
      </c>
      <c r="P195" s="375" t="s">
        <v>911</v>
      </c>
      <c r="Q195" s="375" t="s">
        <v>911</v>
      </c>
      <c r="R195" s="368"/>
      <c r="S195" s="368"/>
      <c r="T195" s="369"/>
      <c r="U195" s="370"/>
      <c r="V195" s="370"/>
      <c r="W195" s="370"/>
      <c r="X195" s="370"/>
      <c r="Y195" s="370"/>
      <c r="Z195" s="370"/>
      <c r="AA195" s="370"/>
      <c r="AB195" s="370"/>
      <c r="AC195" s="370"/>
      <c r="AD195" s="370"/>
      <c r="AE195" s="370"/>
      <c r="AF195" s="370"/>
      <c r="AG195" s="370"/>
      <c r="AH195" s="370"/>
      <c r="AI195" s="370"/>
      <c r="AJ195" s="370"/>
      <c r="AK195" s="370"/>
      <c r="AL195" s="370"/>
      <c r="AM195" s="370"/>
      <c r="AN195" s="370"/>
      <c r="AO195" s="370"/>
      <c r="AP195" s="370"/>
      <c r="AQ195" s="370"/>
      <c r="AR195" s="370"/>
      <c r="AS195" s="370"/>
      <c r="AT195" s="370"/>
      <c r="AU195" s="370"/>
      <c r="AV195" s="370"/>
      <c r="AW195" s="370"/>
      <c r="AX195" s="370"/>
      <c r="AY195" s="370"/>
      <c r="AZ195" s="370"/>
      <c r="BA195" s="370"/>
      <c r="BB195" s="370"/>
      <c r="BC195" s="370"/>
      <c r="BD195" s="370"/>
      <c r="BE195" s="370"/>
      <c r="BF195" s="370"/>
      <c r="BG195" s="370"/>
      <c r="BH195" s="370"/>
      <c r="BI195" s="370"/>
      <c r="BJ195" s="370"/>
      <c r="BK195" s="370"/>
      <c r="BL195" s="370"/>
      <c r="BM195" s="370"/>
      <c r="BN195" s="370"/>
      <c r="BO195" s="370"/>
      <c r="BP195" s="370"/>
      <c r="BQ195" s="370"/>
      <c r="BR195" s="370"/>
      <c r="BS195" s="370"/>
      <c r="BT195" s="370"/>
      <c r="BU195" s="370"/>
      <c r="BV195" s="370"/>
      <c r="BW195" s="370"/>
      <c r="BX195" s="370"/>
      <c r="BY195" s="370"/>
      <c r="BZ195" s="370"/>
      <c r="CA195" s="370"/>
      <c r="CB195" s="370"/>
      <c r="CC195" s="370"/>
      <c r="CD195" s="370"/>
      <c r="CE195" s="370"/>
      <c r="CF195" s="370"/>
      <c r="CG195" s="370"/>
      <c r="CH195" s="370"/>
      <c r="CI195" s="370"/>
      <c r="CJ195" s="370"/>
      <c r="CK195" s="370"/>
      <c r="CL195" s="370"/>
      <c r="CM195" s="370"/>
      <c r="CN195" s="370"/>
      <c r="CO195" s="370"/>
      <c r="CP195" s="370"/>
      <c r="CQ195" s="370"/>
      <c r="CR195" s="370"/>
      <c r="CS195" s="370"/>
      <c r="CT195" s="370"/>
      <c r="CU195" s="370"/>
      <c r="CV195" s="370"/>
      <c r="CW195" s="370"/>
      <c r="CX195" s="370"/>
      <c r="CY195" s="370"/>
      <c r="CZ195" s="370"/>
      <c r="DA195" s="370"/>
      <c r="DB195" s="370"/>
      <c r="DC195" s="370"/>
      <c r="DD195" s="370"/>
      <c r="DE195" s="370"/>
      <c r="DF195" s="370"/>
      <c r="DG195" s="370"/>
      <c r="DH195" s="370"/>
      <c r="DI195" s="370"/>
      <c r="DJ195" s="370"/>
      <c r="DK195" s="370"/>
      <c r="DL195" s="370"/>
      <c r="DM195" s="370"/>
      <c r="DN195" s="370"/>
      <c r="DO195" s="370"/>
      <c r="DP195" s="370"/>
      <c r="DQ195" s="370"/>
      <c r="DR195" s="370"/>
      <c r="DS195" s="370"/>
      <c r="DT195" s="370"/>
      <c r="DU195" s="370"/>
      <c r="DV195" s="370"/>
      <c r="DW195" s="370"/>
      <c r="DX195" s="370"/>
      <c r="DY195" s="370"/>
      <c r="DZ195" s="370"/>
      <c r="EA195" s="370"/>
      <c r="EB195" s="370"/>
      <c r="EC195" s="370"/>
      <c r="ED195" s="370"/>
      <c r="EE195" s="370"/>
      <c r="EF195" s="370"/>
      <c r="EG195" s="370"/>
      <c r="EH195" s="370"/>
      <c r="EI195" s="370"/>
      <c r="EJ195" s="370"/>
      <c r="EK195" s="370"/>
      <c r="EL195" s="370"/>
      <c r="EM195" s="370"/>
      <c r="EN195" s="370"/>
      <c r="EO195" s="370"/>
      <c r="EP195" s="370"/>
      <c r="EQ195" s="370"/>
      <c r="ER195" s="370"/>
      <c r="ES195" s="370"/>
      <c r="ET195" s="370"/>
      <c r="EU195" s="370"/>
      <c r="EV195" s="370"/>
      <c r="EW195" s="370"/>
      <c r="EX195" s="370"/>
      <c r="EY195" s="370"/>
      <c r="EZ195" s="370"/>
      <c r="FA195" s="370"/>
      <c r="FB195" s="370"/>
      <c r="FC195" s="370"/>
      <c r="FD195" s="370"/>
      <c r="FE195" s="370"/>
      <c r="FF195" s="370"/>
      <c r="FG195" s="370"/>
      <c r="FH195" s="370"/>
      <c r="FI195" s="370"/>
      <c r="FJ195" s="370"/>
      <c r="FK195" s="370"/>
      <c r="FL195" s="370"/>
      <c r="FM195" s="370"/>
      <c r="FN195" s="370"/>
      <c r="FO195" s="370"/>
      <c r="FP195" s="370"/>
      <c r="FQ195" s="370"/>
      <c r="FR195" s="370"/>
      <c r="FS195" s="370"/>
      <c r="FT195" s="370"/>
      <c r="FU195" s="370"/>
      <c r="FV195" s="370"/>
      <c r="FW195" s="370"/>
      <c r="FX195" s="370"/>
      <c r="FY195" s="370"/>
      <c r="FZ195" s="370"/>
      <c r="GA195" s="370"/>
      <c r="GB195" s="370"/>
      <c r="GC195" s="370"/>
      <c r="GD195" s="370"/>
      <c r="GE195" s="370"/>
      <c r="GF195" s="370"/>
      <c r="GG195" s="370"/>
      <c r="GH195" s="370"/>
      <c r="GI195" s="370"/>
    </row>
    <row r="196" spans="1:191" s="371" customFormat="1" ht="31.5" customHeight="1">
      <c r="A196" s="372">
        <f t="shared" si="40"/>
        <v>4</v>
      </c>
      <c r="B196" s="333" t="s">
        <v>1828</v>
      </c>
      <c r="C196" s="149" t="s">
        <v>944</v>
      </c>
      <c r="D196" s="149" t="s">
        <v>911</v>
      </c>
      <c r="E196" s="149" t="s">
        <v>911</v>
      </c>
      <c r="F196" s="149" t="s">
        <v>911</v>
      </c>
      <c r="G196" s="149">
        <v>1</v>
      </c>
      <c r="H196" s="149" t="s">
        <v>911</v>
      </c>
      <c r="I196" s="373" t="s">
        <v>911</v>
      </c>
      <c r="J196" s="374" t="s">
        <v>911</v>
      </c>
      <c r="K196" s="375" t="s">
        <v>911</v>
      </c>
      <c r="L196" s="375" t="s">
        <v>911</v>
      </c>
      <c r="M196" s="375" t="s">
        <v>911</v>
      </c>
      <c r="N196" s="375">
        <f>G196*1.11</f>
        <v>1.11</v>
      </c>
      <c r="O196" s="375" t="s">
        <v>911</v>
      </c>
      <c r="P196" s="375" t="s">
        <v>911</v>
      </c>
      <c r="Q196" s="375" t="s">
        <v>911</v>
      </c>
      <c r="R196" s="368"/>
      <c r="S196" s="368"/>
      <c r="T196" s="369"/>
      <c r="U196" s="370"/>
      <c r="V196" s="370"/>
      <c r="W196" s="370"/>
      <c r="X196" s="370"/>
      <c r="Y196" s="370"/>
      <c r="Z196" s="370"/>
      <c r="AA196" s="370"/>
      <c r="AB196" s="370"/>
      <c r="AC196" s="370"/>
      <c r="AD196" s="370"/>
      <c r="AE196" s="370"/>
      <c r="AF196" s="370"/>
      <c r="AG196" s="370"/>
      <c r="AH196" s="370"/>
      <c r="AI196" s="370"/>
      <c r="AJ196" s="370"/>
      <c r="AK196" s="370"/>
      <c r="AL196" s="370"/>
      <c r="AM196" s="370"/>
      <c r="AN196" s="370"/>
      <c r="AO196" s="370"/>
      <c r="AP196" s="370"/>
      <c r="AQ196" s="370"/>
      <c r="AR196" s="370"/>
      <c r="AS196" s="370"/>
      <c r="AT196" s="370"/>
      <c r="AU196" s="370"/>
      <c r="AV196" s="370"/>
      <c r="AW196" s="370"/>
      <c r="AX196" s="370"/>
      <c r="AY196" s="370"/>
      <c r="AZ196" s="370"/>
      <c r="BA196" s="370"/>
      <c r="BB196" s="370"/>
      <c r="BC196" s="370"/>
      <c r="BD196" s="370"/>
      <c r="BE196" s="370"/>
      <c r="BF196" s="370"/>
      <c r="BG196" s="370"/>
      <c r="BH196" s="370"/>
      <c r="BI196" s="370"/>
      <c r="BJ196" s="370"/>
      <c r="BK196" s="370"/>
      <c r="BL196" s="370"/>
      <c r="BM196" s="370"/>
      <c r="BN196" s="370"/>
      <c r="BO196" s="370"/>
      <c r="BP196" s="370"/>
      <c r="BQ196" s="370"/>
      <c r="BR196" s="370"/>
      <c r="BS196" s="370"/>
      <c r="BT196" s="370"/>
      <c r="BU196" s="370"/>
      <c r="BV196" s="370"/>
      <c r="BW196" s="370"/>
      <c r="BX196" s="370"/>
      <c r="BY196" s="370"/>
      <c r="BZ196" s="370"/>
      <c r="CA196" s="370"/>
      <c r="CB196" s="370"/>
      <c r="CC196" s="370"/>
      <c r="CD196" s="370"/>
      <c r="CE196" s="370"/>
      <c r="CF196" s="370"/>
      <c r="CG196" s="370"/>
      <c r="CH196" s="370"/>
      <c r="CI196" s="370"/>
      <c r="CJ196" s="370"/>
      <c r="CK196" s="370"/>
      <c r="CL196" s="370"/>
      <c r="CM196" s="370"/>
      <c r="CN196" s="370"/>
      <c r="CO196" s="370"/>
      <c r="CP196" s="370"/>
      <c r="CQ196" s="370"/>
      <c r="CR196" s="370"/>
      <c r="CS196" s="370"/>
      <c r="CT196" s="370"/>
      <c r="CU196" s="370"/>
      <c r="CV196" s="370"/>
      <c r="CW196" s="370"/>
      <c r="CX196" s="370"/>
      <c r="CY196" s="370"/>
      <c r="CZ196" s="370"/>
      <c r="DA196" s="370"/>
      <c r="DB196" s="370"/>
      <c r="DC196" s="370"/>
      <c r="DD196" s="370"/>
      <c r="DE196" s="370"/>
      <c r="DF196" s="370"/>
      <c r="DG196" s="370"/>
      <c r="DH196" s="370"/>
      <c r="DI196" s="370"/>
      <c r="DJ196" s="370"/>
      <c r="DK196" s="370"/>
      <c r="DL196" s="370"/>
      <c r="DM196" s="370"/>
      <c r="DN196" s="370"/>
      <c r="DO196" s="370"/>
      <c r="DP196" s="370"/>
      <c r="DQ196" s="370"/>
      <c r="DR196" s="370"/>
      <c r="DS196" s="370"/>
      <c r="DT196" s="370"/>
      <c r="DU196" s="370"/>
      <c r="DV196" s="370"/>
      <c r="DW196" s="370"/>
      <c r="DX196" s="370"/>
      <c r="DY196" s="370"/>
      <c r="DZ196" s="370"/>
      <c r="EA196" s="370"/>
      <c r="EB196" s="370"/>
      <c r="EC196" s="370"/>
      <c r="ED196" s="370"/>
      <c r="EE196" s="370"/>
      <c r="EF196" s="370"/>
      <c r="EG196" s="370"/>
      <c r="EH196" s="370"/>
      <c r="EI196" s="370"/>
      <c r="EJ196" s="370"/>
      <c r="EK196" s="370"/>
      <c r="EL196" s="370"/>
      <c r="EM196" s="370"/>
      <c r="EN196" s="370"/>
      <c r="EO196" s="370"/>
      <c r="EP196" s="370"/>
      <c r="EQ196" s="370"/>
      <c r="ER196" s="370"/>
      <c r="ES196" s="370"/>
      <c r="ET196" s="370"/>
      <c r="EU196" s="370"/>
      <c r="EV196" s="370"/>
      <c r="EW196" s="370"/>
      <c r="EX196" s="370"/>
      <c r="EY196" s="370"/>
      <c r="EZ196" s="370"/>
      <c r="FA196" s="370"/>
      <c r="FB196" s="370"/>
      <c r="FC196" s="370"/>
      <c r="FD196" s="370"/>
      <c r="FE196" s="370"/>
      <c r="FF196" s="370"/>
      <c r="FG196" s="370"/>
      <c r="FH196" s="370"/>
      <c r="FI196" s="370"/>
      <c r="FJ196" s="370"/>
      <c r="FK196" s="370"/>
      <c r="FL196" s="370"/>
      <c r="FM196" s="370"/>
      <c r="FN196" s="370"/>
      <c r="FO196" s="370"/>
      <c r="FP196" s="370"/>
      <c r="FQ196" s="370"/>
      <c r="FR196" s="370"/>
      <c r="FS196" s="370"/>
      <c r="FT196" s="370"/>
      <c r="FU196" s="370"/>
      <c r="FV196" s="370"/>
      <c r="FW196" s="370"/>
      <c r="FX196" s="370"/>
      <c r="FY196" s="370"/>
      <c r="FZ196" s="370"/>
      <c r="GA196" s="370"/>
      <c r="GB196" s="370"/>
      <c r="GC196" s="370"/>
      <c r="GD196" s="370"/>
      <c r="GE196" s="370"/>
      <c r="GF196" s="370"/>
      <c r="GG196" s="370"/>
      <c r="GH196" s="370"/>
      <c r="GI196" s="370"/>
    </row>
    <row r="197" spans="1:191" s="371" customFormat="1" ht="15.75">
      <c r="A197" s="372">
        <f t="shared" si="40"/>
        <v>5</v>
      </c>
      <c r="B197" s="333" t="s">
        <v>190</v>
      </c>
      <c r="C197" s="149" t="s">
        <v>958</v>
      </c>
      <c r="D197" s="149">
        <v>1</v>
      </c>
      <c r="E197" s="149" t="s">
        <v>911</v>
      </c>
      <c r="F197" s="149" t="s">
        <v>911</v>
      </c>
      <c r="G197" s="149" t="s">
        <v>911</v>
      </c>
      <c r="H197" s="149" t="s">
        <v>911</v>
      </c>
      <c r="I197" s="373" t="s">
        <v>911</v>
      </c>
      <c r="J197" s="374" t="s">
        <v>911</v>
      </c>
      <c r="K197" s="375">
        <f t="shared" si="39"/>
        <v>1.11</v>
      </c>
      <c r="L197" s="375" t="s">
        <v>911</v>
      </c>
      <c r="M197" s="375" t="s">
        <v>911</v>
      </c>
      <c r="N197" s="375" t="s">
        <v>911</v>
      </c>
      <c r="O197" s="375" t="s">
        <v>911</v>
      </c>
      <c r="P197" s="375" t="s">
        <v>911</v>
      </c>
      <c r="Q197" s="375" t="s">
        <v>911</v>
      </c>
      <c r="R197" s="368"/>
      <c r="S197" s="368"/>
      <c r="T197" s="369"/>
      <c r="U197" s="370"/>
      <c r="V197" s="370"/>
      <c r="W197" s="370"/>
      <c r="X197" s="370"/>
      <c r="Y197" s="370"/>
      <c r="Z197" s="370"/>
      <c r="AA197" s="370"/>
      <c r="AB197" s="370"/>
      <c r="AC197" s="370"/>
      <c r="AD197" s="370"/>
      <c r="AE197" s="370"/>
      <c r="AF197" s="370"/>
      <c r="AG197" s="370"/>
      <c r="AH197" s="370"/>
      <c r="AI197" s="370"/>
      <c r="AJ197" s="370"/>
      <c r="AK197" s="370"/>
      <c r="AL197" s="370"/>
      <c r="AM197" s="370"/>
      <c r="AN197" s="370"/>
      <c r="AO197" s="370"/>
      <c r="AP197" s="370"/>
      <c r="AQ197" s="370"/>
      <c r="AR197" s="370"/>
      <c r="AS197" s="370"/>
      <c r="AT197" s="370"/>
      <c r="AU197" s="370"/>
      <c r="AV197" s="370"/>
      <c r="AW197" s="370"/>
      <c r="AX197" s="370"/>
      <c r="AY197" s="370"/>
      <c r="AZ197" s="370"/>
      <c r="BA197" s="370"/>
      <c r="BB197" s="370"/>
      <c r="BC197" s="370"/>
      <c r="BD197" s="370"/>
      <c r="BE197" s="370"/>
      <c r="BF197" s="370"/>
      <c r="BG197" s="370"/>
      <c r="BH197" s="370"/>
      <c r="BI197" s="370"/>
      <c r="BJ197" s="370"/>
      <c r="BK197" s="370"/>
      <c r="BL197" s="370"/>
      <c r="BM197" s="370"/>
      <c r="BN197" s="370"/>
      <c r="BO197" s="370"/>
      <c r="BP197" s="370"/>
      <c r="BQ197" s="370"/>
      <c r="BR197" s="370"/>
      <c r="BS197" s="370"/>
      <c r="BT197" s="370"/>
      <c r="BU197" s="370"/>
      <c r="BV197" s="370"/>
      <c r="BW197" s="370"/>
      <c r="BX197" s="370"/>
      <c r="BY197" s="370"/>
      <c r="BZ197" s="370"/>
      <c r="CA197" s="370"/>
      <c r="CB197" s="370"/>
      <c r="CC197" s="370"/>
      <c r="CD197" s="370"/>
      <c r="CE197" s="370"/>
      <c r="CF197" s="370"/>
      <c r="CG197" s="370"/>
      <c r="CH197" s="370"/>
      <c r="CI197" s="370"/>
      <c r="CJ197" s="370"/>
      <c r="CK197" s="370"/>
      <c r="CL197" s="370"/>
      <c r="CM197" s="370"/>
      <c r="CN197" s="370"/>
      <c r="CO197" s="370"/>
      <c r="CP197" s="370"/>
      <c r="CQ197" s="370"/>
      <c r="CR197" s="370"/>
      <c r="CS197" s="370"/>
      <c r="CT197" s="370"/>
      <c r="CU197" s="370"/>
      <c r="CV197" s="370"/>
      <c r="CW197" s="370"/>
      <c r="CX197" s="370"/>
      <c r="CY197" s="370"/>
      <c r="CZ197" s="370"/>
      <c r="DA197" s="370"/>
      <c r="DB197" s="370"/>
      <c r="DC197" s="370"/>
      <c r="DD197" s="370"/>
      <c r="DE197" s="370"/>
      <c r="DF197" s="370"/>
      <c r="DG197" s="370"/>
      <c r="DH197" s="370"/>
      <c r="DI197" s="370"/>
      <c r="DJ197" s="370"/>
      <c r="DK197" s="370"/>
      <c r="DL197" s="370"/>
      <c r="DM197" s="370"/>
      <c r="DN197" s="370"/>
      <c r="DO197" s="370"/>
      <c r="DP197" s="370"/>
      <c r="DQ197" s="370"/>
      <c r="DR197" s="370"/>
      <c r="DS197" s="370"/>
      <c r="DT197" s="370"/>
      <c r="DU197" s="370"/>
      <c r="DV197" s="370"/>
      <c r="DW197" s="370"/>
      <c r="DX197" s="370"/>
      <c r="DY197" s="370"/>
      <c r="DZ197" s="370"/>
      <c r="EA197" s="370"/>
      <c r="EB197" s="370"/>
      <c r="EC197" s="370"/>
      <c r="ED197" s="370"/>
      <c r="EE197" s="370"/>
      <c r="EF197" s="370"/>
      <c r="EG197" s="370"/>
      <c r="EH197" s="370"/>
      <c r="EI197" s="370"/>
      <c r="EJ197" s="370"/>
      <c r="EK197" s="370"/>
      <c r="EL197" s="370"/>
      <c r="EM197" s="370"/>
      <c r="EN197" s="370"/>
      <c r="EO197" s="370"/>
      <c r="EP197" s="370"/>
      <c r="EQ197" s="370"/>
      <c r="ER197" s="370"/>
      <c r="ES197" s="370"/>
      <c r="ET197" s="370"/>
      <c r="EU197" s="370"/>
      <c r="EV197" s="370"/>
      <c r="EW197" s="370"/>
      <c r="EX197" s="370"/>
      <c r="EY197" s="370"/>
      <c r="EZ197" s="370"/>
      <c r="FA197" s="370"/>
      <c r="FB197" s="370"/>
      <c r="FC197" s="370"/>
      <c r="FD197" s="370"/>
      <c r="FE197" s="370"/>
      <c r="FF197" s="370"/>
      <c r="FG197" s="370"/>
      <c r="FH197" s="370"/>
      <c r="FI197" s="370"/>
      <c r="FJ197" s="370"/>
      <c r="FK197" s="370"/>
      <c r="FL197" s="370"/>
      <c r="FM197" s="370"/>
      <c r="FN197" s="370"/>
      <c r="FO197" s="370"/>
      <c r="FP197" s="370"/>
      <c r="FQ197" s="370"/>
      <c r="FR197" s="370"/>
      <c r="FS197" s="370"/>
      <c r="FT197" s="370"/>
      <c r="FU197" s="370"/>
      <c r="FV197" s="370"/>
      <c r="FW197" s="370"/>
      <c r="FX197" s="370"/>
      <c r="FY197" s="370"/>
      <c r="FZ197" s="370"/>
      <c r="GA197" s="370"/>
      <c r="GB197" s="370"/>
      <c r="GC197" s="370"/>
      <c r="GD197" s="370"/>
      <c r="GE197" s="370"/>
      <c r="GF197" s="370"/>
      <c r="GG197" s="370"/>
      <c r="GH197" s="370"/>
      <c r="GI197" s="370"/>
    </row>
    <row r="198" spans="1:191" s="371" customFormat="1" ht="31.5" customHeight="1">
      <c r="A198" s="372">
        <f t="shared" si="40"/>
        <v>6</v>
      </c>
      <c r="B198" s="333" t="s">
        <v>1151</v>
      </c>
      <c r="C198" s="149" t="s">
        <v>944</v>
      </c>
      <c r="D198" s="149">
        <v>1</v>
      </c>
      <c r="E198" s="149" t="s">
        <v>911</v>
      </c>
      <c r="F198" s="149" t="s">
        <v>911</v>
      </c>
      <c r="G198" s="149" t="s">
        <v>911</v>
      </c>
      <c r="H198" s="149" t="s">
        <v>911</v>
      </c>
      <c r="I198" s="373" t="s">
        <v>911</v>
      </c>
      <c r="J198" s="374" t="s">
        <v>911</v>
      </c>
      <c r="K198" s="375">
        <f t="shared" si="39"/>
        <v>1.11</v>
      </c>
      <c r="L198" s="375" t="s">
        <v>911</v>
      </c>
      <c r="M198" s="375" t="s">
        <v>911</v>
      </c>
      <c r="N198" s="375" t="s">
        <v>911</v>
      </c>
      <c r="O198" s="375" t="s">
        <v>911</v>
      </c>
      <c r="P198" s="375" t="s">
        <v>911</v>
      </c>
      <c r="Q198" s="375" t="s">
        <v>911</v>
      </c>
      <c r="R198" s="368"/>
      <c r="S198" s="368"/>
      <c r="T198" s="369"/>
      <c r="U198" s="370"/>
      <c r="V198" s="370"/>
      <c r="W198" s="370"/>
      <c r="X198" s="370"/>
      <c r="Y198" s="370"/>
      <c r="Z198" s="370"/>
      <c r="AA198" s="370"/>
      <c r="AB198" s="370"/>
      <c r="AC198" s="370"/>
      <c r="AD198" s="370"/>
      <c r="AE198" s="370"/>
      <c r="AF198" s="370"/>
      <c r="AG198" s="370"/>
      <c r="AH198" s="370"/>
      <c r="AI198" s="370"/>
      <c r="AJ198" s="370"/>
      <c r="AK198" s="370"/>
      <c r="AL198" s="370"/>
      <c r="AM198" s="370"/>
      <c r="AN198" s="370"/>
      <c r="AO198" s="370"/>
      <c r="AP198" s="370"/>
      <c r="AQ198" s="370"/>
      <c r="AR198" s="370"/>
      <c r="AS198" s="370"/>
      <c r="AT198" s="370"/>
      <c r="AU198" s="370"/>
      <c r="AV198" s="370"/>
      <c r="AW198" s="370"/>
      <c r="AX198" s="370"/>
      <c r="AY198" s="370"/>
      <c r="AZ198" s="370"/>
      <c r="BA198" s="370"/>
      <c r="BB198" s="370"/>
      <c r="BC198" s="370"/>
      <c r="BD198" s="370"/>
      <c r="BE198" s="370"/>
      <c r="BF198" s="370"/>
      <c r="BG198" s="370"/>
      <c r="BH198" s="370"/>
      <c r="BI198" s="370"/>
      <c r="BJ198" s="370"/>
      <c r="BK198" s="370"/>
      <c r="BL198" s="370"/>
      <c r="BM198" s="370"/>
      <c r="BN198" s="370"/>
      <c r="BO198" s="370"/>
      <c r="BP198" s="370"/>
      <c r="BQ198" s="370"/>
      <c r="BR198" s="370"/>
      <c r="BS198" s="370"/>
      <c r="BT198" s="370"/>
      <c r="BU198" s="370"/>
      <c r="BV198" s="370"/>
      <c r="BW198" s="370"/>
      <c r="BX198" s="370"/>
      <c r="BY198" s="370"/>
      <c r="BZ198" s="370"/>
      <c r="CA198" s="370"/>
      <c r="CB198" s="370"/>
      <c r="CC198" s="370"/>
      <c r="CD198" s="370"/>
      <c r="CE198" s="370"/>
      <c r="CF198" s="370"/>
      <c r="CG198" s="370"/>
      <c r="CH198" s="370"/>
      <c r="CI198" s="370"/>
      <c r="CJ198" s="370"/>
      <c r="CK198" s="370"/>
      <c r="CL198" s="370"/>
      <c r="CM198" s="370"/>
      <c r="CN198" s="370"/>
      <c r="CO198" s="370"/>
      <c r="CP198" s="370"/>
      <c r="CQ198" s="370"/>
      <c r="CR198" s="370"/>
      <c r="CS198" s="370"/>
      <c r="CT198" s="370"/>
      <c r="CU198" s="370"/>
      <c r="CV198" s="370"/>
      <c r="CW198" s="370"/>
      <c r="CX198" s="370"/>
      <c r="CY198" s="370"/>
      <c r="CZ198" s="370"/>
      <c r="DA198" s="370"/>
      <c r="DB198" s="370"/>
      <c r="DC198" s="370"/>
      <c r="DD198" s="370"/>
      <c r="DE198" s="370"/>
      <c r="DF198" s="370"/>
      <c r="DG198" s="370"/>
      <c r="DH198" s="370"/>
      <c r="DI198" s="370"/>
      <c r="DJ198" s="370"/>
      <c r="DK198" s="370"/>
      <c r="DL198" s="370"/>
      <c r="DM198" s="370"/>
      <c r="DN198" s="370"/>
      <c r="DO198" s="370"/>
      <c r="DP198" s="370"/>
      <c r="DQ198" s="370"/>
      <c r="DR198" s="370"/>
      <c r="DS198" s="370"/>
      <c r="DT198" s="370"/>
      <c r="DU198" s="370"/>
      <c r="DV198" s="370"/>
      <c r="DW198" s="370"/>
      <c r="DX198" s="370"/>
      <c r="DY198" s="370"/>
      <c r="DZ198" s="370"/>
      <c r="EA198" s="370"/>
      <c r="EB198" s="370"/>
      <c r="EC198" s="370"/>
      <c r="ED198" s="370"/>
      <c r="EE198" s="370"/>
      <c r="EF198" s="370"/>
      <c r="EG198" s="370"/>
      <c r="EH198" s="370"/>
      <c r="EI198" s="370"/>
      <c r="EJ198" s="370"/>
      <c r="EK198" s="370"/>
      <c r="EL198" s="370"/>
      <c r="EM198" s="370"/>
      <c r="EN198" s="370"/>
      <c r="EO198" s="370"/>
      <c r="EP198" s="370"/>
      <c r="EQ198" s="370"/>
      <c r="ER198" s="370"/>
      <c r="ES198" s="370"/>
      <c r="ET198" s="370"/>
      <c r="EU198" s="370"/>
      <c r="EV198" s="370"/>
      <c r="EW198" s="370"/>
      <c r="EX198" s="370"/>
      <c r="EY198" s="370"/>
      <c r="EZ198" s="370"/>
      <c r="FA198" s="370"/>
      <c r="FB198" s="370"/>
      <c r="FC198" s="370"/>
      <c r="FD198" s="370"/>
      <c r="FE198" s="370"/>
      <c r="FF198" s="370"/>
      <c r="FG198" s="370"/>
      <c r="FH198" s="370"/>
      <c r="FI198" s="370"/>
      <c r="FJ198" s="370"/>
      <c r="FK198" s="370"/>
      <c r="FL198" s="370"/>
      <c r="FM198" s="370"/>
      <c r="FN198" s="370"/>
      <c r="FO198" s="370"/>
      <c r="FP198" s="370"/>
      <c r="FQ198" s="370"/>
      <c r="FR198" s="370"/>
      <c r="FS198" s="370"/>
      <c r="FT198" s="370"/>
      <c r="FU198" s="370"/>
      <c r="FV198" s="370"/>
      <c r="FW198" s="370"/>
      <c r="FX198" s="370"/>
      <c r="FY198" s="370"/>
      <c r="FZ198" s="370"/>
      <c r="GA198" s="370"/>
      <c r="GB198" s="370"/>
      <c r="GC198" s="370"/>
      <c r="GD198" s="370"/>
      <c r="GE198" s="370"/>
      <c r="GF198" s="370"/>
      <c r="GG198" s="370"/>
      <c r="GH198" s="370"/>
      <c r="GI198" s="370"/>
    </row>
    <row r="199" spans="1:191" s="371" customFormat="1" ht="15.75" customHeight="1">
      <c r="A199" s="372">
        <f t="shared" si="40"/>
        <v>7</v>
      </c>
      <c r="B199" s="333" t="s">
        <v>1908</v>
      </c>
      <c r="C199" s="149" t="s">
        <v>959</v>
      </c>
      <c r="D199" s="149">
        <v>1</v>
      </c>
      <c r="E199" s="149" t="s">
        <v>911</v>
      </c>
      <c r="F199" s="149" t="s">
        <v>911</v>
      </c>
      <c r="G199" s="149" t="s">
        <v>911</v>
      </c>
      <c r="H199" s="149" t="s">
        <v>911</v>
      </c>
      <c r="I199" s="373" t="s">
        <v>911</v>
      </c>
      <c r="J199" s="374" t="s">
        <v>911</v>
      </c>
      <c r="K199" s="375">
        <f t="shared" si="39"/>
        <v>1.11</v>
      </c>
      <c r="L199" s="375" t="s">
        <v>911</v>
      </c>
      <c r="M199" s="375" t="s">
        <v>911</v>
      </c>
      <c r="N199" s="375" t="s">
        <v>911</v>
      </c>
      <c r="O199" s="375" t="s">
        <v>911</v>
      </c>
      <c r="P199" s="375" t="s">
        <v>911</v>
      </c>
      <c r="Q199" s="375" t="s">
        <v>911</v>
      </c>
      <c r="R199" s="368"/>
      <c r="S199" s="368"/>
      <c r="T199" s="369"/>
      <c r="U199" s="370"/>
      <c r="V199" s="370"/>
      <c r="W199" s="370"/>
      <c r="X199" s="370"/>
      <c r="Y199" s="370"/>
      <c r="Z199" s="370"/>
      <c r="AA199" s="370"/>
      <c r="AB199" s="370"/>
      <c r="AC199" s="370"/>
      <c r="AD199" s="370"/>
      <c r="AE199" s="370"/>
      <c r="AF199" s="370"/>
      <c r="AG199" s="370"/>
      <c r="AH199" s="370"/>
      <c r="AI199" s="370"/>
      <c r="AJ199" s="370"/>
      <c r="AK199" s="370"/>
      <c r="AL199" s="370"/>
      <c r="AM199" s="370"/>
      <c r="AN199" s="370"/>
      <c r="AO199" s="370"/>
      <c r="AP199" s="370"/>
      <c r="AQ199" s="370"/>
      <c r="AR199" s="370"/>
      <c r="AS199" s="370"/>
      <c r="AT199" s="370"/>
      <c r="AU199" s="370"/>
      <c r="AV199" s="370"/>
      <c r="AW199" s="370"/>
      <c r="AX199" s="370"/>
      <c r="AY199" s="370"/>
      <c r="AZ199" s="370"/>
      <c r="BA199" s="370"/>
      <c r="BB199" s="370"/>
      <c r="BC199" s="370"/>
      <c r="BD199" s="370"/>
      <c r="BE199" s="370"/>
      <c r="BF199" s="370"/>
      <c r="BG199" s="370"/>
      <c r="BH199" s="370"/>
      <c r="BI199" s="370"/>
      <c r="BJ199" s="370"/>
      <c r="BK199" s="370"/>
      <c r="BL199" s="370"/>
      <c r="BM199" s="370"/>
      <c r="BN199" s="370"/>
      <c r="BO199" s="370"/>
      <c r="BP199" s="370"/>
      <c r="BQ199" s="370"/>
      <c r="BR199" s="370"/>
      <c r="BS199" s="370"/>
      <c r="BT199" s="370"/>
      <c r="BU199" s="370"/>
      <c r="BV199" s="370"/>
      <c r="BW199" s="370"/>
      <c r="BX199" s="370"/>
      <c r="BY199" s="370"/>
      <c r="BZ199" s="370"/>
      <c r="CA199" s="370"/>
      <c r="CB199" s="370"/>
      <c r="CC199" s="370"/>
      <c r="CD199" s="370"/>
      <c r="CE199" s="370"/>
      <c r="CF199" s="370"/>
      <c r="CG199" s="370"/>
      <c r="CH199" s="370"/>
      <c r="CI199" s="370"/>
      <c r="CJ199" s="370"/>
      <c r="CK199" s="370"/>
      <c r="CL199" s="370"/>
      <c r="CM199" s="370"/>
      <c r="CN199" s="370"/>
      <c r="CO199" s="370"/>
      <c r="CP199" s="370"/>
      <c r="CQ199" s="370"/>
      <c r="CR199" s="370"/>
      <c r="CS199" s="370"/>
      <c r="CT199" s="370"/>
      <c r="CU199" s="370"/>
      <c r="CV199" s="370"/>
      <c r="CW199" s="370"/>
      <c r="CX199" s="370"/>
      <c r="CY199" s="370"/>
      <c r="CZ199" s="370"/>
      <c r="DA199" s="370"/>
      <c r="DB199" s="370"/>
      <c r="DC199" s="370"/>
      <c r="DD199" s="370"/>
      <c r="DE199" s="370"/>
      <c r="DF199" s="370"/>
      <c r="DG199" s="370"/>
      <c r="DH199" s="370"/>
      <c r="DI199" s="370"/>
      <c r="DJ199" s="370"/>
      <c r="DK199" s="370"/>
      <c r="DL199" s="370"/>
      <c r="DM199" s="370"/>
      <c r="DN199" s="370"/>
      <c r="DO199" s="370"/>
      <c r="DP199" s="370"/>
      <c r="DQ199" s="370"/>
      <c r="DR199" s="370"/>
      <c r="DS199" s="370"/>
      <c r="DT199" s="370"/>
      <c r="DU199" s="370"/>
      <c r="DV199" s="370"/>
      <c r="DW199" s="370"/>
      <c r="DX199" s="370"/>
      <c r="DY199" s="370"/>
      <c r="DZ199" s="370"/>
      <c r="EA199" s="370"/>
      <c r="EB199" s="370"/>
      <c r="EC199" s="370"/>
      <c r="ED199" s="370"/>
      <c r="EE199" s="370"/>
      <c r="EF199" s="370"/>
      <c r="EG199" s="370"/>
      <c r="EH199" s="370"/>
      <c r="EI199" s="370"/>
      <c r="EJ199" s="370"/>
      <c r="EK199" s="370"/>
      <c r="EL199" s="370"/>
      <c r="EM199" s="370"/>
      <c r="EN199" s="370"/>
      <c r="EO199" s="370"/>
      <c r="EP199" s="370"/>
      <c r="EQ199" s="370"/>
      <c r="ER199" s="370"/>
      <c r="ES199" s="370"/>
      <c r="ET199" s="370"/>
      <c r="EU199" s="370"/>
      <c r="EV199" s="370"/>
      <c r="EW199" s="370"/>
      <c r="EX199" s="370"/>
      <c r="EY199" s="370"/>
      <c r="EZ199" s="370"/>
      <c r="FA199" s="370"/>
      <c r="FB199" s="370"/>
      <c r="FC199" s="370"/>
      <c r="FD199" s="370"/>
      <c r="FE199" s="370"/>
      <c r="FF199" s="370"/>
      <c r="FG199" s="370"/>
      <c r="FH199" s="370"/>
      <c r="FI199" s="370"/>
      <c r="FJ199" s="370"/>
      <c r="FK199" s="370"/>
      <c r="FL199" s="370"/>
      <c r="FM199" s="370"/>
      <c r="FN199" s="370"/>
      <c r="FO199" s="370"/>
      <c r="FP199" s="370"/>
      <c r="FQ199" s="370"/>
      <c r="FR199" s="370"/>
      <c r="FS199" s="370"/>
      <c r="FT199" s="370"/>
      <c r="FU199" s="370"/>
      <c r="FV199" s="370"/>
      <c r="FW199" s="370"/>
      <c r="FX199" s="370"/>
      <c r="FY199" s="370"/>
      <c r="FZ199" s="370"/>
      <c r="GA199" s="370"/>
      <c r="GB199" s="370"/>
      <c r="GC199" s="370"/>
      <c r="GD199" s="370"/>
      <c r="GE199" s="370"/>
      <c r="GF199" s="370"/>
      <c r="GG199" s="370"/>
      <c r="GH199" s="370"/>
      <c r="GI199" s="370"/>
    </row>
    <row r="200" spans="1:191" s="371" customFormat="1" ht="15.75" customHeight="1">
      <c r="A200" s="372">
        <f t="shared" si="40"/>
        <v>8</v>
      </c>
      <c r="B200" s="333" t="s">
        <v>1936</v>
      </c>
      <c r="C200" s="149" t="s">
        <v>960</v>
      </c>
      <c r="D200" s="149">
        <v>1</v>
      </c>
      <c r="E200" s="149" t="s">
        <v>911</v>
      </c>
      <c r="F200" s="149" t="s">
        <v>911</v>
      </c>
      <c r="G200" s="149" t="s">
        <v>911</v>
      </c>
      <c r="H200" s="149">
        <v>1</v>
      </c>
      <c r="I200" s="373">
        <f aca="true" t="shared" si="41" ref="I200:J202">H200*0.99</f>
        <v>0.99</v>
      </c>
      <c r="J200" s="374">
        <f t="shared" si="41"/>
        <v>0.9801</v>
      </c>
      <c r="K200" s="375">
        <f t="shared" si="39"/>
        <v>1.11</v>
      </c>
      <c r="L200" s="375" t="s">
        <v>911</v>
      </c>
      <c r="M200" s="375" t="s">
        <v>911</v>
      </c>
      <c r="N200" s="375" t="s">
        <v>911</v>
      </c>
      <c r="O200" s="375">
        <f aca="true" t="shared" si="42" ref="O200:Q202">H200*1.11</f>
        <v>1.11</v>
      </c>
      <c r="P200" s="375">
        <f t="shared" si="42"/>
        <v>1.0989</v>
      </c>
      <c r="Q200" s="375">
        <f t="shared" si="42"/>
        <v>1.087911</v>
      </c>
      <c r="R200" s="368"/>
      <c r="S200" s="368"/>
      <c r="T200" s="369"/>
      <c r="U200" s="370"/>
      <c r="V200" s="370"/>
      <c r="W200" s="370"/>
      <c r="X200" s="370"/>
      <c r="Y200" s="370"/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  <c r="AL200" s="370"/>
      <c r="AM200" s="370"/>
      <c r="AN200" s="370"/>
      <c r="AO200" s="370"/>
      <c r="AP200" s="370"/>
      <c r="AQ200" s="370"/>
      <c r="AR200" s="370"/>
      <c r="AS200" s="370"/>
      <c r="AT200" s="370"/>
      <c r="AU200" s="370"/>
      <c r="AV200" s="370"/>
      <c r="AW200" s="370"/>
      <c r="AX200" s="370"/>
      <c r="AY200" s="370"/>
      <c r="AZ200" s="370"/>
      <c r="BA200" s="370"/>
      <c r="BB200" s="370"/>
      <c r="BC200" s="370"/>
      <c r="BD200" s="370"/>
      <c r="BE200" s="370"/>
      <c r="BF200" s="370"/>
      <c r="BG200" s="370"/>
      <c r="BH200" s="370"/>
      <c r="BI200" s="370"/>
      <c r="BJ200" s="370"/>
      <c r="BK200" s="370"/>
      <c r="BL200" s="370"/>
      <c r="BM200" s="370"/>
      <c r="BN200" s="370"/>
      <c r="BO200" s="370"/>
      <c r="BP200" s="370"/>
      <c r="BQ200" s="370"/>
      <c r="BR200" s="370"/>
      <c r="BS200" s="370"/>
      <c r="BT200" s="370"/>
      <c r="BU200" s="370"/>
      <c r="BV200" s="370"/>
      <c r="BW200" s="370"/>
      <c r="BX200" s="370"/>
      <c r="BY200" s="370"/>
      <c r="BZ200" s="370"/>
      <c r="CA200" s="370"/>
      <c r="CB200" s="370"/>
      <c r="CC200" s="370"/>
      <c r="CD200" s="370"/>
      <c r="CE200" s="370"/>
      <c r="CF200" s="370"/>
      <c r="CG200" s="370"/>
      <c r="CH200" s="370"/>
      <c r="CI200" s="370"/>
      <c r="CJ200" s="370"/>
      <c r="CK200" s="370"/>
      <c r="CL200" s="370"/>
      <c r="CM200" s="370"/>
      <c r="CN200" s="370"/>
      <c r="CO200" s="370"/>
      <c r="CP200" s="370"/>
      <c r="CQ200" s="370"/>
      <c r="CR200" s="370"/>
      <c r="CS200" s="370"/>
      <c r="CT200" s="370"/>
      <c r="CU200" s="370"/>
      <c r="CV200" s="370"/>
      <c r="CW200" s="370"/>
      <c r="CX200" s="370"/>
      <c r="CY200" s="370"/>
      <c r="CZ200" s="370"/>
      <c r="DA200" s="370"/>
      <c r="DB200" s="370"/>
      <c r="DC200" s="370"/>
      <c r="DD200" s="370"/>
      <c r="DE200" s="370"/>
      <c r="DF200" s="370"/>
      <c r="DG200" s="370"/>
      <c r="DH200" s="370"/>
      <c r="DI200" s="370"/>
      <c r="DJ200" s="370"/>
      <c r="DK200" s="370"/>
      <c r="DL200" s="370"/>
      <c r="DM200" s="370"/>
      <c r="DN200" s="370"/>
      <c r="DO200" s="370"/>
      <c r="DP200" s="370"/>
      <c r="DQ200" s="370"/>
      <c r="DR200" s="370"/>
      <c r="DS200" s="370"/>
      <c r="DT200" s="370"/>
      <c r="DU200" s="370"/>
      <c r="DV200" s="370"/>
      <c r="DW200" s="370"/>
      <c r="DX200" s="370"/>
      <c r="DY200" s="370"/>
      <c r="DZ200" s="370"/>
      <c r="EA200" s="370"/>
      <c r="EB200" s="370"/>
      <c r="EC200" s="370"/>
      <c r="ED200" s="370"/>
      <c r="EE200" s="370"/>
      <c r="EF200" s="370"/>
      <c r="EG200" s="370"/>
      <c r="EH200" s="370"/>
      <c r="EI200" s="370"/>
      <c r="EJ200" s="370"/>
      <c r="EK200" s="370"/>
      <c r="EL200" s="370"/>
      <c r="EM200" s="370"/>
      <c r="EN200" s="370"/>
      <c r="EO200" s="370"/>
      <c r="EP200" s="370"/>
      <c r="EQ200" s="370"/>
      <c r="ER200" s="370"/>
      <c r="ES200" s="370"/>
      <c r="ET200" s="370"/>
      <c r="EU200" s="370"/>
      <c r="EV200" s="370"/>
      <c r="EW200" s="370"/>
      <c r="EX200" s="370"/>
      <c r="EY200" s="370"/>
      <c r="EZ200" s="370"/>
      <c r="FA200" s="370"/>
      <c r="FB200" s="370"/>
      <c r="FC200" s="370"/>
      <c r="FD200" s="370"/>
      <c r="FE200" s="370"/>
      <c r="FF200" s="370"/>
      <c r="FG200" s="370"/>
      <c r="FH200" s="370"/>
      <c r="FI200" s="370"/>
      <c r="FJ200" s="370"/>
      <c r="FK200" s="370"/>
      <c r="FL200" s="370"/>
      <c r="FM200" s="370"/>
      <c r="FN200" s="370"/>
      <c r="FO200" s="370"/>
      <c r="FP200" s="370"/>
      <c r="FQ200" s="370"/>
      <c r="FR200" s="370"/>
      <c r="FS200" s="370"/>
      <c r="FT200" s="370"/>
      <c r="FU200" s="370"/>
      <c r="FV200" s="370"/>
      <c r="FW200" s="370"/>
      <c r="FX200" s="370"/>
      <c r="FY200" s="370"/>
      <c r="FZ200" s="370"/>
      <c r="GA200" s="370"/>
      <c r="GB200" s="370"/>
      <c r="GC200" s="370"/>
      <c r="GD200" s="370"/>
      <c r="GE200" s="370"/>
      <c r="GF200" s="370"/>
      <c r="GG200" s="370"/>
      <c r="GH200" s="370"/>
      <c r="GI200" s="370"/>
    </row>
    <row r="201" spans="1:191" s="371" customFormat="1" ht="31.5" customHeight="1">
      <c r="A201" s="372">
        <f t="shared" si="40"/>
        <v>9</v>
      </c>
      <c r="B201" s="333" t="s">
        <v>53</v>
      </c>
      <c r="C201" s="340">
        <v>12595</v>
      </c>
      <c r="D201" s="149">
        <v>6</v>
      </c>
      <c r="E201" s="149">
        <v>5</v>
      </c>
      <c r="F201" s="149">
        <v>7</v>
      </c>
      <c r="G201" s="149">
        <v>7</v>
      </c>
      <c r="H201" s="149">
        <v>11</v>
      </c>
      <c r="I201" s="373">
        <f t="shared" si="41"/>
        <v>10.89</v>
      </c>
      <c r="J201" s="374">
        <f t="shared" si="41"/>
        <v>10.7811</v>
      </c>
      <c r="K201" s="375">
        <f t="shared" si="39"/>
        <v>6.66</v>
      </c>
      <c r="L201" s="375">
        <f>E201*1.11</f>
        <v>5.550000000000001</v>
      </c>
      <c r="M201" s="375">
        <f>F201*1.11</f>
        <v>7.7700000000000005</v>
      </c>
      <c r="N201" s="375">
        <f>G201*1.11</f>
        <v>7.7700000000000005</v>
      </c>
      <c r="O201" s="375">
        <f t="shared" si="42"/>
        <v>12.21</v>
      </c>
      <c r="P201" s="375">
        <f t="shared" si="42"/>
        <v>12.087900000000001</v>
      </c>
      <c r="Q201" s="375">
        <f t="shared" si="42"/>
        <v>11.967021</v>
      </c>
      <c r="R201" s="368"/>
      <c r="S201" s="368"/>
      <c r="T201" s="369"/>
      <c r="U201" s="370"/>
      <c r="V201" s="370"/>
      <c r="W201" s="370"/>
      <c r="X201" s="370"/>
      <c r="Y201" s="370"/>
      <c r="Z201" s="370"/>
      <c r="AA201" s="370"/>
      <c r="AB201" s="370"/>
      <c r="AC201" s="370"/>
      <c r="AD201" s="370"/>
      <c r="AE201" s="370"/>
      <c r="AF201" s="370"/>
      <c r="AG201" s="370"/>
      <c r="AH201" s="370"/>
      <c r="AI201" s="370"/>
      <c r="AJ201" s="370"/>
      <c r="AK201" s="370"/>
      <c r="AL201" s="370"/>
      <c r="AM201" s="370"/>
      <c r="AN201" s="370"/>
      <c r="AO201" s="370"/>
      <c r="AP201" s="370"/>
      <c r="AQ201" s="370"/>
      <c r="AR201" s="370"/>
      <c r="AS201" s="370"/>
      <c r="AT201" s="370"/>
      <c r="AU201" s="370"/>
      <c r="AV201" s="370"/>
      <c r="AW201" s="370"/>
      <c r="AX201" s="370"/>
      <c r="AY201" s="370"/>
      <c r="AZ201" s="370"/>
      <c r="BA201" s="370"/>
      <c r="BB201" s="370"/>
      <c r="BC201" s="370"/>
      <c r="BD201" s="370"/>
      <c r="BE201" s="370"/>
      <c r="BF201" s="370"/>
      <c r="BG201" s="370"/>
      <c r="BH201" s="370"/>
      <c r="BI201" s="370"/>
      <c r="BJ201" s="370"/>
      <c r="BK201" s="370"/>
      <c r="BL201" s="370"/>
      <c r="BM201" s="370"/>
      <c r="BN201" s="370"/>
      <c r="BO201" s="370"/>
      <c r="BP201" s="370"/>
      <c r="BQ201" s="370"/>
      <c r="BR201" s="370"/>
      <c r="BS201" s="370"/>
      <c r="BT201" s="370"/>
      <c r="BU201" s="370"/>
      <c r="BV201" s="370"/>
      <c r="BW201" s="370"/>
      <c r="BX201" s="370"/>
      <c r="BY201" s="370"/>
      <c r="BZ201" s="370"/>
      <c r="CA201" s="370"/>
      <c r="CB201" s="370"/>
      <c r="CC201" s="370"/>
      <c r="CD201" s="370"/>
      <c r="CE201" s="370"/>
      <c r="CF201" s="370"/>
      <c r="CG201" s="370"/>
      <c r="CH201" s="370"/>
      <c r="CI201" s="370"/>
      <c r="CJ201" s="370"/>
      <c r="CK201" s="370"/>
      <c r="CL201" s="370"/>
      <c r="CM201" s="370"/>
      <c r="CN201" s="370"/>
      <c r="CO201" s="370"/>
      <c r="CP201" s="370"/>
      <c r="CQ201" s="370"/>
      <c r="CR201" s="370"/>
      <c r="CS201" s="370"/>
      <c r="CT201" s="370"/>
      <c r="CU201" s="370"/>
      <c r="CV201" s="370"/>
      <c r="CW201" s="370"/>
      <c r="CX201" s="370"/>
      <c r="CY201" s="370"/>
      <c r="CZ201" s="370"/>
      <c r="DA201" s="370"/>
      <c r="DB201" s="370"/>
      <c r="DC201" s="370"/>
      <c r="DD201" s="370"/>
      <c r="DE201" s="370"/>
      <c r="DF201" s="370"/>
      <c r="DG201" s="370"/>
      <c r="DH201" s="370"/>
      <c r="DI201" s="370"/>
      <c r="DJ201" s="370"/>
      <c r="DK201" s="370"/>
      <c r="DL201" s="370"/>
      <c r="DM201" s="370"/>
      <c r="DN201" s="370"/>
      <c r="DO201" s="370"/>
      <c r="DP201" s="370"/>
      <c r="DQ201" s="370"/>
      <c r="DR201" s="370"/>
      <c r="DS201" s="370"/>
      <c r="DT201" s="370"/>
      <c r="DU201" s="370"/>
      <c r="DV201" s="370"/>
      <c r="DW201" s="370"/>
      <c r="DX201" s="370"/>
      <c r="DY201" s="370"/>
      <c r="DZ201" s="370"/>
      <c r="EA201" s="370"/>
      <c r="EB201" s="370"/>
      <c r="EC201" s="370"/>
      <c r="ED201" s="370"/>
      <c r="EE201" s="370"/>
      <c r="EF201" s="370"/>
      <c r="EG201" s="370"/>
      <c r="EH201" s="370"/>
      <c r="EI201" s="370"/>
      <c r="EJ201" s="370"/>
      <c r="EK201" s="370"/>
      <c r="EL201" s="370"/>
      <c r="EM201" s="370"/>
      <c r="EN201" s="370"/>
      <c r="EO201" s="370"/>
      <c r="EP201" s="370"/>
      <c r="EQ201" s="370"/>
      <c r="ER201" s="370"/>
      <c r="ES201" s="370"/>
      <c r="ET201" s="370"/>
      <c r="EU201" s="370"/>
      <c r="EV201" s="370"/>
      <c r="EW201" s="370"/>
      <c r="EX201" s="370"/>
      <c r="EY201" s="370"/>
      <c r="EZ201" s="370"/>
      <c r="FA201" s="370"/>
      <c r="FB201" s="370"/>
      <c r="FC201" s="370"/>
      <c r="FD201" s="370"/>
      <c r="FE201" s="370"/>
      <c r="FF201" s="370"/>
      <c r="FG201" s="370"/>
      <c r="FH201" s="370"/>
      <c r="FI201" s="370"/>
      <c r="FJ201" s="370"/>
      <c r="FK201" s="370"/>
      <c r="FL201" s="370"/>
      <c r="FM201" s="370"/>
      <c r="FN201" s="370"/>
      <c r="FO201" s="370"/>
      <c r="FP201" s="370"/>
      <c r="FQ201" s="370"/>
      <c r="FR201" s="370"/>
      <c r="FS201" s="370"/>
      <c r="FT201" s="370"/>
      <c r="FU201" s="370"/>
      <c r="FV201" s="370"/>
      <c r="FW201" s="370"/>
      <c r="FX201" s="370"/>
      <c r="FY201" s="370"/>
      <c r="FZ201" s="370"/>
      <c r="GA201" s="370"/>
      <c r="GB201" s="370"/>
      <c r="GC201" s="370"/>
      <c r="GD201" s="370"/>
      <c r="GE201" s="370"/>
      <c r="GF201" s="370"/>
      <c r="GG201" s="370"/>
      <c r="GH201" s="370"/>
      <c r="GI201" s="370"/>
    </row>
    <row r="202" spans="1:191" s="371" customFormat="1" ht="17.25" customHeight="1">
      <c r="A202" s="372">
        <f t="shared" si="40"/>
        <v>10</v>
      </c>
      <c r="B202" s="333" t="s">
        <v>187</v>
      </c>
      <c r="C202" s="149" t="s">
        <v>961</v>
      </c>
      <c r="D202" s="149" t="s">
        <v>911</v>
      </c>
      <c r="E202" s="149" t="s">
        <v>911</v>
      </c>
      <c r="F202" s="149" t="s">
        <v>911</v>
      </c>
      <c r="G202" s="149" t="s">
        <v>911</v>
      </c>
      <c r="H202" s="149">
        <v>1</v>
      </c>
      <c r="I202" s="373">
        <f t="shared" si="41"/>
        <v>0.99</v>
      </c>
      <c r="J202" s="374">
        <f t="shared" si="41"/>
        <v>0.9801</v>
      </c>
      <c r="K202" s="375" t="s">
        <v>911</v>
      </c>
      <c r="L202" s="375" t="s">
        <v>911</v>
      </c>
      <c r="M202" s="375" t="s">
        <v>911</v>
      </c>
      <c r="N202" s="375" t="s">
        <v>911</v>
      </c>
      <c r="O202" s="375">
        <f t="shared" si="42"/>
        <v>1.11</v>
      </c>
      <c r="P202" s="375">
        <f t="shared" si="42"/>
        <v>1.0989</v>
      </c>
      <c r="Q202" s="375">
        <f t="shared" si="42"/>
        <v>1.087911</v>
      </c>
      <c r="R202" s="368"/>
      <c r="S202" s="368"/>
      <c r="T202" s="369"/>
      <c r="U202" s="370"/>
      <c r="V202" s="370"/>
      <c r="W202" s="370"/>
      <c r="X202" s="370"/>
      <c r="Y202" s="370"/>
      <c r="Z202" s="370"/>
      <c r="AA202" s="370"/>
      <c r="AB202" s="370"/>
      <c r="AC202" s="370"/>
      <c r="AD202" s="370"/>
      <c r="AE202" s="370"/>
      <c r="AF202" s="370"/>
      <c r="AG202" s="370"/>
      <c r="AH202" s="370"/>
      <c r="AI202" s="370"/>
      <c r="AJ202" s="370"/>
      <c r="AK202" s="370"/>
      <c r="AL202" s="370"/>
      <c r="AM202" s="370"/>
      <c r="AN202" s="370"/>
      <c r="AO202" s="370"/>
      <c r="AP202" s="370"/>
      <c r="AQ202" s="370"/>
      <c r="AR202" s="370"/>
      <c r="AS202" s="370"/>
      <c r="AT202" s="370"/>
      <c r="AU202" s="370"/>
      <c r="AV202" s="370"/>
      <c r="AW202" s="370"/>
      <c r="AX202" s="370"/>
      <c r="AY202" s="370"/>
      <c r="AZ202" s="370"/>
      <c r="BA202" s="370"/>
      <c r="BB202" s="370"/>
      <c r="BC202" s="370"/>
      <c r="BD202" s="370"/>
      <c r="BE202" s="370"/>
      <c r="BF202" s="370"/>
      <c r="BG202" s="370"/>
      <c r="BH202" s="370"/>
      <c r="BI202" s="370"/>
      <c r="BJ202" s="370"/>
      <c r="BK202" s="370"/>
      <c r="BL202" s="370"/>
      <c r="BM202" s="370"/>
      <c r="BN202" s="370"/>
      <c r="BO202" s="370"/>
      <c r="BP202" s="370"/>
      <c r="BQ202" s="370"/>
      <c r="BR202" s="370"/>
      <c r="BS202" s="370"/>
      <c r="BT202" s="370"/>
      <c r="BU202" s="370"/>
      <c r="BV202" s="370"/>
      <c r="BW202" s="370"/>
      <c r="BX202" s="370"/>
      <c r="BY202" s="370"/>
      <c r="BZ202" s="370"/>
      <c r="CA202" s="370"/>
      <c r="CB202" s="370"/>
      <c r="CC202" s="370"/>
      <c r="CD202" s="370"/>
      <c r="CE202" s="370"/>
      <c r="CF202" s="370"/>
      <c r="CG202" s="370"/>
      <c r="CH202" s="370"/>
      <c r="CI202" s="370"/>
      <c r="CJ202" s="370"/>
      <c r="CK202" s="370"/>
      <c r="CL202" s="370"/>
      <c r="CM202" s="370"/>
      <c r="CN202" s="370"/>
      <c r="CO202" s="370"/>
      <c r="CP202" s="370"/>
      <c r="CQ202" s="370"/>
      <c r="CR202" s="370"/>
      <c r="CS202" s="370"/>
      <c r="CT202" s="370"/>
      <c r="CU202" s="370"/>
      <c r="CV202" s="370"/>
      <c r="CW202" s="370"/>
      <c r="CX202" s="370"/>
      <c r="CY202" s="370"/>
      <c r="CZ202" s="370"/>
      <c r="DA202" s="370"/>
      <c r="DB202" s="370"/>
      <c r="DC202" s="370"/>
      <c r="DD202" s="370"/>
      <c r="DE202" s="370"/>
      <c r="DF202" s="370"/>
      <c r="DG202" s="370"/>
      <c r="DH202" s="370"/>
      <c r="DI202" s="370"/>
      <c r="DJ202" s="370"/>
      <c r="DK202" s="370"/>
      <c r="DL202" s="370"/>
      <c r="DM202" s="370"/>
      <c r="DN202" s="370"/>
      <c r="DO202" s="370"/>
      <c r="DP202" s="370"/>
      <c r="DQ202" s="370"/>
      <c r="DR202" s="370"/>
      <c r="DS202" s="370"/>
      <c r="DT202" s="370"/>
      <c r="DU202" s="370"/>
      <c r="DV202" s="370"/>
      <c r="DW202" s="370"/>
      <c r="DX202" s="370"/>
      <c r="DY202" s="370"/>
      <c r="DZ202" s="370"/>
      <c r="EA202" s="370"/>
      <c r="EB202" s="370"/>
      <c r="EC202" s="370"/>
      <c r="ED202" s="370"/>
      <c r="EE202" s="370"/>
      <c r="EF202" s="370"/>
      <c r="EG202" s="370"/>
      <c r="EH202" s="370"/>
      <c r="EI202" s="370"/>
      <c r="EJ202" s="370"/>
      <c r="EK202" s="370"/>
      <c r="EL202" s="370"/>
      <c r="EM202" s="370"/>
      <c r="EN202" s="370"/>
      <c r="EO202" s="370"/>
      <c r="EP202" s="370"/>
      <c r="EQ202" s="370"/>
      <c r="ER202" s="370"/>
      <c r="ES202" s="370"/>
      <c r="ET202" s="370"/>
      <c r="EU202" s="370"/>
      <c r="EV202" s="370"/>
      <c r="EW202" s="370"/>
      <c r="EX202" s="370"/>
      <c r="EY202" s="370"/>
      <c r="EZ202" s="370"/>
      <c r="FA202" s="370"/>
      <c r="FB202" s="370"/>
      <c r="FC202" s="370"/>
      <c r="FD202" s="370"/>
      <c r="FE202" s="370"/>
      <c r="FF202" s="370"/>
      <c r="FG202" s="370"/>
      <c r="FH202" s="370"/>
      <c r="FI202" s="370"/>
      <c r="FJ202" s="370"/>
      <c r="FK202" s="370"/>
      <c r="FL202" s="370"/>
      <c r="FM202" s="370"/>
      <c r="FN202" s="370"/>
      <c r="FO202" s="370"/>
      <c r="FP202" s="370"/>
      <c r="FQ202" s="370"/>
      <c r="FR202" s="370"/>
      <c r="FS202" s="370"/>
      <c r="FT202" s="370"/>
      <c r="FU202" s="370"/>
      <c r="FV202" s="370"/>
      <c r="FW202" s="370"/>
      <c r="FX202" s="370"/>
      <c r="FY202" s="370"/>
      <c r="FZ202" s="370"/>
      <c r="GA202" s="370"/>
      <c r="GB202" s="370"/>
      <c r="GC202" s="370"/>
      <c r="GD202" s="370"/>
      <c r="GE202" s="370"/>
      <c r="GF202" s="370"/>
      <c r="GG202" s="370"/>
      <c r="GH202" s="370"/>
      <c r="GI202" s="370"/>
    </row>
    <row r="203" spans="1:191" s="371" customFormat="1" ht="18" customHeight="1">
      <c r="A203" s="372">
        <f t="shared" si="40"/>
        <v>11</v>
      </c>
      <c r="B203" s="333" t="s">
        <v>54</v>
      </c>
      <c r="C203" s="376" t="s">
        <v>962</v>
      </c>
      <c r="D203" s="149" t="s">
        <v>911</v>
      </c>
      <c r="E203" s="149">
        <v>1</v>
      </c>
      <c r="F203" s="149" t="s">
        <v>911</v>
      </c>
      <c r="G203" s="149" t="s">
        <v>911</v>
      </c>
      <c r="H203" s="149" t="s">
        <v>911</v>
      </c>
      <c r="I203" s="373" t="s">
        <v>911</v>
      </c>
      <c r="J203" s="374" t="s">
        <v>911</v>
      </c>
      <c r="K203" s="375" t="s">
        <v>911</v>
      </c>
      <c r="L203" s="375">
        <f>E203*1.11</f>
        <v>1.11</v>
      </c>
      <c r="M203" s="375" t="s">
        <v>911</v>
      </c>
      <c r="N203" s="375" t="s">
        <v>911</v>
      </c>
      <c r="O203" s="375" t="s">
        <v>911</v>
      </c>
      <c r="P203" s="375" t="s">
        <v>911</v>
      </c>
      <c r="Q203" s="375" t="s">
        <v>911</v>
      </c>
      <c r="R203" s="368"/>
      <c r="S203" s="368"/>
      <c r="T203" s="369"/>
      <c r="U203" s="370"/>
      <c r="V203" s="370"/>
      <c r="W203" s="370"/>
      <c r="X203" s="370"/>
      <c r="Y203" s="370"/>
      <c r="Z203" s="370"/>
      <c r="AA203" s="370"/>
      <c r="AB203" s="370"/>
      <c r="AC203" s="370"/>
      <c r="AD203" s="370"/>
      <c r="AE203" s="370"/>
      <c r="AF203" s="370"/>
      <c r="AG203" s="370"/>
      <c r="AH203" s="370"/>
      <c r="AI203" s="370"/>
      <c r="AJ203" s="370"/>
      <c r="AK203" s="370"/>
      <c r="AL203" s="370"/>
      <c r="AM203" s="370"/>
      <c r="AN203" s="370"/>
      <c r="AO203" s="370"/>
      <c r="AP203" s="370"/>
      <c r="AQ203" s="370"/>
      <c r="AR203" s="370"/>
      <c r="AS203" s="370"/>
      <c r="AT203" s="370"/>
      <c r="AU203" s="370"/>
      <c r="AV203" s="370"/>
      <c r="AW203" s="370"/>
      <c r="AX203" s="370"/>
      <c r="AY203" s="370"/>
      <c r="AZ203" s="370"/>
      <c r="BA203" s="370"/>
      <c r="BB203" s="370"/>
      <c r="BC203" s="370"/>
      <c r="BD203" s="370"/>
      <c r="BE203" s="370"/>
      <c r="BF203" s="370"/>
      <c r="BG203" s="370"/>
      <c r="BH203" s="370"/>
      <c r="BI203" s="370"/>
      <c r="BJ203" s="370"/>
      <c r="BK203" s="370"/>
      <c r="BL203" s="370"/>
      <c r="BM203" s="370"/>
      <c r="BN203" s="370"/>
      <c r="BO203" s="370"/>
      <c r="BP203" s="370"/>
      <c r="BQ203" s="370"/>
      <c r="BR203" s="370"/>
      <c r="BS203" s="370"/>
      <c r="BT203" s="370"/>
      <c r="BU203" s="370"/>
      <c r="BV203" s="370"/>
      <c r="BW203" s="370"/>
      <c r="BX203" s="370"/>
      <c r="BY203" s="370"/>
      <c r="BZ203" s="370"/>
      <c r="CA203" s="370"/>
      <c r="CB203" s="370"/>
      <c r="CC203" s="370"/>
      <c r="CD203" s="370"/>
      <c r="CE203" s="370"/>
      <c r="CF203" s="370"/>
      <c r="CG203" s="370"/>
      <c r="CH203" s="370"/>
      <c r="CI203" s="370"/>
      <c r="CJ203" s="370"/>
      <c r="CK203" s="370"/>
      <c r="CL203" s="370"/>
      <c r="CM203" s="370"/>
      <c r="CN203" s="370"/>
      <c r="CO203" s="370"/>
      <c r="CP203" s="370"/>
      <c r="CQ203" s="370"/>
      <c r="CR203" s="370"/>
      <c r="CS203" s="370"/>
      <c r="CT203" s="370"/>
      <c r="CU203" s="370"/>
      <c r="CV203" s="370"/>
      <c r="CW203" s="370"/>
      <c r="CX203" s="370"/>
      <c r="CY203" s="370"/>
      <c r="CZ203" s="370"/>
      <c r="DA203" s="370"/>
      <c r="DB203" s="370"/>
      <c r="DC203" s="370"/>
      <c r="DD203" s="370"/>
      <c r="DE203" s="370"/>
      <c r="DF203" s="370"/>
      <c r="DG203" s="370"/>
      <c r="DH203" s="370"/>
      <c r="DI203" s="370"/>
      <c r="DJ203" s="370"/>
      <c r="DK203" s="370"/>
      <c r="DL203" s="370"/>
      <c r="DM203" s="370"/>
      <c r="DN203" s="370"/>
      <c r="DO203" s="370"/>
      <c r="DP203" s="370"/>
      <c r="DQ203" s="370"/>
      <c r="DR203" s="370"/>
      <c r="DS203" s="370"/>
      <c r="DT203" s="370"/>
      <c r="DU203" s="370"/>
      <c r="DV203" s="370"/>
      <c r="DW203" s="370"/>
      <c r="DX203" s="370"/>
      <c r="DY203" s="370"/>
      <c r="DZ203" s="370"/>
      <c r="EA203" s="370"/>
      <c r="EB203" s="370"/>
      <c r="EC203" s="370"/>
      <c r="ED203" s="370"/>
      <c r="EE203" s="370"/>
      <c r="EF203" s="370"/>
      <c r="EG203" s="370"/>
      <c r="EH203" s="370"/>
      <c r="EI203" s="370"/>
      <c r="EJ203" s="370"/>
      <c r="EK203" s="370"/>
      <c r="EL203" s="370"/>
      <c r="EM203" s="370"/>
      <c r="EN203" s="370"/>
      <c r="EO203" s="370"/>
      <c r="EP203" s="370"/>
      <c r="EQ203" s="370"/>
      <c r="ER203" s="370"/>
      <c r="ES203" s="370"/>
      <c r="ET203" s="370"/>
      <c r="EU203" s="370"/>
      <c r="EV203" s="370"/>
      <c r="EW203" s="370"/>
      <c r="EX203" s="370"/>
      <c r="EY203" s="370"/>
      <c r="EZ203" s="370"/>
      <c r="FA203" s="370"/>
      <c r="FB203" s="370"/>
      <c r="FC203" s="370"/>
      <c r="FD203" s="370"/>
      <c r="FE203" s="370"/>
      <c r="FF203" s="370"/>
      <c r="FG203" s="370"/>
      <c r="FH203" s="370"/>
      <c r="FI203" s="370"/>
      <c r="FJ203" s="370"/>
      <c r="FK203" s="370"/>
      <c r="FL203" s="370"/>
      <c r="FM203" s="370"/>
      <c r="FN203" s="370"/>
      <c r="FO203" s="370"/>
      <c r="FP203" s="370"/>
      <c r="FQ203" s="370"/>
      <c r="FR203" s="370"/>
      <c r="FS203" s="370"/>
      <c r="FT203" s="370"/>
      <c r="FU203" s="370"/>
      <c r="FV203" s="370"/>
      <c r="FW203" s="370"/>
      <c r="FX203" s="370"/>
      <c r="FY203" s="370"/>
      <c r="FZ203" s="370"/>
      <c r="GA203" s="370"/>
      <c r="GB203" s="370"/>
      <c r="GC203" s="370"/>
      <c r="GD203" s="370"/>
      <c r="GE203" s="370"/>
      <c r="GF203" s="370"/>
      <c r="GG203" s="370"/>
      <c r="GH203" s="370"/>
      <c r="GI203" s="370"/>
    </row>
    <row r="204" spans="1:191" s="371" customFormat="1" ht="21" customHeight="1">
      <c r="A204" s="484" t="s">
        <v>201</v>
      </c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368"/>
      <c r="S204" s="368"/>
      <c r="T204" s="369"/>
      <c r="U204" s="370"/>
      <c r="V204" s="370"/>
      <c r="W204" s="370"/>
      <c r="X204" s="370"/>
      <c r="Y204" s="370"/>
      <c r="Z204" s="370"/>
      <c r="AA204" s="370"/>
      <c r="AB204" s="370"/>
      <c r="AC204" s="370"/>
      <c r="AD204" s="370"/>
      <c r="AE204" s="370"/>
      <c r="AF204" s="370"/>
      <c r="AG204" s="370"/>
      <c r="AH204" s="370"/>
      <c r="AI204" s="370"/>
      <c r="AJ204" s="370"/>
      <c r="AK204" s="370"/>
      <c r="AL204" s="370"/>
      <c r="AM204" s="370"/>
      <c r="AN204" s="370"/>
      <c r="AO204" s="370"/>
      <c r="AP204" s="370"/>
      <c r="AQ204" s="370"/>
      <c r="AR204" s="370"/>
      <c r="AS204" s="370"/>
      <c r="AT204" s="370"/>
      <c r="AU204" s="370"/>
      <c r="AV204" s="370"/>
      <c r="AW204" s="370"/>
      <c r="AX204" s="370"/>
      <c r="AY204" s="370"/>
      <c r="AZ204" s="370"/>
      <c r="BA204" s="370"/>
      <c r="BB204" s="370"/>
      <c r="BC204" s="370"/>
      <c r="BD204" s="370"/>
      <c r="BE204" s="370"/>
      <c r="BF204" s="370"/>
      <c r="BG204" s="370"/>
      <c r="BH204" s="370"/>
      <c r="BI204" s="370"/>
      <c r="BJ204" s="370"/>
      <c r="BK204" s="370"/>
      <c r="BL204" s="370"/>
      <c r="BM204" s="370"/>
      <c r="BN204" s="370"/>
      <c r="BO204" s="370"/>
      <c r="BP204" s="370"/>
      <c r="BQ204" s="370"/>
      <c r="BR204" s="370"/>
      <c r="BS204" s="370"/>
      <c r="BT204" s="370"/>
      <c r="BU204" s="370"/>
      <c r="BV204" s="370"/>
      <c r="BW204" s="370"/>
      <c r="BX204" s="370"/>
      <c r="BY204" s="370"/>
      <c r="BZ204" s="370"/>
      <c r="CA204" s="370"/>
      <c r="CB204" s="370"/>
      <c r="CC204" s="370"/>
      <c r="CD204" s="370"/>
      <c r="CE204" s="370"/>
      <c r="CF204" s="370"/>
      <c r="CG204" s="370"/>
      <c r="CH204" s="370"/>
      <c r="CI204" s="370"/>
      <c r="CJ204" s="370"/>
      <c r="CK204" s="370"/>
      <c r="CL204" s="370"/>
      <c r="CM204" s="370"/>
      <c r="CN204" s="370"/>
      <c r="CO204" s="370"/>
      <c r="CP204" s="370"/>
      <c r="CQ204" s="370"/>
      <c r="CR204" s="370"/>
      <c r="CS204" s="370"/>
      <c r="CT204" s="370"/>
      <c r="CU204" s="370"/>
      <c r="CV204" s="370"/>
      <c r="CW204" s="370"/>
      <c r="CX204" s="370"/>
      <c r="CY204" s="370"/>
      <c r="CZ204" s="370"/>
      <c r="DA204" s="370"/>
      <c r="DB204" s="370"/>
      <c r="DC204" s="370"/>
      <c r="DD204" s="370"/>
      <c r="DE204" s="370"/>
      <c r="DF204" s="370"/>
      <c r="DG204" s="370"/>
      <c r="DH204" s="370"/>
      <c r="DI204" s="370"/>
      <c r="DJ204" s="370"/>
      <c r="DK204" s="370"/>
      <c r="DL204" s="370"/>
      <c r="DM204" s="370"/>
      <c r="DN204" s="370"/>
      <c r="DO204" s="370"/>
      <c r="DP204" s="370"/>
      <c r="DQ204" s="370"/>
      <c r="DR204" s="370"/>
      <c r="DS204" s="370"/>
      <c r="DT204" s="370"/>
      <c r="DU204" s="370"/>
      <c r="DV204" s="370"/>
      <c r="DW204" s="370"/>
      <c r="DX204" s="370"/>
      <c r="DY204" s="370"/>
      <c r="DZ204" s="370"/>
      <c r="EA204" s="370"/>
      <c r="EB204" s="370"/>
      <c r="EC204" s="370"/>
      <c r="ED204" s="370"/>
      <c r="EE204" s="370"/>
      <c r="EF204" s="370"/>
      <c r="EG204" s="370"/>
      <c r="EH204" s="370"/>
      <c r="EI204" s="370"/>
      <c r="EJ204" s="370"/>
      <c r="EK204" s="370"/>
      <c r="EL204" s="370"/>
      <c r="EM204" s="370"/>
      <c r="EN204" s="370"/>
      <c r="EO204" s="370"/>
      <c r="EP204" s="370"/>
      <c r="EQ204" s="370"/>
      <c r="ER204" s="370"/>
      <c r="ES204" s="370"/>
      <c r="ET204" s="370"/>
      <c r="EU204" s="370"/>
      <c r="EV204" s="370"/>
      <c r="EW204" s="370"/>
      <c r="EX204" s="370"/>
      <c r="EY204" s="370"/>
      <c r="EZ204" s="370"/>
      <c r="FA204" s="370"/>
      <c r="FB204" s="370"/>
      <c r="FC204" s="370"/>
      <c r="FD204" s="370"/>
      <c r="FE204" s="370"/>
      <c r="FF204" s="370"/>
      <c r="FG204" s="370"/>
      <c r="FH204" s="370"/>
      <c r="FI204" s="370"/>
      <c r="FJ204" s="370"/>
      <c r="FK204" s="370"/>
      <c r="FL204" s="370"/>
      <c r="FM204" s="370"/>
      <c r="FN204" s="370"/>
      <c r="FO204" s="370"/>
      <c r="FP204" s="370"/>
      <c r="FQ204" s="370"/>
      <c r="FR204" s="370"/>
      <c r="FS204" s="370"/>
      <c r="FT204" s="370"/>
      <c r="FU204" s="370"/>
      <c r="FV204" s="370"/>
      <c r="FW204" s="370"/>
      <c r="FX204" s="370"/>
      <c r="FY204" s="370"/>
      <c r="FZ204" s="370"/>
      <c r="GA204" s="370"/>
      <c r="GB204" s="370"/>
      <c r="GC204" s="370"/>
      <c r="GD204" s="370"/>
      <c r="GE204" s="370"/>
      <c r="GF204" s="370"/>
      <c r="GG204" s="370"/>
      <c r="GH204" s="370"/>
      <c r="GI204" s="370"/>
    </row>
    <row r="205" spans="1:191" s="371" customFormat="1" ht="31.5">
      <c r="A205" s="372">
        <v>12</v>
      </c>
      <c r="B205" s="333" t="s">
        <v>55</v>
      </c>
      <c r="C205" s="149">
        <v>23709</v>
      </c>
      <c r="D205" s="373">
        <v>24</v>
      </c>
      <c r="E205" s="373">
        <v>8</v>
      </c>
      <c r="F205" s="373">
        <v>7</v>
      </c>
      <c r="G205" s="373">
        <v>2</v>
      </c>
      <c r="H205" s="373">
        <v>7</v>
      </c>
      <c r="I205" s="373">
        <f>H205*0.99</f>
        <v>6.93</v>
      </c>
      <c r="J205" s="374">
        <f>I205*0.99</f>
        <v>6.8607</v>
      </c>
      <c r="K205" s="377">
        <f>D205*2.04</f>
        <v>48.96</v>
      </c>
      <c r="L205" s="377">
        <f aca="true" t="shared" si="43" ref="L205:Q205">E205*2.04</f>
        <v>16.32</v>
      </c>
      <c r="M205" s="377">
        <f t="shared" si="43"/>
        <v>14.280000000000001</v>
      </c>
      <c r="N205" s="377">
        <f t="shared" si="43"/>
        <v>4.08</v>
      </c>
      <c r="O205" s="377">
        <f t="shared" si="43"/>
        <v>14.280000000000001</v>
      </c>
      <c r="P205" s="377">
        <f t="shared" si="43"/>
        <v>14.1372</v>
      </c>
      <c r="Q205" s="377">
        <f t="shared" si="43"/>
        <v>13.995828</v>
      </c>
      <c r="R205" s="368"/>
      <c r="S205" s="368"/>
      <c r="T205" s="369"/>
      <c r="U205" s="370"/>
      <c r="V205" s="370"/>
      <c r="W205" s="370"/>
      <c r="X205" s="370"/>
      <c r="Y205" s="370"/>
      <c r="Z205" s="370"/>
      <c r="AA205" s="370"/>
      <c r="AB205" s="370"/>
      <c r="AC205" s="370"/>
      <c r="AD205" s="370"/>
      <c r="AE205" s="370"/>
      <c r="AF205" s="370"/>
      <c r="AG205" s="370"/>
      <c r="AH205" s="370"/>
      <c r="AI205" s="370"/>
      <c r="AJ205" s="370"/>
      <c r="AK205" s="370"/>
      <c r="AL205" s="370"/>
      <c r="AM205" s="370"/>
      <c r="AN205" s="370"/>
      <c r="AO205" s="370"/>
      <c r="AP205" s="370"/>
      <c r="AQ205" s="370"/>
      <c r="AR205" s="370"/>
      <c r="AS205" s="370"/>
      <c r="AT205" s="370"/>
      <c r="AU205" s="370"/>
      <c r="AV205" s="370"/>
      <c r="AW205" s="370"/>
      <c r="AX205" s="370"/>
      <c r="AY205" s="370"/>
      <c r="AZ205" s="370"/>
      <c r="BA205" s="370"/>
      <c r="BB205" s="370"/>
      <c r="BC205" s="370"/>
      <c r="BD205" s="370"/>
      <c r="BE205" s="370"/>
      <c r="BF205" s="370"/>
      <c r="BG205" s="370"/>
      <c r="BH205" s="370"/>
      <c r="BI205" s="370"/>
      <c r="BJ205" s="370"/>
      <c r="BK205" s="370"/>
      <c r="BL205" s="370"/>
      <c r="BM205" s="370"/>
      <c r="BN205" s="370"/>
      <c r="BO205" s="370"/>
      <c r="BP205" s="370"/>
      <c r="BQ205" s="370"/>
      <c r="BR205" s="370"/>
      <c r="BS205" s="370"/>
      <c r="BT205" s="370"/>
      <c r="BU205" s="370"/>
      <c r="BV205" s="370"/>
      <c r="BW205" s="370"/>
      <c r="BX205" s="370"/>
      <c r="BY205" s="370"/>
      <c r="BZ205" s="370"/>
      <c r="CA205" s="370"/>
      <c r="CB205" s="370"/>
      <c r="CC205" s="370"/>
      <c r="CD205" s="370"/>
      <c r="CE205" s="370"/>
      <c r="CF205" s="370"/>
      <c r="CG205" s="370"/>
      <c r="CH205" s="370"/>
      <c r="CI205" s="370"/>
      <c r="CJ205" s="370"/>
      <c r="CK205" s="370"/>
      <c r="CL205" s="370"/>
      <c r="CM205" s="370"/>
      <c r="CN205" s="370"/>
      <c r="CO205" s="370"/>
      <c r="CP205" s="370"/>
      <c r="CQ205" s="370"/>
      <c r="CR205" s="370"/>
      <c r="CS205" s="370"/>
      <c r="CT205" s="370"/>
      <c r="CU205" s="370"/>
      <c r="CV205" s="370"/>
      <c r="CW205" s="370"/>
      <c r="CX205" s="370"/>
      <c r="CY205" s="370"/>
      <c r="CZ205" s="370"/>
      <c r="DA205" s="370"/>
      <c r="DB205" s="370"/>
      <c r="DC205" s="370"/>
      <c r="DD205" s="370"/>
      <c r="DE205" s="370"/>
      <c r="DF205" s="370"/>
      <c r="DG205" s="370"/>
      <c r="DH205" s="370"/>
      <c r="DI205" s="370"/>
      <c r="DJ205" s="370"/>
      <c r="DK205" s="370"/>
      <c r="DL205" s="370"/>
      <c r="DM205" s="370"/>
      <c r="DN205" s="370"/>
      <c r="DO205" s="370"/>
      <c r="DP205" s="370"/>
      <c r="DQ205" s="370"/>
      <c r="DR205" s="370"/>
      <c r="DS205" s="370"/>
      <c r="DT205" s="370"/>
      <c r="DU205" s="370"/>
      <c r="DV205" s="370"/>
      <c r="DW205" s="370"/>
      <c r="DX205" s="370"/>
      <c r="DY205" s="370"/>
      <c r="DZ205" s="370"/>
      <c r="EA205" s="370"/>
      <c r="EB205" s="370"/>
      <c r="EC205" s="370"/>
      <c r="ED205" s="370"/>
      <c r="EE205" s="370"/>
      <c r="EF205" s="370"/>
      <c r="EG205" s="370"/>
      <c r="EH205" s="370"/>
      <c r="EI205" s="370"/>
      <c r="EJ205" s="370"/>
      <c r="EK205" s="370"/>
      <c r="EL205" s="370"/>
      <c r="EM205" s="370"/>
      <c r="EN205" s="370"/>
      <c r="EO205" s="370"/>
      <c r="EP205" s="370"/>
      <c r="EQ205" s="370"/>
      <c r="ER205" s="370"/>
      <c r="ES205" s="370"/>
      <c r="ET205" s="370"/>
      <c r="EU205" s="370"/>
      <c r="EV205" s="370"/>
      <c r="EW205" s="370"/>
      <c r="EX205" s="370"/>
      <c r="EY205" s="370"/>
      <c r="EZ205" s="370"/>
      <c r="FA205" s="370"/>
      <c r="FB205" s="370"/>
      <c r="FC205" s="370"/>
      <c r="FD205" s="370"/>
      <c r="FE205" s="370"/>
      <c r="FF205" s="370"/>
      <c r="FG205" s="370"/>
      <c r="FH205" s="370"/>
      <c r="FI205" s="370"/>
      <c r="FJ205" s="370"/>
      <c r="FK205" s="370"/>
      <c r="FL205" s="370"/>
      <c r="FM205" s="370"/>
      <c r="FN205" s="370"/>
      <c r="FO205" s="370"/>
      <c r="FP205" s="370"/>
      <c r="FQ205" s="370"/>
      <c r="FR205" s="370"/>
      <c r="FS205" s="370"/>
      <c r="FT205" s="370"/>
      <c r="FU205" s="370"/>
      <c r="FV205" s="370"/>
      <c r="FW205" s="370"/>
      <c r="FX205" s="370"/>
      <c r="FY205" s="370"/>
      <c r="FZ205" s="370"/>
      <c r="GA205" s="370"/>
      <c r="GB205" s="370"/>
      <c r="GC205" s="370"/>
      <c r="GD205" s="370"/>
      <c r="GE205" s="370"/>
      <c r="GF205" s="370"/>
      <c r="GG205" s="370"/>
      <c r="GH205" s="370"/>
      <c r="GI205" s="370"/>
    </row>
    <row r="206" spans="1:191" s="371" customFormat="1" ht="21" customHeight="1">
      <c r="A206" s="484" t="s">
        <v>200</v>
      </c>
      <c r="B206" s="484"/>
      <c r="C206" s="484"/>
      <c r="D206" s="484"/>
      <c r="E206" s="484"/>
      <c r="F206" s="484"/>
      <c r="G206" s="484"/>
      <c r="H206" s="484"/>
      <c r="I206" s="484"/>
      <c r="J206" s="484"/>
      <c r="K206" s="484"/>
      <c r="L206" s="484"/>
      <c r="M206" s="484"/>
      <c r="N206" s="484"/>
      <c r="O206" s="484"/>
      <c r="P206" s="484"/>
      <c r="Q206" s="484"/>
      <c r="R206" s="368"/>
      <c r="S206" s="368"/>
      <c r="T206" s="369"/>
      <c r="U206" s="370"/>
      <c r="V206" s="370"/>
      <c r="W206" s="370"/>
      <c r="X206" s="370"/>
      <c r="Y206" s="370"/>
      <c r="Z206" s="370"/>
      <c r="AA206" s="370"/>
      <c r="AB206" s="370"/>
      <c r="AC206" s="370"/>
      <c r="AD206" s="370"/>
      <c r="AE206" s="370"/>
      <c r="AF206" s="370"/>
      <c r="AG206" s="370"/>
      <c r="AH206" s="370"/>
      <c r="AI206" s="370"/>
      <c r="AJ206" s="370"/>
      <c r="AK206" s="370"/>
      <c r="AL206" s="370"/>
      <c r="AM206" s="370"/>
      <c r="AN206" s="370"/>
      <c r="AO206" s="370"/>
      <c r="AP206" s="370"/>
      <c r="AQ206" s="370"/>
      <c r="AR206" s="370"/>
      <c r="AS206" s="370"/>
      <c r="AT206" s="370"/>
      <c r="AU206" s="370"/>
      <c r="AV206" s="370"/>
      <c r="AW206" s="370"/>
      <c r="AX206" s="370"/>
      <c r="AY206" s="370"/>
      <c r="AZ206" s="370"/>
      <c r="BA206" s="370"/>
      <c r="BB206" s="370"/>
      <c r="BC206" s="370"/>
      <c r="BD206" s="370"/>
      <c r="BE206" s="370"/>
      <c r="BF206" s="370"/>
      <c r="BG206" s="370"/>
      <c r="BH206" s="370"/>
      <c r="BI206" s="370"/>
      <c r="BJ206" s="370"/>
      <c r="BK206" s="370"/>
      <c r="BL206" s="370"/>
      <c r="BM206" s="370"/>
      <c r="BN206" s="370"/>
      <c r="BO206" s="370"/>
      <c r="BP206" s="370"/>
      <c r="BQ206" s="370"/>
      <c r="BR206" s="370"/>
      <c r="BS206" s="370"/>
      <c r="BT206" s="370"/>
      <c r="BU206" s="370"/>
      <c r="BV206" s="370"/>
      <c r="BW206" s="370"/>
      <c r="BX206" s="370"/>
      <c r="BY206" s="370"/>
      <c r="BZ206" s="370"/>
      <c r="CA206" s="370"/>
      <c r="CB206" s="370"/>
      <c r="CC206" s="370"/>
      <c r="CD206" s="370"/>
      <c r="CE206" s="370"/>
      <c r="CF206" s="370"/>
      <c r="CG206" s="370"/>
      <c r="CH206" s="370"/>
      <c r="CI206" s="370"/>
      <c r="CJ206" s="370"/>
      <c r="CK206" s="370"/>
      <c r="CL206" s="370"/>
      <c r="CM206" s="370"/>
      <c r="CN206" s="370"/>
      <c r="CO206" s="370"/>
      <c r="CP206" s="370"/>
      <c r="CQ206" s="370"/>
      <c r="CR206" s="370"/>
      <c r="CS206" s="370"/>
      <c r="CT206" s="370"/>
      <c r="CU206" s="370"/>
      <c r="CV206" s="370"/>
      <c r="CW206" s="370"/>
      <c r="CX206" s="370"/>
      <c r="CY206" s="370"/>
      <c r="CZ206" s="370"/>
      <c r="DA206" s="370"/>
      <c r="DB206" s="370"/>
      <c r="DC206" s="370"/>
      <c r="DD206" s="370"/>
      <c r="DE206" s="370"/>
      <c r="DF206" s="370"/>
      <c r="DG206" s="370"/>
      <c r="DH206" s="370"/>
      <c r="DI206" s="370"/>
      <c r="DJ206" s="370"/>
      <c r="DK206" s="370"/>
      <c r="DL206" s="370"/>
      <c r="DM206" s="370"/>
      <c r="DN206" s="370"/>
      <c r="DO206" s="370"/>
      <c r="DP206" s="370"/>
      <c r="DQ206" s="370"/>
      <c r="DR206" s="370"/>
      <c r="DS206" s="370"/>
      <c r="DT206" s="370"/>
      <c r="DU206" s="370"/>
      <c r="DV206" s="370"/>
      <c r="DW206" s="370"/>
      <c r="DX206" s="370"/>
      <c r="DY206" s="370"/>
      <c r="DZ206" s="370"/>
      <c r="EA206" s="370"/>
      <c r="EB206" s="370"/>
      <c r="EC206" s="370"/>
      <c r="ED206" s="370"/>
      <c r="EE206" s="370"/>
      <c r="EF206" s="370"/>
      <c r="EG206" s="370"/>
      <c r="EH206" s="370"/>
      <c r="EI206" s="370"/>
      <c r="EJ206" s="370"/>
      <c r="EK206" s="370"/>
      <c r="EL206" s="370"/>
      <c r="EM206" s="370"/>
      <c r="EN206" s="370"/>
      <c r="EO206" s="370"/>
      <c r="EP206" s="370"/>
      <c r="EQ206" s="370"/>
      <c r="ER206" s="370"/>
      <c r="ES206" s="370"/>
      <c r="ET206" s="370"/>
      <c r="EU206" s="370"/>
      <c r="EV206" s="370"/>
      <c r="EW206" s="370"/>
      <c r="EX206" s="370"/>
      <c r="EY206" s="370"/>
      <c r="EZ206" s="370"/>
      <c r="FA206" s="370"/>
      <c r="FB206" s="370"/>
      <c r="FC206" s="370"/>
      <c r="FD206" s="370"/>
      <c r="FE206" s="370"/>
      <c r="FF206" s="370"/>
      <c r="FG206" s="370"/>
      <c r="FH206" s="370"/>
      <c r="FI206" s="370"/>
      <c r="FJ206" s="370"/>
      <c r="FK206" s="370"/>
      <c r="FL206" s="370"/>
      <c r="FM206" s="370"/>
      <c r="FN206" s="370"/>
      <c r="FO206" s="370"/>
      <c r="FP206" s="370"/>
      <c r="FQ206" s="370"/>
      <c r="FR206" s="370"/>
      <c r="FS206" s="370"/>
      <c r="FT206" s="370"/>
      <c r="FU206" s="370"/>
      <c r="FV206" s="370"/>
      <c r="FW206" s="370"/>
      <c r="FX206" s="370"/>
      <c r="FY206" s="370"/>
      <c r="FZ206" s="370"/>
      <c r="GA206" s="370"/>
      <c r="GB206" s="370"/>
      <c r="GC206" s="370"/>
      <c r="GD206" s="370"/>
      <c r="GE206" s="370"/>
      <c r="GF206" s="370"/>
      <c r="GG206" s="370"/>
      <c r="GH206" s="370"/>
      <c r="GI206" s="370"/>
    </row>
    <row r="207" spans="1:191" s="371" customFormat="1" ht="15.75" customHeight="1">
      <c r="A207" s="372">
        <v>13</v>
      </c>
      <c r="B207" s="337" t="s">
        <v>56</v>
      </c>
      <c r="C207" s="153" t="s">
        <v>963</v>
      </c>
      <c r="D207" s="373">
        <v>16</v>
      </c>
      <c r="E207" s="373">
        <v>14</v>
      </c>
      <c r="F207" s="373">
        <v>16</v>
      </c>
      <c r="G207" s="373">
        <v>21</v>
      </c>
      <c r="H207" s="373">
        <v>21</v>
      </c>
      <c r="I207" s="373">
        <f>H207*0.99</f>
        <v>20.79</v>
      </c>
      <c r="J207" s="374">
        <f>I207*0.99</f>
        <v>20.5821</v>
      </c>
      <c r="K207" s="375">
        <f>D207*1.77</f>
        <v>28.32</v>
      </c>
      <c r="L207" s="375">
        <f aca="true" t="shared" si="44" ref="L207:Q218">E207*1.77</f>
        <v>24.78</v>
      </c>
      <c r="M207" s="375">
        <f t="shared" si="44"/>
        <v>28.32</v>
      </c>
      <c r="N207" s="375">
        <f t="shared" si="44"/>
        <v>37.17</v>
      </c>
      <c r="O207" s="375">
        <f t="shared" si="44"/>
        <v>37.17</v>
      </c>
      <c r="P207" s="375">
        <f t="shared" si="44"/>
        <v>36.7983</v>
      </c>
      <c r="Q207" s="375">
        <f t="shared" si="44"/>
        <v>36.430317</v>
      </c>
      <c r="R207" s="368"/>
      <c r="S207" s="368"/>
      <c r="T207" s="369"/>
      <c r="U207" s="370"/>
      <c r="V207" s="370"/>
      <c r="W207" s="370"/>
      <c r="X207" s="370"/>
      <c r="Y207" s="370"/>
      <c r="Z207" s="370"/>
      <c r="AA207" s="370"/>
      <c r="AB207" s="370"/>
      <c r="AC207" s="370"/>
      <c r="AD207" s="370"/>
      <c r="AE207" s="370"/>
      <c r="AF207" s="370"/>
      <c r="AG207" s="370"/>
      <c r="AH207" s="370"/>
      <c r="AI207" s="370"/>
      <c r="AJ207" s="370"/>
      <c r="AK207" s="370"/>
      <c r="AL207" s="370"/>
      <c r="AM207" s="370"/>
      <c r="AN207" s="370"/>
      <c r="AO207" s="370"/>
      <c r="AP207" s="370"/>
      <c r="AQ207" s="370"/>
      <c r="AR207" s="370"/>
      <c r="AS207" s="370"/>
      <c r="AT207" s="370"/>
      <c r="AU207" s="370"/>
      <c r="AV207" s="370"/>
      <c r="AW207" s="370"/>
      <c r="AX207" s="370"/>
      <c r="AY207" s="370"/>
      <c r="AZ207" s="370"/>
      <c r="BA207" s="370"/>
      <c r="BB207" s="370"/>
      <c r="BC207" s="370"/>
      <c r="BD207" s="370"/>
      <c r="BE207" s="370"/>
      <c r="BF207" s="370"/>
      <c r="BG207" s="370"/>
      <c r="BH207" s="370"/>
      <c r="BI207" s="370"/>
      <c r="BJ207" s="370"/>
      <c r="BK207" s="370"/>
      <c r="BL207" s="370"/>
      <c r="BM207" s="370"/>
      <c r="BN207" s="370"/>
      <c r="BO207" s="370"/>
      <c r="BP207" s="370"/>
      <c r="BQ207" s="370"/>
      <c r="BR207" s="370"/>
      <c r="BS207" s="370"/>
      <c r="BT207" s="370"/>
      <c r="BU207" s="370"/>
      <c r="BV207" s="370"/>
      <c r="BW207" s="370"/>
      <c r="BX207" s="370"/>
      <c r="BY207" s="370"/>
      <c r="BZ207" s="370"/>
      <c r="CA207" s="370"/>
      <c r="CB207" s="370"/>
      <c r="CC207" s="370"/>
      <c r="CD207" s="370"/>
      <c r="CE207" s="370"/>
      <c r="CF207" s="370"/>
      <c r="CG207" s="370"/>
      <c r="CH207" s="370"/>
      <c r="CI207" s="370"/>
      <c r="CJ207" s="370"/>
      <c r="CK207" s="370"/>
      <c r="CL207" s="370"/>
      <c r="CM207" s="370"/>
      <c r="CN207" s="370"/>
      <c r="CO207" s="370"/>
      <c r="CP207" s="370"/>
      <c r="CQ207" s="370"/>
      <c r="CR207" s="370"/>
      <c r="CS207" s="370"/>
      <c r="CT207" s="370"/>
      <c r="CU207" s="370"/>
      <c r="CV207" s="370"/>
      <c r="CW207" s="370"/>
      <c r="CX207" s="370"/>
      <c r="CY207" s="370"/>
      <c r="CZ207" s="370"/>
      <c r="DA207" s="370"/>
      <c r="DB207" s="370"/>
      <c r="DC207" s="370"/>
      <c r="DD207" s="370"/>
      <c r="DE207" s="370"/>
      <c r="DF207" s="370"/>
      <c r="DG207" s="370"/>
      <c r="DH207" s="370"/>
      <c r="DI207" s="370"/>
      <c r="DJ207" s="370"/>
      <c r="DK207" s="370"/>
      <c r="DL207" s="370"/>
      <c r="DM207" s="370"/>
      <c r="DN207" s="370"/>
      <c r="DO207" s="370"/>
      <c r="DP207" s="370"/>
      <c r="DQ207" s="370"/>
      <c r="DR207" s="370"/>
      <c r="DS207" s="370"/>
      <c r="DT207" s="370"/>
      <c r="DU207" s="370"/>
      <c r="DV207" s="370"/>
      <c r="DW207" s="370"/>
      <c r="DX207" s="370"/>
      <c r="DY207" s="370"/>
      <c r="DZ207" s="370"/>
      <c r="EA207" s="370"/>
      <c r="EB207" s="370"/>
      <c r="EC207" s="370"/>
      <c r="ED207" s="370"/>
      <c r="EE207" s="370"/>
      <c r="EF207" s="370"/>
      <c r="EG207" s="370"/>
      <c r="EH207" s="370"/>
      <c r="EI207" s="370"/>
      <c r="EJ207" s="370"/>
      <c r="EK207" s="370"/>
      <c r="EL207" s="370"/>
      <c r="EM207" s="370"/>
      <c r="EN207" s="370"/>
      <c r="EO207" s="370"/>
      <c r="EP207" s="370"/>
      <c r="EQ207" s="370"/>
      <c r="ER207" s="370"/>
      <c r="ES207" s="370"/>
      <c r="ET207" s="370"/>
      <c r="EU207" s="370"/>
      <c r="EV207" s="370"/>
      <c r="EW207" s="370"/>
      <c r="EX207" s="370"/>
      <c r="EY207" s="370"/>
      <c r="EZ207" s="370"/>
      <c r="FA207" s="370"/>
      <c r="FB207" s="370"/>
      <c r="FC207" s="370"/>
      <c r="FD207" s="370"/>
      <c r="FE207" s="370"/>
      <c r="FF207" s="370"/>
      <c r="FG207" s="370"/>
      <c r="FH207" s="370"/>
      <c r="FI207" s="370"/>
      <c r="FJ207" s="370"/>
      <c r="FK207" s="370"/>
      <c r="FL207" s="370"/>
      <c r="FM207" s="370"/>
      <c r="FN207" s="370"/>
      <c r="FO207" s="370"/>
      <c r="FP207" s="370"/>
      <c r="FQ207" s="370"/>
      <c r="FR207" s="370"/>
      <c r="FS207" s="370"/>
      <c r="FT207" s="370"/>
      <c r="FU207" s="370"/>
      <c r="FV207" s="370"/>
      <c r="FW207" s="370"/>
      <c r="FX207" s="370"/>
      <c r="FY207" s="370"/>
      <c r="FZ207" s="370"/>
      <c r="GA207" s="370"/>
      <c r="GB207" s="370"/>
      <c r="GC207" s="370"/>
      <c r="GD207" s="370"/>
      <c r="GE207" s="370"/>
      <c r="GF207" s="370"/>
      <c r="GG207" s="370"/>
      <c r="GH207" s="370"/>
      <c r="GI207" s="370"/>
    </row>
    <row r="208" spans="1:191" s="371" customFormat="1" ht="15.75" customHeight="1">
      <c r="A208" s="372">
        <f>A207+1</f>
        <v>14</v>
      </c>
      <c r="B208" s="337" t="s">
        <v>57</v>
      </c>
      <c r="C208" s="153" t="s">
        <v>964</v>
      </c>
      <c r="D208" s="128">
        <v>38</v>
      </c>
      <c r="E208" s="128">
        <v>35</v>
      </c>
      <c r="F208" s="128">
        <v>36</v>
      </c>
      <c r="G208" s="128">
        <v>38</v>
      </c>
      <c r="H208" s="128">
        <v>39</v>
      </c>
      <c r="I208" s="373">
        <f aca="true" t="shared" si="45" ref="I208:J212">H208*0.99</f>
        <v>38.61</v>
      </c>
      <c r="J208" s="374">
        <f t="shared" si="45"/>
        <v>38.2239</v>
      </c>
      <c r="K208" s="375">
        <f>D208*1.77</f>
        <v>67.26</v>
      </c>
      <c r="L208" s="375">
        <f>E208*1.77</f>
        <v>61.95</v>
      </c>
      <c r="M208" s="375">
        <f t="shared" si="44"/>
        <v>63.72</v>
      </c>
      <c r="N208" s="375">
        <f t="shared" si="44"/>
        <v>67.26</v>
      </c>
      <c r="O208" s="375">
        <f t="shared" si="44"/>
        <v>69.03</v>
      </c>
      <c r="P208" s="375">
        <f t="shared" si="44"/>
        <v>68.3397</v>
      </c>
      <c r="Q208" s="375">
        <f t="shared" si="44"/>
        <v>67.65630300000001</v>
      </c>
      <c r="R208" s="368"/>
      <c r="S208" s="368"/>
      <c r="T208" s="369"/>
      <c r="U208" s="370"/>
      <c r="V208" s="370"/>
      <c r="W208" s="370"/>
      <c r="X208" s="370"/>
      <c r="Y208" s="370"/>
      <c r="Z208" s="370"/>
      <c r="AA208" s="370"/>
      <c r="AB208" s="370"/>
      <c r="AC208" s="370"/>
      <c r="AD208" s="370"/>
      <c r="AE208" s="370"/>
      <c r="AF208" s="370"/>
      <c r="AG208" s="370"/>
      <c r="AH208" s="370"/>
      <c r="AI208" s="370"/>
      <c r="AJ208" s="370"/>
      <c r="AK208" s="370"/>
      <c r="AL208" s="370"/>
      <c r="AM208" s="370"/>
      <c r="AN208" s="370"/>
      <c r="AO208" s="370"/>
      <c r="AP208" s="370"/>
      <c r="AQ208" s="370"/>
      <c r="AR208" s="370"/>
      <c r="AS208" s="370"/>
      <c r="AT208" s="370"/>
      <c r="AU208" s="370"/>
      <c r="AV208" s="370"/>
      <c r="AW208" s="370"/>
      <c r="AX208" s="370"/>
      <c r="AY208" s="370"/>
      <c r="AZ208" s="370"/>
      <c r="BA208" s="370"/>
      <c r="BB208" s="370"/>
      <c r="BC208" s="370"/>
      <c r="BD208" s="370"/>
      <c r="BE208" s="370"/>
      <c r="BF208" s="370"/>
      <c r="BG208" s="370"/>
      <c r="BH208" s="370"/>
      <c r="BI208" s="370"/>
      <c r="BJ208" s="370"/>
      <c r="BK208" s="370"/>
      <c r="BL208" s="370"/>
      <c r="BM208" s="370"/>
      <c r="BN208" s="370"/>
      <c r="BO208" s="370"/>
      <c r="BP208" s="370"/>
      <c r="BQ208" s="370"/>
      <c r="BR208" s="370"/>
      <c r="BS208" s="370"/>
      <c r="BT208" s="370"/>
      <c r="BU208" s="370"/>
      <c r="BV208" s="370"/>
      <c r="BW208" s="370"/>
      <c r="BX208" s="370"/>
      <c r="BY208" s="370"/>
      <c r="BZ208" s="370"/>
      <c r="CA208" s="370"/>
      <c r="CB208" s="370"/>
      <c r="CC208" s="370"/>
      <c r="CD208" s="370"/>
      <c r="CE208" s="370"/>
      <c r="CF208" s="370"/>
      <c r="CG208" s="370"/>
      <c r="CH208" s="370"/>
      <c r="CI208" s="370"/>
      <c r="CJ208" s="370"/>
      <c r="CK208" s="370"/>
      <c r="CL208" s="370"/>
      <c r="CM208" s="370"/>
      <c r="CN208" s="370"/>
      <c r="CO208" s="370"/>
      <c r="CP208" s="370"/>
      <c r="CQ208" s="370"/>
      <c r="CR208" s="370"/>
      <c r="CS208" s="370"/>
      <c r="CT208" s="370"/>
      <c r="CU208" s="370"/>
      <c r="CV208" s="370"/>
      <c r="CW208" s="370"/>
      <c r="CX208" s="370"/>
      <c r="CY208" s="370"/>
      <c r="CZ208" s="370"/>
      <c r="DA208" s="370"/>
      <c r="DB208" s="370"/>
      <c r="DC208" s="370"/>
      <c r="DD208" s="370"/>
      <c r="DE208" s="370"/>
      <c r="DF208" s="370"/>
      <c r="DG208" s="370"/>
      <c r="DH208" s="370"/>
      <c r="DI208" s="370"/>
      <c r="DJ208" s="370"/>
      <c r="DK208" s="370"/>
      <c r="DL208" s="370"/>
      <c r="DM208" s="370"/>
      <c r="DN208" s="370"/>
      <c r="DO208" s="370"/>
      <c r="DP208" s="370"/>
      <c r="DQ208" s="370"/>
      <c r="DR208" s="370"/>
      <c r="DS208" s="370"/>
      <c r="DT208" s="370"/>
      <c r="DU208" s="370"/>
      <c r="DV208" s="370"/>
      <c r="DW208" s="370"/>
      <c r="DX208" s="370"/>
      <c r="DY208" s="370"/>
      <c r="DZ208" s="370"/>
      <c r="EA208" s="370"/>
      <c r="EB208" s="370"/>
      <c r="EC208" s="370"/>
      <c r="ED208" s="370"/>
      <c r="EE208" s="370"/>
      <c r="EF208" s="370"/>
      <c r="EG208" s="370"/>
      <c r="EH208" s="370"/>
      <c r="EI208" s="370"/>
      <c r="EJ208" s="370"/>
      <c r="EK208" s="370"/>
      <c r="EL208" s="370"/>
      <c r="EM208" s="370"/>
      <c r="EN208" s="370"/>
      <c r="EO208" s="370"/>
      <c r="EP208" s="370"/>
      <c r="EQ208" s="370"/>
      <c r="ER208" s="370"/>
      <c r="ES208" s="370"/>
      <c r="ET208" s="370"/>
      <c r="EU208" s="370"/>
      <c r="EV208" s="370"/>
      <c r="EW208" s="370"/>
      <c r="EX208" s="370"/>
      <c r="EY208" s="370"/>
      <c r="EZ208" s="370"/>
      <c r="FA208" s="370"/>
      <c r="FB208" s="370"/>
      <c r="FC208" s="370"/>
      <c r="FD208" s="370"/>
      <c r="FE208" s="370"/>
      <c r="FF208" s="370"/>
      <c r="FG208" s="370"/>
      <c r="FH208" s="370"/>
      <c r="FI208" s="370"/>
      <c r="FJ208" s="370"/>
      <c r="FK208" s="370"/>
      <c r="FL208" s="370"/>
      <c r="FM208" s="370"/>
      <c r="FN208" s="370"/>
      <c r="FO208" s="370"/>
      <c r="FP208" s="370"/>
      <c r="FQ208" s="370"/>
      <c r="FR208" s="370"/>
      <c r="FS208" s="370"/>
      <c r="FT208" s="370"/>
      <c r="FU208" s="370"/>
      <c r="FV208" s="370"/>
      <c r="FW208" s="370"/>
      <c r="FX208" s="370"/>
      <c r="FY208" s="370"/>
      <c r="FZ208" s="370"/>
      <c r="GA208" s="370"/>
      <c r="GB208" s="370"/>
      <c r="GC208" s="370"/>
      <c r="GD208" s="370"/>
      <c r="GE208" s="370"/>
      <c r="GF208" s="370"/>
      <c r="GG208" s="370"/>
      <c r="GH208" s="370"/>
      <c r="GI208" s="370"/>
    </row>
    <row r="209" spans="1:191" s="371" customFormat="1" ht="15.75" customHeight="1">
      <c r="A209" s="372">
        <f aca="true" t="shared" si="46" ref="A209:A218">A208+1</f>
        <v>15</v>
      </c>
      <c r="B209" s="337" t="s">
        <v>58</v>
      </c>
      <c r="C209" s="153" t="s">
        <v>965</v>
      </c>
      <c r="D209" s="378" t="s">
        <v>911</v>
      </c>
      <c r="E209" s="378" t="s">
        <v>911</v>
      </c>
      <c r="F209" s="378">
        <v>1</v>
      </c>
      <c r="G209" s="378" t="s">
        <v>911</v>
      </c>
      <c r="H209" s="378">
        <v>1</v>
      </c>
      <c r="I209" s="373">
        <f t="shared" si="45"/>
        <v>0.99</v>
      </c>
      <c r="J209" s="374">
        <f t="shared" si="45"/>
        <v>0.9801</v>
      </c>
      <c r="K209" s="375" t="s">
        <v>911</v>
      </c>
      <c r="L209" s="375" t="s">
        <v>911</v>
      </c>
      <c r="M209" s="375">
        <f t="shared" si="44"/>
        <v>1.77</v>
      </c>
      <c r="N209" s="375" t="s">
        <v>911</v>
      </c>
      <c r="O209" s="375">
        <f t="shared" si="44"/>
        <v>1.77</v>
      </c>
      <c r="P209" s="375">
        <f t="shared" si="44"/>
        <v>1.7523</v>
      </c>
      <c r="Q209" s="375">
        <f t="shared" si="44"/>
        <v>1.734777</v>
      </c>
      <c r="R209" s="368"/>
      <c r="S209" s="368"/>
      <c r="T209" s="369"/>
      <c r="U209" s="370"/>
      <c r="V209" s="370"/>
      <c r="W209" s="370"/>
      <c r="X209" s="370"/>
      <c r="Y209" s="370"/>
      <c r="Z209" s="370"/>
      <c r="AA209" s="370"/>
      <c r="AB209" s="370"/>
      <c r="AC209" s="370"/>
      <c r="AD209" s="370"/>
      <c r="AE209" s="370"/>
      <c r="AF209" s="370"/>
      <c r="AG209" s="370"/>
      <c r="AH209" s="370"/>
      <c r="AI209" s="370"/>
      <c r="AJ209" s="370"/>
      <c r="AK209" s="370"/>
      <c r="AL209" s="370"/>
      <c r="AM209" s="370"/>
      <c r="AN209" s="370"/>
      <c r="AO209" s="370"/>
      <c r="AP209" s="370"/>
      <c r="AQ209" s="370"/>
      <c r="AR209" s="370"/>
      <c r="AS209" s="370"/>
      <c r="AT209" s="370"/>
      <c r="AU209" s="370"/>
      <c r="AV209" s="370"/>
      <c r="AW209" s="370"/>
      <c r="AX209" s="370"/>
      <c r="AY209" s="370"/>
      <c r="AZ209" s="370"/>
      <c r="BA209" s="370"/>
      <c r="BB209" s="370"/>
      <c r="BC209" s="370"/>
      <c r="BD209" s="370"/>
      <c r="BE209" s="370"/>
      <c r="BF209" s="370"/>
      <c r="BG209" s="370"/>
      <c r="BH209" s="370"/>
      <c r="BI209" s="370"/>
      <c r="BJ209" s="370"/>
      <c r="BK209" s="370"/>
      <c r="BL209" s="370"/>
      <c r="BM209" s="370"/>
      <c r="BN209" s="370"/>
      <c r="BO209" s="370"/>
      <c r="BP209" s="370"/>
      <c r="BQ209" s="370"/>
      <c r="BR209" s="370"/>
      <c r="BS209" s="370"/>
      <c r="BT209" s="370"/>
      <c r="BU209" s="370"/>
      <c r="BV209" s="370"/>
      <c r="BW209" s="370"/>
      <c r="BX209" s="370"/>
      <c r="BY209" s="370"/>
      <c r="BZ209" s="370"/>
      <c r="CA209" s="370"/>
      <c r="CB209" s="370"/>
      <c r="CC209" s="370"/>
      <c r="CD209" s="370"/>
      <c r="CE209" s="370"/>
      <c r="CF209" s="370"/>
      <c r="CG209" s="370"/>
      <c r="CH209" s="370"/>
      <c r="CI209" s="370"/>
      <c r="CJ209" s="370"/>
      <c r="CK209" s="370"/>
      <c r="CL209" s="370"/>
      <c r="CM209" s="370"/>
      <c r="CN209" s="370"/>
      <c r="CO209" s="370"/>
      <c r="CP209" s="370"/>
      <c r="CQ209" s="370"/>
      <c r="CR209" s="370"/>
      <c r="CS209" s="370"/>
      <c r="CT209" s="370"/>
      <c r="CU209" s="370"/>
      <c r="CV209" s="370"/>
      <c r="CW209" s="370"/>
      <c r="CX209" s="370"/>
      <c r="CY209" s="370"/>
      <c r="CZ209" s="370"/>
      <c r="DA209" s="370"/>
      <c r="DB209" s="370"/>
      <c r="DC209" s="370"/>
      <c r="DD209" s="370"/>
      <c r="DE209" s="370"/>
      <c r="DF209" s="370"/>
      <c r="DG209" s="370"/>
      <c r="DH209" s="370"/>
      <c r="DI209" s="370"/>
      <c r="DJ209" s="370"/>
      <c r="DK209" s="370"/>
      <c r="DL209" s="370"/>
      <c r="DM209" s="370"/>
      <c r="DN209" s="370"/>
      <c r="DO209" s="370"/>
      <c r="DP209" s="370"/>
      <c r="DQ209" s="370"/>
      <c r="DR209" s="370"/>
      <c r="DS209" s="370"/>
      <c r="DT209" s="370"/>
      <c r="DU209" s="370"/>
      <c r="DV209" s="370"/>
      <c r="DW209" s="370"/>
      <c r="DX209" s="370"/>
      <c r="DY209" s="370"/>
      <c r="DZ209" s="370"/>
      <c r="EA209" s="370"/>
      <c r="EB209" s="370"/>
      <c r="EC209" s="370"/>
      <c r="ED209" s="370"/>
      <c r="EE209" s="370"/>
      <c r="EF209" s="370"/>
      <c r="EG209" s="370"/>
      <c r="EH209" s="370"/>
      <c r="EI209" s="370"/>
      <c r="EJ209" s="370"/>
      <c r="EK209" s="370"/>
      <c r="EL209" s="370"/>
      <c r="EM209" s="370"/>
      <c r="EN209" s="370"/>
      <c r="EO209" s="370"/>
      <c r="EP209" s="370"/>
      <c r="EQ209" s="370"/>
      <c r="ER209" s="370"/>
      <c r="ES209" s="370"/>
      <c r="ET209" s="370"/>
      <c r="EU209" s="370"/>
      <c r="EV209" s="370"/>
      <c r="EW209" s="370"/>
      <c r="EX209" s="370"/>
      <c r="EY209" s="370"/>
      <c r="EZ209" s="370"/>
      <c r="FA209" s="370"/>
      <c r="FB209" s="370"/>
      <c r="FC209" s="370"/>
      <c r="FD209" s="370"/>
      <c r="FE209" s="370"/>
      <c r="FF209" s="370"/>
      <c r="FG209" s="370"/>
      <c r="FH209" s="370"/>
      <c r="FI209" s="370"/>
      <c r="FJ209" s="370"/>
      <c r="FK209" s="370"/>
      <c r="FL209" s="370"/>
      <c r="FM209" s="370"/>
      <c r="FN209" s="370"/>
      <c r="FO209" s="370"/>
      <c r="FP209" s="370"/>
      <c r="FQ209" s="370"/>
      <c r="FR209" s="370"/>
      <c r="FS209" s="370"/>
      <c r="FT209" s="370"/>
      <c r="FU209" s="370"/>
      <c r="FV209" s="370"/>
      <c r="FW209" s="370"/>
      <c r="FX209" s="370"/>
      <c r="FY209" s="370"/>
      <c r="FZ209" s="370"/>
      <c r="GA209" s="370"/>
      <c r="GB209" s="370"/>
      <c r="GC209" s="370"/>
      <c r="GD209" s="370"/>
      <c r="GE209" s="370"/>
      <c r="GF209" s="370"/>
      <c r="GG209" s="370"/>
      <c r="GH209" s="370"/>
      <c r="GI209" s="370"/>
    </row>
    <row r="210" spans="1:191" s="371" customFormat="1" ht="15.75" customHeight="1">
      <c r="A210" s="372">
        <f t="shared" si="46"/>
        <v>16</v>
      </c>
      <c r="B210" s="337" t="s">
        <v>59</v>
      </c>
      <c r="C210" s="153" t="s">
        <v>966</v>
      </c>
      <c r="D210" s="373">
        <v>3</v>
      </c>
      <c r="E210" s="373">
        <v>4</v>
      </c>
      <c r="F210" s="373">
        <v>2</v>
      </c>
      <c r="G210" s="373">
        <v>4</v>
      </c>
      <c r="H210" s="373">
        <v>3</v>
      </c>
      <c r="I210" s="373">
        <f t="shared" si="45"/>
        <v>2.9699999999999998</v>
      </c>
      <c r="J210" s="374">
        <f t="shared" si="45"/>
        <v>2.9402999999999997</v>
      </c>
      <c r="K210" s="375">
        <f>D210*1.77</f>
        <v>5.3100000000000005</v>
      </c>
      <c r="L210" s="375">
        <f t="shared" si="44"/>
        <v>7.08</v>
      </c>
      <c r="M210" s="375">
        <f t="shared" si="44"/>
        <v>3.54</v>
      </c>
      <c r="N210" s="375">
        <f t="shared" si="44"/>
        <v>7.08</v>
      </c>
      <c r="O210" s="375">
        <f t="shared" si="44"/>
        <v>5.3100000000000005</v>
      </c>
      <c r="P210" s="375">
        <f t="shared" si="44"/>
        <v>5.2569</v>
      </c>
      <c r="Q210" s="375">
        <f t="shared" si="44"/>
        <v>5.204331</v>
      </c>
      <c r="R210" s="368"/>
      <c r="S210" s="368"/>
      <c r="T210" s="369"/>
      <c r="U210" s="370"/>
      <c r="V210" s="370"/>
      <c r="W210" s="370"/>
      <c r="X210" s="370"/>
      <c r="Y210" s="370"/>
      <c r="Z210" s="370"/>
      <c r="AA210" s="370"/>
      <c r="AB210" s="370"/>
      <c r="AC210" s="370"/>
      <c r="AD210" s="370"/>
      <c r="AE210" s="370"/>
      <c r="AF210" s="370"/>
      <c r="AG210" s="370"/>
      <c r="AH210" s="370"/>
      <c r="AI210" s="370"/>
      <c r="AJ210" s="370"/>
      <c r="AK210" s="370"/>
      <c r="AL210" s="370"/>
      <c r="AM210" s="370"/>
      <c r="AN210" s="370"/>
      <c r="AO210" s="370"/>
      <c r="AP210" s="370"/>
      <c r="AQ210" s="370"/>
      <c r="AR210" s="370"/>
      <c r="AS210" s="370"/>
      <c r="AT210" s="370"/>
      <c r="AU210" s="370"/>
      <c r="AV210" s="370"/>
      <c r="AW210" s="370"/>
      <c r="AX210" s="370"/>
      <c r="AY210" s="370"/>
      <c r="AZ210" s="370"/>
      <c r="BA210" s="370"/>
      <c r="BB210" s="370"/>
      <c r="BC210" s="370"/>
      <c r="BD210" s="370"/>
      <c r="BE210" s="370"/>
      <c r="BF210" s="370"/>
      <c r="BG210" s="370"/>
      <c r="BH210" s="370"/>
      <c r="BI210" s="370"/>
      <c r="BJ210" s="370"/>
      <c r="BK210" s="370"/>
      <c r="BL210" s="370"/>
      <c r="BM210" s="370"/>
      <c r="BN210" s="370"/>
      <c r="BO210" s="370"/>
      <c r="BP210" s="370"/>
      <c r="BQ210" s="370"/>
      <c r="BR210" s="370"/>
      <c r="BS210" s="370"/>
      <c r="BT210" s="370"/>
      <c r="BU210" s="370"/>
      <c r="BV210" s="370"/>
      <c r="BW210" s="370"/>
      <c r="BX210" s="370"/>
      <c r="BY210" s="370"/>
      <c r="BZ210" s="370"/>
      <c r="CA210" s="370"/>
      <c r="CB210" s="370"/>
      <c r="CC210" s="370"/>
      <c r="CD210" s="370"/>
      <c r="CE210" s="370"/>
      <c r="CF210" s="370"/>
      <c r="CG210" s="370"/>
      <c r="CH210" s="370"/>
      <c r="CI210" s="370"/>
      <c r="CJ210" s="370"/>
      <c r="CK210" s="370"/>
      <c r="CL210" s="370"/>
      <c r="CM210" s="370"/>
      <c r="CN210" s="370"/>
      <c r="CO210" s="370"/>
      <c r="CP210" s="370"/>
      <c r="CQ210" s="370"/>
      <c r="CR210" s="370"/>
      <c r="CS210" s="370"/>
      <c r="CT210" s="370"/>
      <c r="CU210" s="370"/>
      <c r="CV210" s="370"/>
      <c r="CW210" s="370"/>
      <c r="CX210" s="370"/>
      <c r="CY210" s="370"/>
      <c r="CZ210" s="370"/>
      <c r="DA210" s="370"/>
      <c r="DB210" s="370"/>
      <c r="DC210" s="370"/>
      <c r="DD210" s="370"/>
      <c r="DE210" s="370"/>
      <c r="DF210" s="370"/>
      <c r="DG210" s="370"/>
      <c r="DH210" s="370"/>
      <c r="DI210" s="370"/>
      <c r="DJ210" s="370"/>
      <c r="DK210" s="370"/>
      <c r="DL210" s="370"/>
      <c r="DM210" s="370"/>
      <c r="DN210" s="370"/>
      <c r="DO210" s="370"/>
      <c r="DP210" s="370"/>
      <c r="DQ210" s="370"/>
      <c r="DR210" s="370"/>
      <c r="DS210" s="370"/>
      <c r="DT210" s="370"/>
      <c r="DU210" s="370"/>
      <c r="DV210" s="370"/>
      <c r="DW210" s="370"/>
      <c r="DX210" s="370"/>
      <c r="DY210" s="370"/>
      <c r="DZ210" s="370"/>
      <c r="EA210" s="370"/>
      <c r="EB210" s="370"/>
      <c r="EC210" s="370"/>
      <c r="ED210" s="370"/>
      <c r="EE210" s="370"/>
      <c r="EF210" s="370"/>
      <c r="EG210" s="370"/>
      <c r="EH210" s="370"/>
      <c r="EI210" s="370"/>
      <c r="EJ210" s="370"/>
      <c r="EK210" s="370"/>
      <c r="EL210" s="370"/>
      <c r="EM210" s="370"/>
      <c r="EN210" s="370"/>
      <c r="EO210" s="370"/>
      <c r="EP210" s="370"/>
      <c r="EQ210" s="370"/>
      <c r="ER210" s="370"/>
      <c r="ES210" s="370"/>
      <c r="ET210" s="370"/>
      <c r="EU210" s="370"/>
      <c r="EV210" s="370"/>
      <c r="EW210" s="370"/>
      <c r="EX210" s="370"/>
      <c r="EY210" s="370"/>
      <c r="EZ210" s="370"/>
      <c r="FA210" s="370"/>
      <c r="FB210" s="370"/>
      <c r="FC210" s="370"/>
      <c r="FD210" s="370"/>
      <c r="FE210" s="370"/>
      <c r="FF210" s="370"/>
      <c r="FG210" s="370"/>
      <c r="FH210" s="370"/>
      <c r="FI210" s="370"/>
      <c r="FJ210" s="370"/>
      <c r="FK210" s="370"/>
      <c r="FL210" s="370"/>
      <c r="FM210" s="370"/>
      <c r="FN210" s="370"/>
      <c r="FO210" s="370"/>
      <c r="FP210" s="370"/>
      <c r="FQ210" s="370"/>
      <c r="FR210" s="370"/>
      <c r="FS210" s="370"/>
      <c r="FT210" s="370"/>
      <c r="FU210" s="370"/>
      <c r="FV210" s="370"/>
      <c r="FW210" s="370"/>
      <c r="FX210" s="370"/>
      <c r="FY210" s="370"/>
      <c r="FZ210" s="370"/>
      <c r="GA210" s="370"/>
      <c r="GB210" s="370"/>
      <c r="GC210" s="370"/>
      <c r="GD210" s="370"/>
      <c r="GE210" s="370"/>
      <c r="GF210" s="370"/>
      <c r="GG210" s="370"/>
      <c r="GH210" s="370"/>
      <c r="GI210" s="370"/>
    </row>
    <row r="211" spans="1:191" s="371" customFormat="1" ht="15.75" customHeight="1">
      <c r="A211" s="372">
        <f t="shared" si="46"/>
        <v>17</v>
      </c>
      <c r="B211" s="355" t="s">
        <v>2278</v>
      </c>
      <c r="C211" s="351" t="s">
        <v>967</v>
      </c>
      <c r="D211" s="340">
        <v>7</v>
      </c>
      <c r="E211" s="340">
        <v>6</v>
      </c>
      <c r="F211" s="340">
        <v>6</v>
      </c>
      <c r="G211" s="340">
        <v>6</v>
      </c>
      <c r="H211" s="340">
        <v>5</v>
      </c>
      <c r="I211" s="373">
        <f t="shared" si="45"/>
        <v>4.95</v>
      </c>
      <c r="J211" s="374">
        <f t="shared" si="45"/>
        <v>4.9005</v>
      </c>
      <c r="K211" s="375">
        <f>D211*1.77</f>
        <v>12.39</v>
      </c>
      <c r="L211" s="375">
        <f t="shared" si="44"/>
        <v>10.620000000000001</v>
      </c>
      <c r="M211" s="375">
        <f t="shared" si="44"/>
        <v>10.620000000000001</v>
      </c>
      <c r="N211" s="375">
        <f t="shared" si="44"/>
        <v>10.620000000000001</v>
      </c>
      <c r="O211" s="375">
        <f t="shared" si="44"/>
        <v>8.85</v>
      </c>
      <c r="P211" s="375">
        <f t="shared" si="44"/>
        <v>8.7615</v>
      </c>
      <c r="Q211" s="375">
        <f t="shared" si="44"/>
        <v>8.673885</v>
      </c>
      <c r="R211" s="368"/>
      <c r="S211" s="368"/>
      <c r="T211" s="369"/>
      <c r="U211" s="370"/>
      <c r="V211" s="370"/>
      <c r="W211" s="370"/>
      <c r="X211" s="370"/>
      <c r="Y211" s="370"/>
      <c r="Z211" s="370"/>
      <c r="AA211" s="370"/>
      <c r="AB211" s="370"/>
      <c r="AC211" s="370"/>
      <c r="AD211" s="370"/>
      <c r="AE211" s="370"/>
      <c r="AF211" s="370"/>
      <c r="AG211" s="370"/>
      <c r="AH211" s="370"/>
      <c r="AI211" s="370"/>
      <c r="AJ211" s="370"/>
      <c r="AK211" s="370"/>
      <c r="AL211" s="370"/>
      <c r="AM211" s="370"/>
      <c r="AN211" s="370"/>
      <c r="AO211" s="370"/>
      <c r="AP211" s="370"/>
      <c r="AQ211" s="370"/>
      <c r="AR211" s="370"/>
      <c r="AS211" s="370"/>
      <c r="AT211" s="370"/>
      <c r="AU211" s="370"/>
      <c r="AV211" s="370"/>
      <c r="AW211" s="370"/>
      <c r="AX211" s="370"/>
      <c r="AY211" s="370"/>
      <c r="AZ211" s="370"/>
      <c r="BA211" s="370"/>
      <c r="BB211" s="370"/>
      <c r="BC211" s="370"/>
      <c r="BD211" s="370"/>
      <c r="BE211" s="370"/>
      <c r="BF211" s="370"/>
      <c r="BG211" s="370"/>
      <c r="BH211" s="370"/>
      <c r="BI211" s="370"/>
      <c r="BJ211" s="370"/>
      <c r="BK211" s="370"/>
      <c r="BL211" s="370"/>
      <c r="BM211" s="370"/>
      <c r="BN211" s="370"/>
      <c r="BO211" s="370"/>
      <c r="BP211" s="370"/>
      <c r="BQ211" s="370"/>
      <c r="BR211" s="370"/>
      <c r="BS211" s="370"/>
      <c r="BT211" s="370"/>
      <c r="BU211" s="370"/>
      <c r="BV211" s="370"/>
      <c r="BW211" s="370"/>
      <c r="BX211" s="370"/>
      <c r="BY211" s="370"/>
      <c r="BZ211" s="370"/>
      <c r="CA211" s="370"/>
      <c r="CB211" s="370"/>
      <c r="CC211" s="370"/>
      <c r="CD211" s="370"/>
      <c r="CE211" s="370"/>
      <c r="CF211" s="370"/>
      <c r="CG211" s="370"/>
      <c r="CH211" s="370"/>
      <c r="CI211" s="370"/>
      <c r="CJ211" s="370"/>
      <c r="CK211" s="370"/>
      <c r="CL211" s="370"/>
      <c r="CM211" s="370"/>
      <c r="CN211" s="370"/>
      <c r="CO211" s="370"/>
      <c r="CP211" s="370"/>
      <c r="CQ211" s="370"/>
      <c r="CR211" s="370"/>
      <c r="CS211" s="370"/>
      <c r="CT211" s="370"/>
      <c r="CU211" s="370"/>
      <c r="CV211" s="370"/>
      <c r="CW211" s="370"/>
      <c r="CX211" s="370"/>
      <c r="CY211" s="370"/>
      <c r="CZ211" s="370"/>
      <c r="DA211" s="370"/>
      <c r="DB211" s="370"/>
      <c r="DC211" s="370"/>
      <c r="DD211" s="370"/>
      <c r="DE211" s="370"/>
      <c r="DF211" s="370"/>
      <c r="DG211" s="370"/>
      <c r="DH211" s="370"/>
      <c r="DI211" s="370"/>
      <c r="DJ211" s="370"/>
      <c r="DK211" s="370"/>
      <c r="DL211" s="370"/>
      <c r="DM211" s="370"/>
      <c r="DN211" s="370"/>
      <c r="DO211" s="370"/>
      <c r="DP211" s="370"/>
      <c r="DQ211" s="370"/>
      <c r="DR211" s="370"/>
      <c r="DS211" s="370"/>
      <c r="DT211" s="370"/>
      <c r="DU211" s="370"/>
      <c r="DV211" s="370"/>
      <c r="DW211" s="370"/>
      <c r="DX211" s="370"/>
      <c r="DY211" s="370"/>
      <c r="DZ211" s="370"/>
      <c r="EA211" s="370"/>
      <c r="EB211" s="370"/>
      <c r="EC211" s="370"/>
      <c r="ED211" s="370"/>
      <c r="EE211" s="370"/>
      <c r="EF211" s="370"/>
      <c r="EG211" s="370"/>
      <c r="EH211" s="370"/>
      <c r="EI211" s="370"/>
      <c r="EJ211" s="370"/>
      <c r="EK211" s="370"/>
      <c r="EL211" s="370"/>
      <c r="EM211" s="370"/>
      <c r="EN211" s="370"/>
      <c r="EO211" s="370"/>
      <c r="EP211" s="370"/>
      <c r="EQ211" s="370"/>
      <c r="ER211" s="370"/>
      <c r="ES211" s="370"/>
      <c r="ET211" s="370"/>
      <c r="EU211" s="370"/>
      <c r="EV211" s="370"/>
      <c r="EW211" s="370"/>
      <c r="EX211" s="370"/>
      <c r="EY211" s="370"/>
      <c r="EZ211" s="370"/>
      <c r="FA211" s="370"/>
      <c r="FB211" s="370"/>
      <c r="FC211" s="370"/>
      <c r="FD211" s="370"/>
      <c r="FE211" s="370"/>
      <c r="FF211" s="370"/>
      <c r="FG211" s="370"/>
      <c r="FH211" s="370"/>
      <c r="FI211" s="370"/>
      <c r="FJ211" s="370"/>
      <c r="FK211" s="370"/>
      <c r="FL211" s="370"/>
      <c r="FM211" s="370"/>
      <c r="FN211" s="370"/>
      <c r="FO211" s="370"/>
      <c r="FP211" s="370"/>
      <c r="FQ211" s="370"/>
      <c r="FR211" s="370"/>
      <c r="FS211" s="370"/>
      <c r="FT211" s="370"/>
      <c r="FU211" s="370"/>
      <c r="FV211" s="370"/>
      <c r="FW211" s="370"/>
      <c r="FX211" s="370"/>
      <c r="FY211" s="370"/>
      <c r="FZ211" s="370"/>
      <c r="GA211" s="370"/>
      <c r="GB211" s="370"/>
      <c r="GC211" s="370"/>
      <c r="GD211" s="370"/>
      <c r="GE211" s="370"/>
      <c r="GF211" s="370"/>
      <c r="GG211" s="370"/>
      <c r="GH211" s="370"/>
      <c r="GI211" s="370"/>
    </row>
    <row r="212" spans="1:191" s="371" customFormat="1" ht="15.75" customHeight="1">
      <c r="A212" s="372">
        <f t="shared" si="46"/>
        <v>18</v>
      </c>
      <c r="B212" s="337" t="s">
        <v>110</v>
      </c>
      <c r="C212" s="338" t="s">
        <v>1733</v>
      </c>
      <c r="D212" s="149">
        <v>1</v>
      </c>
      <c r="E212" s="149">
        <v>1</v>
      </c>
      <c r="F212" s="149">
        <v>1</v>
      </c>
      <c r="G212" s="149">
        <v>1</v>
      </c>
      <c r="H212" s="149">
        <v>1</v>
      </c>
      <c r="I212" s="373">
        <f t="shared" si="45"/>
        <v>0.99</v>
      </c>
      <c r="J212" s="374">
        <f t="shared" si="45"/>
        <v>0.9801</v>
      </c>
      <c r="K212" s="375">
        <f>D212*1.77</f>
        <v>1.77</v>
      </c>
      <c r="L212" s="375">
        <f t="shared" si="44"/>
        <v>1.77</v>
      </c>
      <c r="M212" s="375">
        <f t="shared" si="44"/>
        <v>1.77</v>
      </c>
      <c r="N212" s="375">
        <f t="shared" si="44"/>
        <v>1.77</v>
      </c>
      <c r="O212" s="375">
        <f t="shared" si="44"/>
        <v>1.77</v>
      </c>
      <c r="P212" s="375">
        <f t="shared" si="44"/>
        <v>1.7523</v>
      </c>
      <c r="Q212" s="375">
        <f t="shared" si="44"/>
        <v>1.734777</v>
      </c>
      <c r="R212" s="368"/>
      <c r="S212" s="368"/>
      <c r="T212" s="369"/>
      <c r="U212" s="370"/>
      <c r="V212" s="370"/>
      <c r="W212" s="370"/>
      <c r="X212" s="370"/>
      <c r="Y212" s="370"/>
      <c r="Z212" s="370"/>
      <c r="AA212" s="370"/>
      <c r="AB212" s="370"/>
      <c r="AC212" s="370"/>
      <c r="AD212" s="370"/>
      <c r="AE212" s="370"/>
      <c r="AF212" s="370"/>
      <c r="AG212" s="370"/>
      <c r="AH212" s="370"/>
      <c r="AI212" s="370"/>
      <c r="AJ212" s="370"/>
      <c r="AK212" s="370"/>
      <c r="AL212" s="370"/>
      <c r="AM212" s="370"/>
      <c r="AN212" s="370"/>
      <c r="AO212" s="370"/>
      <c r="AP212" s="370"/>
      <c r="AQ212" s="370"/>
      <c r="AR212" s="370"/>
      <c r="AS212" s="370"/>
      <c r="AT212" s="370"/>
      <c r="AU212" s="370"/>
      <c r="AV212" s="370"/>
      <c r="AW212" s="370"/>
      <c r="AX212" s="370"/>
      <c r="AY212" s="370"/>
      <c r="AZ212" s="370"/>
      <c r="BA212" s="370"/>
      <c r="BB212" s="370"/>
      <c r="BC212" s="370"/>
      <c r="BD212" s="370"/>
      <c r="BE212" s="370"/>
      <c r="BF212" s="370"/>
      <c r="BG212" s="370"/>
      <c r="BH212" s="370"/>
      <c r="BI212" s="370"/>
      <c r="BJ212" s="370"/>
      <c r="BK212" s="370"/>
      <c r="BL212" s="370"/>
      <c r="BM212" s="370"/>
      <c r="BN212" s="370"/>
      <c r="BO212" s="370"/>
      <c r="BP212" s="370"/>
      <c r="BQ212" s="370"/>
      <c r="BR212" s="370"/>
      <c r="BS212" s="370"/>
      <c r="BT212" s="370"/>
      <c r="BU212" s="370"/>
      <c r="BV212" s="370"/>
      <c r="BW212" s="370"/>
      <c r="BX212" s="370"/>
      <c r="BY212" s="370"/>
      <c r="BZ212" s="370"/>
      <c r="CA212" s="370"/>
      <c r="CB212" s="370"/>
      <c r="CC212" s="370"/>
      <c r="CD212" s="370"/>
      <c r="CE212" s="370"/>
      <c r="CF212" s="370"/>
      <c r="CG212" s="370"/>
      <c r="CH212" s="370"/>
      <c r="CI212" s="370"/>
      <c r="CJ212" s="370"/>
      <c r="CK212" s="370"/>
      <c r="CL212" s="370"/>
      <c r="CM212" s="370"/>
      <c r="CN212" s="370"/>
      <c r="CO212" s="370"/>
      <c r="CP212" s="370"/>
      <c r="CQ212" s="370"/>
      <c r="CR212" s="370"/>
      <c r="CS212" s="370"/>
      <c r="CT212" s="370"/>
      <c r="CU212" s="370"/>
      <c r="CV212" s="370"/>
      <c r="CW212" s="370"/>
      <c r="CX212" s="370"/>
      <c r="CY212" s="370"/>
      <c r="CZ212" s="370"/>
      <c r="DA212" s="370"/>
      <c r="DB212" s="370"/>
      <c r="DC212" s="370"/>
      <c r="DD212" s="370"/>
      <c r="DE212" s="370"/>
      <c r="DF212" s="370"/>
      <c r="DG212" s="370"/>
      <c r="DH212" s="370"/>
      <c r="DI212" s="370"/>
      <c r="DJ212" s="370"/>
      <c r="DK212" s="370"/>
      <c r="DL212" s="370"/>
      <c r="DM212" s="370"/>
      <c r="DN212" s="370"/>
      <c r="DO212" s="370"/>
      <c r="DP212" s="370"/>
      <c r="DQ212" s="370"/>
      <c r="DR212" s="370"/>
      <c r="DS212" s="370"/>
      <c r="DT212" s="370"/>
      <c r="DU212" s="370"/>
      <c r="DV212" s="370"/>
      <c r="DW212" s="370"/>
      <c r="DX212" s="370"/>
      <c r="DY212" s="370"/>
      <c r="DZ212" s="370"/>
      <c r="EA212" s="370"/>
      <c r="EB212" s="370"/>
      <c r="EC212" s="370"/>
      <c r="ED212" s="370"/>
      <c r="EE212" s="370"/>
      <c r="EF212" s="370"/>
      <c r="EG212" s="370"/>
      <c r="EH212" s="370"/>
      <c r="EI212" s="370"/>
      <c r="EJ212" s="370"/>
      <c r="EK212" s="370"/>
      <c r="EL212" s="370"/>
      <c r="EM212" s="370"/>
      <c r="EN212" s="370"/>
      <c r="EO212" s="370"/>
      <c r="EP212" s="370"/>
      <c r="EQ212" s="370"/>
      <c r="ER212" s="370"/>
      <c r="ES212" s="370"/>
      <c r="ET212" s="370"/>
      <c r="EU212" s="370"/>
      <c r="EV212" s="370"/>
      <c r="EW212" s="370"/>
      <c r="EX212" s="370"/>
      <c r="EY212" s="370"/>
      <c r="EZ212" s="370"/>
      <c r="FA212" s="370"/>
      <c r="FB212" s="370"/>
      <c r="FC212" s="370"/>
      <c r="FD212" s="370"/>
      <c r="FE212" s="370"/>
      <c r="FF212" s="370"/>
      <c r="FG212" s="370"/>
      <c r="FH212" s="370"/>
      <c r="FI212" s="370"/>
      <c r="FJ212" s="370"/>
      <c r="FK212" s="370"/>
      <c r="FL212" s="370"/>
      <c r="FM212" s="370"/>
      <c r="FN212" s="370"/>
      <c r="FO212" s="370"/>
      <c r="FP212" s="370"/>
      <c r="FQ212" s="370"/>
      <c r="FR212" s="370"/>
      <c r="FS212" s="370"/>
      <c r="FT212" s="370"/>
      <c r="FU212" s="370"/>
      <c r="FV212" s="370"/>
      <c r="FW212" s="370"/>
      <c r="FX212" s="370"/>
      <c r="FY212" s="370"/>
      <c r="FZ212" s="370"/>
      <c r="GA212" s="370"/>
      <c r="GB212" s="370"/>
      <c r="GC212" s="370"/>
      <c r="GD212" s="370"/>
      <c r="GE212" s="370"/>
      <c r="GF212" s="370"/>
      <c r="GG212" s="370"/>
      <c r="GH212" s="370"/>
      <c r="GI212" s="370"/>
    </row>
    <row r="213" spans="1:191" s="371" customFormat="1" ht="15.75" customHeight="1">
      <c r="A213" s="372">
        <f t="shared" si="46"/>
        <v>19</v>
      </c>
      <c r="B213" s="337" t="s">
        <v>71</v>
      </c>
      <c r="C213" s="338" t="s">
        <v>968</v>
      </c>
      <c r="D213" s="149">
        <v>7</v>
      </c>
      <c r="E213" s="149">
        <v>7</v>
      </c>
      <c r="F213" s="149">
        <v>7</v>
      </c>
      <c r="G213" s="149">
        <v>7</v>
      </c>
      <c r="H213" s="149">
        <v>7</v>
      </c>
      <c r="I213" s="373">
        <f aca="true" t="shared" si="47" ref="I213:J218">H213*0.99</f>
        <v>6.93</v>
      </c>
      <c r="J213" s="374">
        <f t="shared" si="47"/>
        <v>6.8607</v>
      </c>
      <c r="K213" s="375">
        <f aca="true" t="shared" si="48" ref="K213:K218">D213*1.77</f>
        <v>12.39</v>
      </c>
      <c r="L213" s="375">
        <f t="shared" si="44"/>
        <v>12.39</v>
      </c>
      <c r="M213" s="375">
        <f t="shared" si="44"/>
        <v>12.39</v>
      </c>
      <c r="N213" s="375">
        <f t="shared" si="44"/>
        <v>12.39</v>
      </c>
      <c r="O213" s="375">
        <f t="shared" si="44"/>
        <v>12.39</v>
      </c>
      <c r="P213" s="375">
        <f t="shared" si="44"/>
        <v>12.2661</v>
      </c>
      <c r="Q213" s="375">
        <f t="shared" si="44"/>
        <v>12.143438999999999</v>
      </c>
      <c r="R213" s="368"/>
      <c r="S213" s="368"/>
      <c r="T213" s="369"/>
      <c r="U213" s="370"/>
      <c r="V213" s="370"/>
      <c r="W213" s="370"/>
      <c r="X213" s="370"/>
      <c r="Y213" s="370"/>
      <c r="Z213" s="370"/>
      <c r="AA213" s="370"/>
      <c r="AB213" s="370"/>
      <c r="AC213" s="370"/>
      <c r="AD213" s="370"/>
      <c r="AE213" s="370"/>
      <c r="AF213" s="370"/>
      <c r="AG213" s="370"/>
      <c r="AH213" s="370"/>
      <c r="AI213" s="370"/>
      <c r="AJ213" s="370"/>
      <c r="AK213" s="370"/>
      <c r="AL213" s="370"/>
      <c r="AM213" s="370"/>
      <c r="AN213" s="370"/>
      <c r="AO213" s="370"/>
      <c r="AP213" s="370"/>
      <c r="AQ213" s="370"/>
      <c r="AR213" s="370"/>
      <c r="AS213" s="370"/>
      <c r="AT213" s="370"/>
      <c r="AU213" s="370"/>
      <c r="AV213" s="370"/>
      <c r="AW213" s="370"/>
      <c r="AX213" s="370"/>
      <c r="AY213" s="370"/>
      <c r="AZ213" s="370"/>
      <c r="BA213" s="370"/>
      <c r="BB213" s="370"/>
      <c r="BC213" s="370"/>
      <c r="BD213" s="370"/>
      <c r="BE213" s="370"/>
      <c r="BF213" s="370"/>
      <c r="BG213" s="370"/>
      <c r="BH213" s="370"/>
      <c r="BI213" s="370"/>
      <c r="BJ213" s="370"/>
      <c r="BK213" s="370"/>
      <c r="BL213" s="370"/>
      <c r="BM213" s="370"/>
      <c r="BN213" s="370"/>
      <c r="BO213" s="370"/>
      <c r="BP213" s="370"/>
      <c r="BQ213" s="370"/>
      <c r="BR213" s="370"/>
      <c r="BS213" s="370"/>
      <c r="BT213" s="370"/>
      <c r="BU213" s="370"/>
      <c r="BV213" s="370"/>
      <c r="BW213" s="370"/>
      <c r="BX213" s="370"/>
      <c r="BY213" s="370"/>
      <c r="BZ213" s="370"/>
      <c r="CA213" s="370"/>
      <c r="CB213" s="370"/>
      <c r="CC213" s="370"/>
      <c r="CD213" s="370"/>
      <c r="CE213" s="370"/>
      <c r="CF213" s="370"/>
      <c r="CG213" s="370"/>
      <c r="CH213" s="370"/>
      <c r="CI213" s="370"/>
      <c r="CJ213" s="370"/>
      <c r="CK213" s="370"/>
      <c r="CL213" s="370"/>
      <c r="CM213" s="370"/>
      <c r="CN213" s="370"/>
      <c r="CO213" s="370"/>
      <c r="CP213" s="370"/>
      <c r="CQ213" s="370"/>
      <c r="CR213" s="370"/>
      <c r="CS213" s="370"/>
      <c r="CT213" s="370"/>
      <c r="CU213" s="370"/>
      <c r="CV213" s="370"/>
      <c r="CW213" s="370"/>
      <c r="CX213" s="370"/>
      <c r="CY213" s="370"/>
      <c r="CZ213" s="370"/>
      <c r="DA213" s="370"/>
      <c r="DB213" s="370"/>
      <c r="DC213" s="370"/>
      <c r="DD213" s="370"/>
      <c r="DE213" s="370"/>
      <c r="DF213" s="370"/>
      <c r="DG213" s="370"/>
      <c r="DH213" s="370"/>
      <c r="DI213" s="370"/>
      <c r="DJ213" s="370"/>
      <c r="DK213" s="370"/>
      <c r="DL213" s="370"/>
      <c r="DM213" s="370"/>
      <c r="DN213" s="370"/>
      <c r="DO213" s="370"/>
      <c r="DP213" s="370"/>
      <c r="DQ213" s="370"/>
      <c r="DR213" s="370"/>
      <c r="DS213" s="370"/>
      <c r="DT213" s="370"/>
      <c r="DU213" s="370"/>
      <c r="DV213" s="370"/>
      <c r="DW213" s="370"/>
      <c r="DX213" s="370"/>
      <c r="DY213" s="370"/>
      <c r="DZ213" s="370"/>
      <c r="EA213" s="370"/>
      <c r="EB213" s="370"/>
      <c r="EC213" s="370"/>
      <c r="ED213" s="370"/>
      <c r="EE213" s="370"/>
      <c r="EF213" s="370"/>
      <c r="EG213" s="370"/>
      <c r="EH213" s="370"/>
      <c r="EI213" s="370"/>
      <c r="EJ213" s="370"/>
      <c r="EK213" s="370"/>
      <c r="EL213" s="370"/>
      <c r="EM213" s="370"/>
      <c r="EN213" s="370"/>
      <c r="EO213" s="370"/>
      <c r="EP213" s="370"/>
      <c r="EQ213" s="370"/>
      <c r="ER213" s="370"/>
      <c r="ES213" s="370"/>
      <c r="ET213" s="370"/>
      <c r="EU213" s="370"/>
      <c r="EV213" s="370"/>
      <c r="EW213" s="370"/>
      <c r="EX213" s="370"/>
      <c r="EY213" s="370"/>
      <c r="EZ213" s="370"/>
      <c r="FA213" s="370"/>
      <c r="FB213" s="370"/>
      <c r="FC213" s="370"/>
      <c r="FD213" s="370"/>
      <c r="FE213" s="370"/>
      <c r="FF213" s="370"/>
      <c r="FG213" s="370"/>
      <c r="FH213" s="370"/>
      <c r="FI213" s="370"/>
      <c r="FJ213" s="370"/>
      <c r="FK213" s="370"/>
      <c r="FL213" s="370"/>
      <c r="FM213" s="370"/>
      <c r="FN213" s="370"/>
      <c r="FO213" s="370"/>
      <c r="FP213" s="370"/>
      <c r="FQ213" s="370"/>
      <c r="FR213" s="370"/>
      <c r="FS213" s="370"/>
      <c r="FT213" s="370"/>
      <c r="FU213" s="370"/>
      <c r="FV213" s="370"/>
      <c r="FW213" s="370"/>
      <c r="FX213" s="370"/>
      <c r="FY213" s="370"/>
      <c r="FZ213" s="370"/>
      <c r="GA213" s="370"/>
      <c r="GB213" s="370"/>
      <c r="GC213" s="370"/>
      <c r="GD213" s="370"/>
      <c r="GE213" s="370"/>
      <c r="GF213" s="370"/>
      <c r="GG213" s="370"/>
      <c r="GH213" s="370"/>
      <c r="GI213" s="370"/>
    </row>
    <row r="214" spans="1:191" s="371" customFormat="1" ht="15.75" customHeight="1">
      <c r="A214" s="372">
        <f t="shared" si="46"/>
        <v>20</v>
      </c>
      <c r="B214" s="337" t="s">
        <v>72</v>
      </c>
      <c r="C214" s="338" t="s">
        <v>969</v>
      </c>
      <c r="D214" s="149">
        <v>10</v>
      </c>
      <c r="E214" s="149">
        <v>10</v>
      </c>
      <c r="F214" s="149">
        <v>10</v>
      </c>
      <c r="G214" s="149">
        <v>10</v>
      </c>
      <c r="H214" s="149">
        <v>10</v>
      </c>
      <c r="I214" s="373">
        <f t="shared" si="47"/>
        <v>9.9</v>
      </c>
      <c r="J214" s="374">
        <f t="shared" si="47"/>
        <v>9.801</v>
      </c>
      <c r="K214" s="375">
        <f t="shared" si="48"/>
        <v>17.7</v>
      </c>
      <c r="L214" s="375">
        <f t="shared" si="44"/>
        <v>17.7</v>
      </c>
      <c r="M214" s="375">
        <f t="shared" si="44"/>
        <v>17.7</v>
      </c>
      <c r="N214" s="375">
        <f t="shared" si="44"/>
        <v>17.7</v>
      </c>
      <c r="O214" s="375">
        <f t="shared" si="44"/>
        <v>17.7</v>
      </c>
      <c r="P214" s="375">
        <f t="shared" si="44"/>
        <v>17.523</v>
      </c>
      <c r="Q214" s="375">
        <f t="shared" si="44"/>
        <v>17.34777</v>
      </c>
      <c r="R214" s="368"/>
      <c r="S214" s="368"/>
      <c r="T214" s="369"/>
      <c r="U214" s="370"/>
      <c r="V214" s="370"/>
      <c r="W214" s="370"/>
      <c r="X214" s="370"/>
      <c r="Y214" s="370"/>
      <c r="Z214" s="370"/>
      <c r="AA214" s="370"/>
      <c r="AB214" s="370"/>
      <c r="AC214" s="370"/>
      <c r="AD214" s="370"/>
      <c r="AE214" s="370"/>
      <c r="AF214" s="370"/>
      <c r="AG214" s="370"/>
      <c r="AH214" s="370"/>
      <c r="AI214" s="370"/>
      <c r="AJ214" s="370"/>
      <c r="AK214" s="370"/>
      <c r="AL214" s="370"/>
      <c r="AM214" s="370"/>
      <c r="AN214" s="370"/>
      <c r="AO214" s="370"/>
      <c r="AP214" s="370"/>
      <c r="AQ214" s="370"/>
      <c r="AR214" s="370"/>
      <c r="AS214" s="370"/>
      <c r="AT214" s="370"/>
      <c r="AU214" s="370"/>
      <c r="AV214" s="370"/>
      <c r="AW214" s="370"/>
      <c r="AX214" s="370"/>
      <c r="AY214" s="370"/>
      <c r="AZ214" s="370"/>
      <c r="BA214" s="370"/>
      <c r="BB214" s="370"/>
      <c r="BC214" s="370"/>
      <c r="BD214" s="370"/>
      <c r="BE214" s="370"/>
      <c r="BF214" s="370"/>
      <c r="BG214" s="370"/>
      <c r="BH214" s="370"/>
      <c r="BI214" s="370"/>
      <c r="BJ214" s="370"/>
      <c r="BK214" s="370"/>
      <c r="BL214" s="370"/>
      <c r="BM214" s="370"/>
      <c r="BN214" s="370"/>
      <c r="BO214" s="370"/>
      <c r="BP214" s="370"/>
      <c r="BQ214" s="370"/>
      <c r="BR214" s="370"/>
      <c r="BS214" s="370"/>
      <c r="BT214" s="370"/>
      <c r="BU214" s="370"/>
      <c r="BV214" s="370"/>
      <c r="BW214" s="370"/>
      <c r="BX214" s="370"/>
      <c r="BY214" s="370"/>
      <c r="BZ214" s="370"/>
      <c r="CA214" s="370"/>
      <c r="CB214" s="370"/>
      <c r="CC214" s="370"/>
      <c r="CD214" s="370"/>
      <c r="CE214" s="370"/>
      <c r="CF214" s="370"/>
      <c r="CG214" s="370"/>
      <c r="CH214" s="370"/>
      <c r="CI214" s="370"/>
      <c r="CJ214" s="370"/>
      <c r="CK214" s="370"/>
      <c r="CL214" s="370"/>
      <c r="CM214" s="370"/>
      <c r="CN214" s="370"/>
      <c r="CO214" s="370"/>
      <c r="CP214" s="370"/>
      <c r="CQ214" s="370"/>
      <c r="CR214" s="370"/>
      <c r="CS214" s="370"/>
      <c r="CT214" s="370"/>
      <c r="CU214" s="370"/>
      <c r="CV214" s="370"/>
      <c r="CW214" s="370"/>
      <c r="CX214" s="370"/>
      <c r="CY214" s="370"/>
      <c r="CZ214" s="370"/>
      <c r="DA214" s="370"/>
      <c r="DB214" s="370"/>
      <c r="DC214" s="370"/>
      <c r="DD214" s="370"/>
      <c r="DE214" s="370"/>
      <c r="DF214" s="370"/>
      <c r="DG214" s="370"/>
      <c r="DH214" s="370"/>
      <c r="DI214" s="370"/>
      <c r="DJ214" s="370"/>
      <c r="DK214" s="370"/>
      <c r="DL214" s="370"/>
      <c r="DM214" s="370"/>
      <c r="DN214" s="370"/>
      <c r="DO214" s="370"/>
      <c r="DP214" s="370"/>
      <c r="DQ214" s="370"/>
      <c r="DR214" s="370"/>
      <c r="DS214" s="370"/>
      <c r="DT214" s="370"/>
      <c r="DU214" s="370"/>
      <c r="DV214" s="370"/>
      <c r="DW214" s="370"/>
      <c r="DX214" s="370"/>
      <c r="DY214" s="370"/>
      <c r="DZ214" s="370"/>
      <c r="EA214" s="370"/>
      <c r="EB214" s="370"/>
      <c r="EC214" s="370"/>
      <c r="ED214" s="370"/>
      <c r="EE214" s="370"/>
      <c r="EF214" s="370"/>
      <c r="EG214" s="370"/>
      <c r="EH214" s="370"/>
      <c r="EI214" s="370"/>
      <c r="EJ214" s="370"/>
      <c r="EK214" s="370"/>
      <c r="EL214" s="370"/>
      <c r="EM214" s="370"/>
      <c r="EN214" s="370"/>
      <c r="EO214" s="370"/>
      <c r="EP214" s="370"/>
      <c r="EQ214" s="370"/>
      <c r="ER214" s="370"/>
      <c r="ES214" s="370"/>
      <c r="ET214" s="370"/>
      <c r="EU214" s="370"/>
      <c r="EV214" s="370"/>
      <c r="EW214" s="370"/>
      <c r="EX214" s="370"/>
      <c r="EY214" s="370"/>
      <c r="EZ214" s="370"/>
      <c r="FA214" s="370"/>
      <c r="FB214" s="370"/>
      <c r="FC214" s="370"/>
      <c r="FD214" s="370"/>
      <c r="FE214" s="370"/>
      <c r="FF214" s="370"/>
      <c r="FG214" s="370"/>
      <c r="FH214" s="370"/>
      <c r="FI214" s="370"/>
      <c r="FJ214" s="370"/>
      <c r="FK214" s="370"/>
      <c r="FL214" s="370"/>
      <c r="FM214" s="370"/>
      <c r="FN214" s="370"/>
      <c r="FO214" s="370"/>
      <c r="FP214" s="370"/>
      <c r="FQ214" s="370"/>
      <c r="FR214" s="370"/>
      <c r="FS214" s="370"/>
      <c r="FT214" s="370"/>
      <c r="FU214" s="370"/>
      <c r="FV214" s="370"/>
      <c r="FW214" s="370"/>
      <c r="FX214" s="370"/>
      <c r="FY214" s="370"/>
      <c r="FZ214" s="370"/>
      <c r="GA214" s="370"/>
      <c r="GB214" s="370"/>
      <c r="GC214" s="370"/>
      <c r="GD214" s="370"/>
      <c r="GE214" s="370"/>
      <c r="GF214" s="370"/>
      <c r="GG214" s="370"/>
      <c r="GH214" s="370"/>
      <c r="GI214" s="370"/>
    </row>
    <row r="215" spans="1:191" s="371" customFormat="1" ht="15.75" customHeight="1">
      <c r="A215" s="372">
        <f t="shared" si="46"/>
        <v>21</v>
      </c>
      <c r="B215" s="337" t="s">
        <v>73</v>
      </c>
      <c r="C215" s="338" t="s">
        <v>970</v>
      </c>
      <c r="D215" s="149">
        <v>35</v>
      </c>
      <c r="E215" s="149">
        <v>30</v>
      </c>
      <c r="F215" s="149">
        <v>35</v>
      </c>
      <c r="G215" s="149">
        <v>30</v>
      </c>
      <c r="H215" s="149">
        <v>35</v>
      </c>
      <c r="I215" s="373">
        <f t="shared" si="47"/>
        <v>34.65</v>
      </c>
      <c r="J215" s="374">
        <f t="shared" si="47"/>
        <v>34.3035</v>
      </c>
      <c r="K215" s="375">
        <f t="shared" si="48"/>
        <v>61.95</v>
      </c>
      <c r="L215" s="375">
        <f t="shared" si="44"/>
        <v>53.1</v>
      </c>
      <c r="M215" s="375">
        <f t="shared" si="44"/>
        <v>61.95</v>
      </c>
      <c r="N215" s="375">
        <f t="shared" si="44"/>
        <v>53.1</v>
      </c>
      <c r="O215" s="375">
        <f t="shared" si="44"/>
        <v>61.95</v>
      </c>
      <c r="P215" s="375">
        <f t="shared" si="44"/>
        <v>61.3305</v>
      </c>
      <c r="Q215" s="375">
        <f t="shared" si="44"/>
        <v>60.717195</v>
      </c>
      <c r="R215" s="368"/>
      <c r="S215" s="368"/>
      <c r="T215" s="369"/>
      <c r="U215" s="370"/>
      <c r="V215" s="370"/>
      <c r="W215" s="370"/>
      <c r="X215" s="370"/>
      <c r="Y215" s="370"/>
      <c r="Z215" s="370"/>
      <c r="AA215" s="370"/>
      <c r="AB215" s="370"/>
      <c r="AC215" s="370"/>
      <c r="AD215" s="370"/>
      <c r="AE215" s="370"/>
      <c r="AF215" s="370"/>
      <c r="AG215" s="370"/>
      <c r="AH215" s="370"/>
      <c r="AI215" s="370"/>
      <c r="AJ215" s="370"/>
      <c r="AK215" s="370"/>
      <c r="AL215" s="370"/>
      <c r="AM215" s="370"/>
      <c r="AN215" s="370"/>
      <c r="AO215" s="370"/>
      <c r="AP215" s="370"/>
      <c r="AQ215" s="370"/>
      <c r="AR215" s="370"/>
      <c r="AS215" s="370"/>
      <c r="AT215" s="370"/>
      <c r="AU215" s="370"/>
      <c r="AV215" s="370"/>
      <c r="AW215" s="370"/>
      <c r="AX215" s="370"/>
      <c r="AY215" s="370"/>
      <c r="AZ215" s="370"/>
      <c r="BA215" s="370"/>
      <c r="BB215" s="370"/>
      <c r="BC215" s="370"/>
      <c r="BD215" s="370"/>
      <c r="BE215" s="370"/>
      <c r="BF215" s="370"/>
      <c r="BG215" s="370"/>
      <c r="BH215" s="370"/>
      <c r="BI215" s="370"/>
      <c r="BJ215" s="370"/>
      <c r="BK215" s="370"/>
      <c r="BL215" s="370"/>
      <c r="BM215" s="370"/>
      <c r="BN215" s="370"/>
      <c r="BO215" s="370"/>
      <c r="BP215" s="370"/>
      <c r="BQ215" s="370"/>
      <c r="BR215" s="370"/>
      <c r="BS215" s="370"/>
      <c r="BT215" s="370"/>
      <c r="BU215" s="370"/>
      <c r="BV215" s="370"/>
      <c r="BW215" s="370"/>
      <c r="BX215" s="370"/>
      <c r="BY215" s="370"/>
      <c r="BZ215" s="370"/>
      <c r="CA215" s="370"/>
      <c r="CB215" s="370"/>
      <c r="CC215" s="370"/>
      <c r="CD215" s="370"/>
      <c r="CE215" s="370"/>
      <c r="CF215" s="370"/>
      <c r="CG215" s="370"/>
      <c r="CH215" s="370"/>
      <c r="CI215" s="370"/>
      <c r="CJ215" s="370"/>
      <c r="CK215" s="370"/>
      <c r="CL215" s="370"/>
      <c r="CM215" s="370"/>
      <c r="CN215" s="370"/>
      <c r="CO215" s="370"/>
      <c r="CP215" s="370"/>
      <c r="CQ215" s="370"/>
      <c r="CR215" s="370"/>
      <c r="CS215" s="370"/>
      <c r="CT215" s="370"/>
      <c r="CU215" s="370"/>
      <c r="CV215" s="370"/>
      <c r="CW215" s="370"/>
      <c r="CX215" s="370"/>
      <c r="CY215" s="370"/>
      <c r="CZ215" s="370"/>
      <c r="DA215" s="370"/>
      <c r="DB215" s="370"/>
      <c r="DC215" s="370"/>
      <c r="DD215" s="370"/>
      <c r="DE215" s="370"/>
      <c r="DF215" s="370"/>
      <c r="DG215" s="370"/>
      <c r="DH215" s="370"/>
      <c r="DI215" s="370"/>
      <c r="DJ215" s="370"/>
      <c r="DK215" s="370"/>
      <c r="DL215" s="370"/>
      <c r="DM215" s="370"/>
      <c r="DN215" s="370"/>
      <c r="DO215" s="370"/>
      <c r="DP215" s="370"/>
      <c r="DQ215" s="370"/>
      <c r="DR215" s="370"/>
      <c r="DS215" s="370"/>
      <c r="DT215" s="370"/>
      <c r="DU215" s="370"/>
      <c r="DV215" s="370"/>
      <c r="DW215" s="370"/>
      <c r="DX215" s="370"/>
      <c r="DY215" s="370"/>
      <c r="DZ215" s="370"/>
      <c r="EA215" s="370"/>
      <c r="EB215" s="370"/>
      <c r="EC215" s="370"/>
      <c r="ED215" s="370"/>
      <c r="EE215" s="370"/>
      <c r="EF215" s="370"/>
      <c r="EG215" s="370"/>
      <c r="EH215" s="370"/>
      <c r="EI215" s="370"/>
      <c r="EJ215" s="370"/>
      <c r="EK215" s="370"/>
      <c r="EL215" s="370"/>
      <c r="EM215" s="370"/>
      <c r="EN215" s="370"/>
      <c r="EO215" s="370"/>
      <c r="EP215" s="370"/>
      <c r="EQ215" s="370"/>
      <c r="ER215" s="370"/>
      <c r="ES215" s="370"/>
      <c r="ET215" s="370"/>
      <c r="EU215" s="370"/>
      <c r="EV215" s="370"/>
      <c r="EW215" s="370"/>
      <c r="EX215" s="370"/>
      <c r="EY215" s="370"/>
      <c r="EZ215" s="370"/>
      <c r="FA215" s="370"/>
      <c r="FB215" s="370"/>
      <c r="FC215" s="370"/>
      <c r="FD215" s="370"/>
      <c r="FE215" s="370"/>
      <c r="FF215" s="370"/>
      <c r="FG215" s="370"/>
      <c r="FH215" s="370"/>
      <c r="FI215" s="370"/>
      <c r="FJ215" s="370"/>
      <c r="FK215" s="370"/>
      <c r="FL215" s="370"/>
      <c r="FM215" s="370"/>
      <c r="FN215" s="370"/>
      <c r="FO215" s="370"/>
      <c r="FP215" s="370"/>
      <c r="FQ215" s="370"/>
      <c r="FR215" s="370"/>
      <c r="FS215" s="370"/>
      <c r="FT215" s="370"/>
      <c r="FU215" s="370"/>
      <c r="FV215" s="370"/>
      <c r="FW215" s="370"/>
      <c r="FX215" s="370"/>
      <c r="FY215" s="370"/>
      <c r="FZ215" s="370"/>
      <c r="GA215" s="370"/>
      <c r="GB215" s="370"/>
      <c r="GC215" s="370"/>
      <c r="GD215" s="370"/>
      <c r="GE215" s="370"/>
      <c r="GF215" s="370"/>
      <c r="GG215" s="370"/>
      <c r="GH215" s="370"/>
      <c r="GI215" s="370"/>
    </row>
    <row r="216" spans="1:191" s="371" customFormat="1" ht="15.75" customHeight="1">
      <c r="A216" s="372">
        <f t="shared" si="46"/>
        <v>22</v>
      </c>
      <c r="B216" s="337" t="s">
        <v>74</v>
      </c>
      <c r="C216" s="338" t="s">
        <v>971</v>
      </c>
      <c r="D216" s="149">
        <v>35</v>
      </c>
      <c r="E216" s="149">
        <v>35</v>
      </c>
      <c r="F216" s="149">
        <v>35</v>
      </c>
      <c r="G216" s="149">
        <v>35</v>
      </c>
      <c r="H216" s="149">
        <v>35</v>
      </c>
      <c r="I216" s="373">
        <f t="shared" si="47"/>
        <v>34.65</v>
      </c>
      <c r="J216" s="374">
        <f t="shared" si="47"/>
        <v>34.3035</v>
      </c>
      <c r="K216" s="375">
        <f t="shared" si="48"/>
        <v>61.95</v>
      </c>
      <c r="L216" s="375">
        <f t="shared" si="44"/>
        <v>61.95</v>
      </c>
      <c r="M216" s="375">
        <f t="shared" si="44"/>
        <v>61.95</v>
      </c>
      <c r="N216" s="375">
        <f t="shared" si="44"/>
        <v>61.95</v>
      </c>
      <c r="O216" s="375">
        <f t="shared" si="44"/>
        <v>61.95</v>
      </c>
      <c r="P216" s="375">
        <f t="shared" si="44"/>
        <v>61.3305</v>
      </c>
      <c r="Q216" s="375">
        <f t="shared" si="44"/>
        <v>60.717195</v>
      </c>
      <c r="R216" s="368"/>
      <c r="S216" s="368"/>
      <c r="T216" s="369"/>
      <c r="U216" s="370"/>
      <c r="V216" s="370"/>
      <c r="W216" s="370"/>
      <c r="X216" s="370"/>
      <c r="Y216" s="370"/>
      <c r="Z216" s="370"/>
      <c r="AA216" s="370"/>
      <c r="AB216" s="370"/>
      <c r="AC216" s="370"/>
      <c r="AD216" s="370"/>
      <c r="AE216" s="370"/>
      <c r="AF216" s="370"/>
      <c r="AG216" s="370"/>
      <c r="AH216" s="370"/>
      <c r="AI216" s="370"/>
      <c r="AJ216" s="370"/>
      <c r="AK216" s="370"/>
      <c r="AL216" s="370"/>
      <c r="AM216" s="370"/>
      <c r="AN216" s="370"/>
      <c r="AO216" s="370"/>
      <c r="AP216" s="370"/>
      <c r="AQ216" s="370"/>
      <c r="AR216" s="370"/>
      <c r="AS216" s="370"/>
      <c r="AT216" s="370"/>
      <c r="AU216" s="370"/>
      <c r="AV216" s="370"/>
      <c r="AW216" s="370"/>
      <c r="AX216" s="370"/>
      <c r="AY216" s="370"/>
      <c r="AZ216" s="370"/>
      <c r="BA216" s="370"/>
      <c r="BB216" s="370"/>
      <c r="BC216" s="370"/>
      <c r="BD216" s="370"/>
      <c r="BE216" s="370"/>
      <c r="BF216" s="370"/>
      <c r="BG216" s="370"/>
      <c r="BH216" s="370"/>
      <c r="BI216" s="370"/>
      <c r="BJ216" s="370"/>
      <c r="BK216" s="370"/>
      <c r="BL216" s="370"/>
      <c r="BM216" s="370"/>
      <c r="BN216" s="370"/>
      <c r="BO216" s="370"/>
      <c r="BP216" s="370"/>
      <c r="BQ216" s="370"/>
      <c r="BR216" s="370"/>
      <c r="BS216" s="370"/>
      <c r="BT216" s="370"/>
      <c r="BU216" s="370"/>
      <c r="BV216" s="370"/>
      <c r="BW216" s="370"/>
      <c r="BX216" s="370"/>
      <c r="BY216" s="370"/>
      <c r="BZ216" s="370"/>
      <c r="CA216" s="370"/>
      <c r="CB216" s="370"/>
      <c r="CC216" s="370"/>
      <c r="CD216" s="370"/>
      <c r="CE216" s="370"/>
      <c r="CF216" s="370"/>
      <c r="CG216" s="370"/>
      <c r="CH216" s="370"/>
      <c r="CI216" s="370"/>
      <c r="CJ216" s="370"/>
      <c r="CK216" s="370"/>
      <c r="CL216" s="370"/>
      <c r="CM216" s="370"/>
      <c r="CN216" s="370"/>
      <c r="CO216" s="370"/>
      <c r="CP216" s="370"/>
      <c r="CQ216" s="370"/>
      <c r="CR216" s="370"/>
      <c r="CS216" s="370"/>
      <c r="CT216" s="370"/>
      <c r="CU216" s="370"/>
      <c r="CV216" s="370"/>
      <c r="CW216" s="370"/>
      <c r="CX216" s="370"/>
      <c r="CY216" s="370"/>
      <c r="CZ216" s="370"/>
      <c r="DA216" s="370"/>
      <c r="DB216" s="370"/>
      <c r="DC216" s="370"/>
      <c r="DD216" s="370"/>
      <c r="DE216" s="370"/>
      <c r="DF216" s="370"/>
      <c r="DG216" s="370"/>
      <c r="DH216" s="370"/>
      <c r="DI216" s="370"/>
      <c r="DJ216" s="370"/>
      <c r="DK216" s="370"/>
      <c r="DL216" s="370"/>
      <c r="DM216" s="370"/>
      <c r="DN216" s="370"/>
      <c r="DO216" s="370"/>
      <c r="DP216" s="370"/>
      <c r="DQ216" s="370"/>
      <c r="DR216" s="370"/>
      <c r="DS216" s="370"/>
      <c r="DT216" s="370"/>
      <c r="DU216" s="370"/>
      <c r="DV216" s="370"/>
      <c r="DW216" s="370"/>
      <c r="DX216" s="370"/>
      <c r="DY216" s="370"/>
      <c r="DZ216" s="370"/>
      <c r="EA216" s="370"/>
      <c r="EB216" s="370"/>
      <c r="EC216" s="370"/>
      <c r="ED216" s="370"/>
      <c r="EE216" s="370"/>
      <c r="EF216" s="370"/>
      <c r="EG216" s="370"/>
      <c r="EH216" s="370"/>
      <c r="EI216" s="370"/>
      <c r="EJ216" s="370"/>
      <c r="EK216" s="370"/>
      <c r="EL216" s="370"/>
      <c r="EM216" s="370"/>
      <c r="EN216" s="370"/>
      <c r="EO216" s="370"/>
      <c r="EP216" s="370"/>
      <c r="EQ216" s="370"/>
      <c r="ER216" s="370"/>
      <c r="ES216" s="370"/>
      <c r="ET216" s="370"/>
      <c r="EU216" s="370"/>
      <c r="EV216" s="370"/>
      <c r="EW216" s="370"/>
      <c r="EX216" s="370"/>
      <c r="EY216" s="370"/>
      <c r="EZ216" s="370"/>
      <c r="FA216" s="370"/>
      <c r="FB216" s="370"/>
      <c r="FC216" s="370"/>
      <c r="FD216" s="370"/>
      <c r="FE216" s="370"/>
      <c r="FF216" s="370"/>
      <c r="FG216" s="370"/>
      <c r="FH216" s="370"/>
      <c r="FI216" s="370"/>
      <c r="FJ216" s="370"/>
      <c r="FK216" s="370"/>
      <c r="FL216" s="370"/>
      <c r="FM216" s="370"/>
      <c r="FN216" s="370"/>
      <c r="FO216" s="370"/>
      <c r="FP216" s="370"/>
      <c r="FQ216" s="370"/>
      <c r="FR216" s="370"/>
      <c r="FS216" s="370"/>
      <c r="FT216" s="370"/>
      <c r="FU216" s="370"/>
      <c r="FV216" s="370"/>
      <c r="FW216" s="370"/>
      <c r="FX216" s="370"/>
      <c r="FY216" s="370"/>
      <c r="FZ216" s="370"/>
      <c r="GA216" s="370"/>
      <c r="GB216" s="370"/>
      <c r="GC216" s="370"/>
      <c r="GD216" s="370"/>
      <c r="GE216" s="370"/>
      <c r="GF216" s="370"/>
      <c r="GG216" s="370"/>
      <c r="GH216" s="370"/>
      <c r="GI216" s="370"/>
    </row>
    <row r="217" spans="1:191" s="371" customFormat="1" ht="15.75" customHeight="1">
      <c r="A217" s="372">
        <f t="shared" si="46"/>
        <v>23</v>
      </c>
      <c r="B217" s="337" t="s">
        <v>75</v>
      </c>
      <c r="C217" s="338" t="s">
        <v>79</v>
      </c>
      <c r="D217" s="149">
        <v>20</v>
      </c>
      <c r="E217" s="149">
        <v>20</v>
      </c>
      <c r="F217" s="149">
        <v>20</v>
      </c>
      <c r="G217" s="149">
        <v>20</v>
      </c>
      <c r="H217" s="149">
        <v>20</v>
      </c>
      <c r="I217" s="373">
        <f t="shared" si="47"/>
        <v>19.8</v>
      </c>
      <c r="J217" s="374">
        <f t="shared" si="47"/>
        <v>19.602</v>
      </c>
      <c r="K217" s="375">
        <f t="shared" si="48"/>
        <v>35.4</v>
      </c>
      <c r="L217" s="375">
        <f t="shared" si="44"/>
        <v>35.4</v>
      </c>
      <c r="M217" s="375">
        <f t="shared" si="44"/>
        <v>35.4</v>
      </c>
      <c r="N217" s="375">
        <f t="shared" si="44"/>
        <v>35.4</v>
      </c>
      <c r="O217" s="375">
        <f t="shared" si="44"/>
        <v>35.4</v>
      </c>
      <c r="P217" s="375">
        <f t="shared" si="44"/>
        <v>35.046</v>
      </c>
      <c r="Q217" s="375">
        <f t="shared" si="44"/>
        <v>34.69554</v>
      </c>
      <c r="R217" s="368"/>
      <c r="S217" s="368"/>
      <c r="T217" s="369"/>
      <c r="U217" s="370"/>
      <c r="V217" s="370"/>
      <c r="W217" s="370"/>
      <c r="X217" s="370"/>
      <c r="Y217" s="370"/>
      <c r="Z217" s="370"/>
      <c r="AA217" s="370"/>
      <c r="AB217" s="370"/>
      <c r="AC217" s="370"/>
      <c r="AD217" s="370"/>
      <c r="AE217" s="370"/>
      <c r="AF217" s="370"/>
      <c r="AG217" s="370"/>
      <c r="AH217" s="370"/>
      <c r="AI217" s="370"/>
      <c r="AJ217" s="370"/>
      <c r="AK217" s="370"/>
      <c r="AL217" s="370"/>
      <c r="AM217" s="370"/>
      <c r="AN217" s="370"/>
      <c r="AO217" s="370"/>
      <c r="AP217" s="370"/>
      <c r="AQ217" s="370"/>
      <c r="AR217" s="370"/>
      <c r="AS217" s="370"/>
      <c r="AT217" s="370"/>
      <c r="AU217" s="370"/>
      <c r="AV217" s="370"/>
      <c r="AW217" s="370"/>
      <c r="AX217" s="370"/>
      <c r="AY217" s="370"/>
      <c r="AZ217" s="370"/>
      <c r="BA217" s="370"/>
      <c r="BB217" s="370"/>
      <c r="BC217" s="370"/>
      <c r="BD217" s="370"/>
      <c r="BE217" s="370"/>
      <c r="BF217" s="370"/>
      <c r="BG217" s="370"/>
      <c r="BH217" s="370"/>
      <c r="BI217" s="370"/>
      <c r="BJ217" s="370"/>
      <c r="BK217" s="370"/>
      <c r="BL217" s="370"/>
      <c r="BM217" s="370"/>
      <c r="BN217" s="370"/>
      <c r="BO217" s="370"/>
      <c r="BP217" s="370"/>
      <c r="BQ217" s="370"/>
      <c r="BR217" s="370"/>
      <c r="BS217" s="370"/>
      <c r="BT217" s="370"/>
      <c r="BU217" s="370"/>
      <c r="BV217" s="370"/>
      <c r="BW217" s="370"/>
      <c r="BX217" s="370"/>
      <c r="BY217" s="370"/>
      <c r="BZ217" s="370"/>
      <c r="CA217" s="370"/>
      <c r="CB217" s="370"/>
      <c r="CC217" s="370"/>
      <c r="CD217" s="370"/>
      <c r="CE217" s="370"/>
      <c r="CF217" s="370"/>
      <c r="CG217" s="370"/>
      <c r="CH217" s="370"/>
      <c r="CI217" s="370"/>
      <c r="CJ217" s="370"/>
      <c r="CK217" s="370"/>
      <c r="CL217" s="370"/>
      <c r="CM217" s="370"/>
      <c r="CN217" s="370"/>
      <c r="CO217" s="370"/>
      <c r="CP217" s="370"/>
      <c r="CQ217" s="370"/>
      <c r="CR217" s="370"/>
      <c r="CS217" s="370"/>
      <c r="CT217" s="370"/>
      <c r="CU217" s="370"/>
      <c r="CV217" s="370"/>
      <c r="CW217" s="370"/>
      <c r="CX217" s="370"/>
      <c r="CY217" s="370"/>
      <c r="CZ217" s="370"/>
      <c r="DA217" s="370"/>
      <c r="DB217" s="370"/>
      <c r="DC217" s="370"/>
      <c r="DD217" s="370"/>
      <c r="DE217" s="370"/>
      <c r="DF217" s="370"/>
      <c r="DG217" s="370"/>
      <c r="DH217" s="370"/>
      <c r="DI217" s="370"/>
      <c r="DJ217" s="370"/>
      <c r="DK217" s="370"/>
      <c r="DL217" s="370"/>
      <c r="DM217" s="370"/>
      <c r="DN217" s="370"/>
      <c r="DO217" s="370"/>
      <c r="DP217" s="370"/>
      <c r="DQ217" s="370"/>
      <c r="DR217" s="370"/>
      <c r="DS217" s="370"/>
      <c r="DT217" s="370"/>
      <c r="DU217" s="370"/>
      <c r="DV217" s="370"/>
      <c r="DW217" s="370"/>
      <c r="DX217" s="370"/>
      <c r="DY217" s="370"/>
      <c r="DZ217" s="370"/>
      <c r="EA217" s="370"/>
      <c r="EB217" s="370"/>
      <c r="EC217" s="370"/>
      <c r="ED217" s="370"/>
      <c r="EE217" s="370"/>
      <c r="EF217" s="370"/>
      <c r="EG217" s="370"/>
      <c r="EH217" s="370"/>
      <c r="EI217" s="370"/>
      <c r="EJ217" s="370"/>
      <c r="EK217" s="370"/>
      <c r="EL217" s="370"/>
      <c r="EM217" s="370"/>
      <c r="EN217" s="370"/>
      <c r="EO217" s="370"/>
      <c r="EP217" s="370"/>
      <c r="EQ217" s="370"/>
      <c r="ER217" s="370"/>
      <c r="ES217" s="370"/>
      <c r="ET217" s="370"/>
      <c r="EU217" s="370"/>
      <c r="EV217" s="370"/>
      <c r="EW217" s="370"/>
      <c r="EX217" s="370"/>
      <c r="EY217" s="370"/>
      <c r="EZ217" s="370"/>
      <c r="FA217" s="370"/>
      <c r="FB217" s="370"/>
      <c r="FC217" s="370"/>
      <c r="FD217" s="370"/>
      <c r="FE217" s="370"/>
      <c r="FF217" s="370"/>
      <c r="FG217" s="370"/>
      <c r="FH217" s="370"/>
      <c r="FI217" s="370"/>
      <c r="FJ217" s="370"/>
      <c r="FK217" s="370"/>
      <c r="FL217" s="370"/>
      <c r="FM217" s="370"/>
      <c r="FN217" s="370"/>
      <c r="FO217" s="370"/>
      <c r="FP217" s="370"/>
      <c r="FQ217" s="370"/>
      <c r="FR217" s="370"/>
      <c r="FS217" s="370"/>
      <c r="FT217" s="370"/>
      <c r="FU217" s="370"/>
      <c r="FV217" s="370"/>
      <c r="FW217" s="370"/>
      <c r="FX217" s="370"/>
      <c r="FY217" s="370"/>
      <c r="FZ217" s="370"/>
      <c r="GA217" s="370"/>
      <c r="GB217" s="370"/>
      <c r="GC217" s="370"/>
      <c r="GD217" s="370"/>
      <c r="GE217" s="370"/>
      <c r="GF217" s="370"/>
      <c r="GG217" s="370"/>
      <c r="GH217" s="370"/>
      <c r="GI217" s="370"/>
    </row>
    <row r="218" spans="1:191" s="371" customFormat="1" ht="33" customHeight="1">
      <c r="A218" s="372">
        <f t="shared" si="46"/>
        <v>24</v>
      </c>
      <c r="B218" s="262" t="s">
        <v>76</v>
      </c>
      <c r="C218" s="338" t="s">
        <v>972</v>
      </c>
      <c r="D218" s="149">
        <v>20</v>
      </c>
      <c r="E218" s="149">
        <v>20</v>
      </c>
      <c r="F218" s="149">
        <v>20</v>
      </c>
      <c r="G218" s="149">
        <v>20</v>
      </c>
      <c r="H218" s="149">
        <v>20</v>
      </c>
      <c r="I218" s="373">
        <f t="shared" si="47"/>
        <v>19.8</v>
      </c>
      <c r="J218" s="374">
        <f t="shared" si="47"/>
        <v>19.602</v>
      </c>
      <c r="K218" s="375">
        <f t="shared" si="48"/>
        <v>35.4</v>
      </c>
      <c r="L218" s="375">
        <f t="shared" si="44"/>
        <v>35.4</v>
      </c>
      <c r="M218" s="375">
        <f t="shared" si="44"/>
        <v>35.4</v>
      </c>
      <c r="N218" s="375">
        <f t="shared" si="44"/>
        <v>35.4</v>
      </c>
      <c r="O218" s="375">
        <f t="shared" si="44"/>
        <v>35.4</v>
      </c>
      <c r="P218" s="375">
        <f t="shared" si="44"/>
        <v>35.046</v>
      </c>
      <c r="Q218" s="375">
        <f t="shared" si="44"/>
        <v>34.69554</v>
      </c>
      <c r="R218" s="368"/>
      <c r="S218" s="368"/>
      <c r="T218" s="369"/>
      <c r="U218" s="370"/>
      <c r="V218" s="370"/>
      <c r="W218" s="370"/>
      <c r="X218" s="370"/>
      <c r="Y218" s="370"/>
      <c r="Z218" s="370"/>
      <c r="AA218" s="370"/>
      <c r="AB218" s="370"/>
      <c r="AC218" s="370"/>
      <c r="AD218" s="370"/>
      <c r="AE218" s="370"/>
      <c r="AF218" s="370"/>
      <c r="AG218" s="370"/>
      <c r="AH218" s="370"/>
      <c r="AI218" s="370"/>
      <c r="AJ218" s="370"/>
      <c r="AK218" s="370"/>
      <c r="AL218" s="370"/>
      <c r="AM218" s="370"/>
      <c r="AN218" s="370"/>
      <c r="AO218" s="370"/>
      <c r="AP218" s="370"/>
      <c r="AQ218" s="370"/>
      <c r="AR218" s="370"/>
      <c r="AS218" s="370"/>
      <c r="AT218" s="370"/>
      <c r="AU218" s="370"/>
      <c r="AV218" s="370"/>
      <c r="AW218" s="370"/>
      <c r="AX218" s="370"/>
      <c r="AY218" s="370"/>
      <c r="AZ218" s="370"/>
      <c r="BA218" s="370"/>
      <c r="BB218" s="370"/>
      <c r="BC218" s="370"/>
      <c r="BD218" s="370"/>
      <c r="BE218" s="370"/>
      <c r="BF218" s="370"/>
      <c r="BG218" s="370"/>
      <c r="BH218" s="370"/>
      <c r="BI218" s="370"/>
      <c r="BJ218" s="370"/>
      <c r="BK218" s="370"/>
      <c r="BL218" s="370"/>
      <c r="BM218" s="370"/>
      <c r="BN218" s="370"/>
      <c r="BO218" s="370"/>
      <c r="BP218" s="370"/>
      <c r="BQ218" s="370"/>
      <c r="BR218" s="370"/>
      <c r="BS218" s="370"/>
      <c r="BT218" s="370"/>
      <c r="BU218" s="370"/>
      <c r="BV218" s="370"/>
      <c r="BW218" s="370"/>
      <c r="BX218" s="370"/>
      <c r="BY218" s="370"/>
      <c r="BZ218" s="370"/>
      <c r="CA218" s="370"/>
      <c r="CB218" s="370"/>
      <c r="CC218" s="370"/>
      <c r="CD218" s="370"/>
      <c r="CE218" s="370"/>
      <c r="CF218" s="370"/>
      <c r="CG218" s="370"/>
      <c r="CH218" s="370"/>
      <c r="CI218" s="370"/>
      <c r="CJ218" s="370"/>
      <c r="CK218" s="370"/>
      <c r="CL218" s="370"/>
      <c r="CM218" s="370"/>
      <c r="CN218" s="370"/>
      <c r="CO218" s="370"/>
      <c r="CP218" s="370"/>
      <c r="CQ218" s="370"/>
      <c r="CR218" s="370"/>
      <c r="CS218" s="370"/>
      <c r="CT218" s="370"/>
      <c r="CU218" s="370"/>
      <c r="CV218" s="370"/>
      <c r="CW218" s="370"/>
      <c r="CX218" s="370"/>
      <c r="CY218" s="370"/>
      <c r="CZ218" s="370"/>
      <c r="DA218" s="370"/>
      <c r="DB218" s="370"/>
      <c r="DC218" s="370"/>
      <c r="DD218" s="370"/>
      <c r="DE218" s="370"/>
      <c r="DF218" s="370"/>
      <c r="DG218" s="370"/>
      <c r="DH218" s="370"/>
      <c r="DI218" s="370"/>
      <c r="DJ218" s="370"/>
      <c r="DK218" s="370"/>
      <c r="DL218" s="370"/>
      <c r="DM218" s="370"/>
      <c r="DN218" s="370"/>
      <c r="DO218" s="370"/>
      <c r="DP218" s="370"/>
      <c r="DQ218" s="370"/>
      <c r="DR218" s="370"/>
      <c r="DS218" s="370"/>
      <c r="DT218" s="370"/>
      <c r="DU218" s="370"/>
      <c r="DV218" s="370"/>
      <c r="DW218" s="370"/>
      <c r="DX218" s="370"/>
      <c r="DY218" s="370"/>
      <c r="DZ218" s="370"/>
      <c r="EA218" s="370"/>
      <c r="EB218" s="370"/>
      <c r="EC218" s="370"/>
      <c r="ED218" s="370"/>
      <c r="EE218" s="370"/>
      <c r="EF218" s="370"/>
      <c r="EG218" s="370"/>
      <c r="EH218" s="370"/>
      <c r="EI218" s="370"/>
      <c r="EJ218" s="370"/>
      <c r="EK218" s="370"/>
      <c r="EL218" s="370"/>
      <c r="EM218" s="370"/>
      <c r="EN218" s="370"/>
      <c r="EO218" s="370"/>
      <c r="EP218" s="370"/>
      <c r="EQ218" s="370"/>
      <c r="ER218" s="370"/>
      <c r="ES218" s="370"/>
      <c r="ET218" s="370"/>
      <c r="EU218" s="370"/>
      <c r="EV218" s="370"/>
      <c r="EW218" s="370"/>
      <c r="EX218" s="370"/>
      <c r="EY218" s="370"/>
      <c r="EZ218" s="370"/>
      <c r="FA218" s="370"/>
      <c r="FB218" s="370"/>
      <c r="FC218" s="370"/>
      <c r="FD218" s="370"/>
      <c r="FE218" s="370"/>
      <c r="FF218" s="370"/>
      <c r="FG218" s="370"/>
      <c r="FH218" s="370"/>
      <c r="FI218" s="370"/>
      <c r="FJ218" s="370"/>
      <c r="FK218" s="370"/>
      <c r="FL218" s="370"/>
      <c r="FM218" s="370"/>
      <c r="FN218" s="370"/>
      <c r="FO218" s="370"/>
      <c r="FP218" s="370"/>
      <c r="FQ218" s="370"/>
      <c r="FR218" s="370"/>
      <c r="FS218" s="370"/>
      <c r="FT218" s="370"/>
      <c r="FU218" s="370"/>
      <c r="FV218" s="370"/>
      <c r="FW218" s="370"/>
      <c r="FX218" s="370"/>
      <c r="FY218" s="370"/>
      <c r="FZ218" s="370"/>
      <c r="GA218" s="370"/>
      <c r="GB218" s="370"/>
      <c r="GC218" s="370"/>
      <c r="GD218" s="370"/>
      <c r="GE218" s="370"/>
      <c r="GF218" s="370"/>
      <c r="GG218" s="370"/>
      <c r="GH218" s="370"/>
      <c r="GI218" s="370"/>
    </row>
    <row r="219" spans="1:191" s="371" customFormat="1" ht="21" customHeight="1">
      <c r="A219" s="484" t="s">
        <v>199</v>
      </c>
      <c r="B219" s="484"/>
      <c r="C219" s="484"/>
      <c r="D219" s="484"/>
      <c r="E219" s="484"/>
      <c r="F219" s="484"/>
      <c r="G219" s="484"/>
      <c r="H219" s="484"/>
      <c r="I219" s="484"/>
      <c r="J219" s="484"/>
      <c r="K219" s="484"/>
      <c r="L219" s="484"/>
      <c r="M219" s="484"/>
      <c r="N219" s="484"/>
      <c r="O219" s="484"/>
      <c r="P219" s="484"/>
      <c r="Q219" s="484"/>
      <c r="R219" s="368"/>
      <c r="S219" s="368"/>
      <c r="T219" s="369"/>
      <c r="U219" s="370"/>
      <c r="V219" s="370"/>
      <c r="W219" s="370"/>
      <c r="X219" s="370"/>
      <c r="Y219" s="370"/>
      <c r="Z219" s="370"/>
      <c r="AA219" s="370"/>
      <c r="AB219" s="370"/>
      <c r="AC219" s="370"/>
      <c r="AD219" s="370"/>
      <c r="AE219" s="370"/>
      <c r="AF219" s="370"/>
      <c r="AG219" s="370"/>
      <c r="AH219" s="370"/>
      <c r="AI219" s="370"/>
      <c r="AJ219" s="370"/>
      <c r="AK219" s="370"/>
      <c r="AL219" s="370"/>
      <c r="AM219" s="370"/>
      <c r="AN219" s="370"/>
      <c r="AO219" s="370"/>
      <c r="AP219" s="370"/>
      <c r="AQ219" s="370"/>
      <c r="AR219" s="370"/>
      <c r="AS219" s="370"/>
      <c r="AT219" s="370"/>
      <c r="AU219" s="370"/>
      <c r="AV219" s="370"/>
      <c r="AW219" s="370"/>
      <c r="AX219" s="370"/>
      <c r="AY219" s="370"/>
      <c r="AZ219" s="370"/>
      <c r="BA219" s="370"/>
      <c r="BB219" s="370"/>
      <c r="BC219" s="370"/>
      <c r="BD219" s="370"/>
      <c r="BE219" s="370"/>
      <c r="BF219" s="370"/>
      <c r="BG219" s="370"/>
      <c r="BH219" s="370"/>
      <c r="BI219" s="370"/>
      <c r="BJ219" s="370"/>
      <c r="BK219" s="370"/>
      <c r="BL219" s="370"/>
      <c r="BM219" s="370"/>
      <c r="BN219" s="370"/>
      <c r="BO219" s="370"/>
      <c r="BP219" s="370"/>
      <c r="BQ219" s="370"/>
      <c r="BR219" s="370"/>
      <c r="BS219" s="370"/>
      <c r="BT219" s="370"/>
      <c r="BU219" s="370"/>
      <c r="BV219" s="370"/>
      <c r="BW219" s="370"/>
      <c r="BX219" s="370"/>
      <c r="BY219" s="370"/>
      <c r="BZ219" s="370"/>
      <c r="CA219" s="370"/>
      <c r="CB219" s="370"/>
      <c r="CC219" s="370"/>
      <c r="CD219" s="370"/>
      <c r="CE219" s="370"/>
      <c r="CF219" s="370"/>
      <c r="CG219" s="370"/>
      <c r="CH219" s="370"/>
      <c r="CI219" s="370"/>
      <c r="CJ219" s="370"/>
      <c r="CK219" s="370"/>
      <c r="CL219" s="370"/>
      <c r="CM219" s="370"/>
      <c r="CN219" s="370"/>
      <c r="CO219" s="370"/>
      <c r="CP219" s="370"/>
      <c r="CQ219" s="370"/>
      <c r="CR219" s="370"/>
      <c r="CS219" s="370"/>
      <c r="CT219" s="370"/>
      <c r="CU219" s="370"/>
      <c r="CV219" s="370"/>
      <c r="CW219" s="370"/>
      <c r="CX219" s="370"/>
      <c r="CY219" s="370"/>
      <c r="CZ219" s="370"/>
      <c r="DA219" s="370"/>
      <c r="DB219" s="370"/>
      <c r="DC219" s="370"/>
      <c r="DD219" s="370"/>
      <c r="DE219" s="370"/>
      <c r="DF219" s="370"/>
      <c r="DG219" s="370"/>
      <c r="DH219" s="370"/>
      <c r="DI219" s="370"/>
      <c r="DJ219" s="370"/>
      <c r="DK219" s="370"/>
      <c r="DL219" s="370"/>
      <c r="DM219" s="370"/>
      <c r="DN219" s="370"/>
      <c r="DO219" s="370"/>
      <c r="DP219" s="370"/>
      <c r="DQ219" s="370"/>
      <c r="DR219" s="370"/>
      <c r="DS219" s="370"/>
      <c r="DT219" s="370"/>
      <c r="DU219" s="370"/>
      <c r="DV219" s="370"/>
      <c r="DW219" s="370"/>
      <c r="DX219" s="370"/>
      <c r="DY219" s="370"/>
      <c r="DZ219" s="370"/>
      <c r="EA219" s="370"/>
      <c r="EB219" s="370"/>
      <c r="EC219" s="370"/>
      <c r="ED219" s="370"/>
      <c r="EE219" s="370"/>
      <c r="EF219" s="370"/>
      <c r="EG219" s="370"/>
      <c r="EH219" s="370"/>
      <c r="EI219" s="370"/>
      <c r="EJ219" s="370"/>
      <c r="EK219" s="370"/>
      <c r="EL219" s="370"/>
      <c r="EM219" s="370"/>
      <c r="EN219" s="370"/>
      <c r="EO219" s="370"/>
      <c r="EP219" s="370"/>
      <c r="EQ219" s="370"/>
      <c r="ER219" s="370"/>
      <c r="ES219" s="370"/>
      <c r="ET219" s="370"/>
      <c r="EU219" s="370"/>
      <c r="EV219" s="370"/>
      <c r="EW219" s="370"/>
      <c r="EX219" s="370"/>
      <c r="EY219" s="370"/>
      <c r="EZ219" s="370"/>
      <c r="FA219" s="370"/>
      <c r="FB219" s="370"/>
      <c r="FC219" s="370"/>
      <c r="FD219" s="370"/>
      <c r="FE219" s="370"/>
      <c r="FF219" s="370"/>
      <c r="FG219" s="370"/>
      <c r="FH219" s="370"/>
      <c r="FI219" s="370"/>
      <c r="FJ219" s="370"/>
      <c r="FK219" s="370"/>
      <c r="FL219" s="370"/>
      <c r="FM219" s="370"/>
      <c r="FN219" s="370"/>
      <c r="FO219" s="370"/>
      <c r="FP219" s="370"/>
      <c r="FQ219" s="370"/>
      <c r="FR219" s="370"/>
      <c r="FS219" s="370"/>
      <c r="FT219" s="370"/>
      <c r="FU219" s="370"/>
      <c r="FV219" s="370"/>
      <c r="FW219" s="370"/>
      <c r="FX219" s="370"/>
      <c r="FY219" s="370"/>
      <c r="FZ219" s="370"/>
      <c r="GA219" s="370"/>
      <c r="GB219" s="370"/>
      <c r="GC219" s="370"/>
      <c r="GD219" s="370"/>
      <c r="GE219" s="370"/>
      <c r="GF219" s="370"/>
      <c r="GG219" s="370"/>
      <c r="GH219" s="370"/>
      <c r="GI219" s="370"/>
    </row>
    <row r="220" spans="1:191" s="371" customFormat="1" ht="31.5" customHeight="1">
      <c r="A220" s="372">
        <v>25</v>
      </c>
      <c r="B220" s="333" t="s">
        <v>856</v>
      </c>
      <c r="C220" s="344">
        <v>18576</v>
      </c>
      <c r="D220" s="373">
        <v>123</v>
      </c>
      <c r="E220" s="373">
        <v>117</v>
      </c>
      <c r="F220" s="373">
        <v>116</v>
      </c>
      <c r="G220" s="373">
        <v>122</v>
      </c>
      <c r="H220" s="373">
        <v>119</v>
      </c>
      <c r="I220" s="373">
        <f aca="true" t="shared" si="49" ref="I220:J223">H220*0.99</f>
        <v>117.81</v>
      </c>
      <c r="J220" s="374">
        <f t="shared" si="49"/>
        <v>116.6319</v>
      </c>
      <c r="K220" s="375">
        <f>D220*1.46</f>
        <v>179.57999999999998</v>
      </c>
      <c r="L220" s="375">
        <f aca="true" t="shared" si="50" ref="L220:Q223">E220*1.46</f>
        <v>170.82</v>
      </c>
      <c r="M220" s="375">
        <f t="shared" si="50"/>
        <v>169.35999999999999</v>
      </c>
      <c r="N220" s="375">
        <f t="shared" si="50"/>
        <v>178.12</v>
      </c>
      <c r="O220" s="375">
        <f t="shared" si="50"/>
        <v>173.74</v>
      </c>
      <c r="P220" s="375">
        <f t="shared" si="50"/>
        <v>172.0026</v>
      </c>
      <c r="Q220" s="375">
        <f t="shared" si="50"/>
        <v>170.282574</v>
      </c>
      <c r="R220" s="368"/>
      <c r="S220" s="368"/>
      <c r="T220" s="369"/>
      <c r="U220" s="370"/>
      <c r="V220" s="370"/>
      <c r="W220" s="370"/>
      <c r="X220" s="370"/>
      <c r="Y220" s="370"/>
      <c r="Z220" s="370"/>
      <c r="AA220" s="370"/>
      <c r="AB220" s="370"/>
      <c r="AC220" s="370"/>
      <c r="AD220" s="370"/>
      <c r="AE220" s="370"/>
      <c r="AF220" s="370"/>
      <c r="AG220" s="370"/>
      <c r="AH220" s="370"/>
      <c r="AI220" s="370"/>
      <c r="AJ220" s="370"/>
      <c r="AK220" s="370"/>
      <c r="AL220" s="370"/>
      <c r="AM220" s="370"/>
      <c r="AN220" s="370"/>
      <c r="AO220" s="370"/>
      <c r="AP220" s="370"/>
      <c r="AQ220" s="370"/>
      <c r="AR220" s="370"/>
      <c r="AS220" s="370"/>
      <c r="AT220" s="370"/>
      <c r="AU220" s="370"/>
      <c r="AV220" s="370"/>
      <c r="AW220" s="370"/>
      <c r="AX220" s="370"/>
      <c r="AY220" s="370"/>
      <c r="AZ220" s="370"/>
      <c r="BA220" s="370"/>
      <c r="BB220" s="370"/>
      <c r="BC220" s="370"/>
      <c r="BD220" s="370"/>
      <c r="BE220" s="370"/>
      <c r="BF220" s="370"/>
      <c r="BG220" s="370"/>
      <c r="BH220" s="370"/>
      <c r="BI220" s="370"/>
      <c r="BJ220" s="370"/>
      <c r="BK220" s="370"/>
      <c r="BL220" s="370"/>
      <c r="BM220" s="370"/>
      <c r="BN220" s="370"/>
      <c r="BO220" s="370"/>
      <c r="BP220" s="370"/>
      <c r="BQ220" s="370"/>
      <c r="BR220" s="370"/>
      <c r="BS220" s="370"/>
      <c r="BT220" s="370"/>
      <c r="BU220" s="370"/>
      <c r="BV220" s="370"/>
      <c r="BW220" s="370"/>
      <c r="BX220" s="370"/>
      <c r="BY220" s="370"/>
      <c r="BZ220" s="370"/>
      <c r="CA220" s="370"/>
      <c r="CB220" s="370"/>
      <c r="CC220" s="370"/>
      <c r="CD220" s="370"/>
      <c r="CE220" s="370"/>
      <c r="CF220" s="370"/>
      <c r="CG220" s="370"/>
      <c r="CH220" s="370"/>
      <c r="CI220" s="370"/>
      <c r="CJ220" s="370"/>
      <c r="CK220" s="370"/>
      <c r="CL220" s="370"/>
      <c r="CM220" s="370"/>
      <c r="CN220" s="370"/>
      <c r="CO220" s="370"/>
      <c r="CP220" s="370"/>
      <c r="CQ220" s="370"/>
      <c r="CR220" s="370"/>
      <c r="CS220" s="370"/>
      <c r="CT220" s="370"/>
      <c r="CU220" s="370"/>
      <c r="CV220" s="370"/>
      <c r="CW220" s="370"/>
      <c r="CX220" s="370"/>
      <c r="CY220" s="370"/>
      <c r="CZ220" s="370"/>
      <c r="DA220" s="370"/>
      <c r="DB220" s="370"/>
      <c r="DC220" s="370"/>
      <c r="DD220" s="370"/>
      <c r="DE220" s="370"/>
      <c r="DF220" s="370"/>
      <c r="DG220" s="370"/>
      <c r="DH220" s="370"/>
      <c r="DI220" s="370"/>
      <c r="DJ220" s="370"/>
      <c r="DK220" s="370"/>
      <c r="DL220" s="370"/>
      <c r="DM220" s="370"/>
      <c r="DN220" s="370"/>
      <c r="DO220" s="370"/>
      <c r="DP220" s="370"/>
      <c r="DQ220" s="370"/>
      <c r="DR220" s="370"/>
      <c r="DS220" s="370"/>
      <c r="DT220" s="370"/>
      <c r="DU220" s="370"/>
      <c r="DV220" s="370"/>
      <c r="DW220" s="370"/>
      <c r="DX220" s="370"/>
      <c r="DY220" s="370"/>
      <c r="DZ220" s="370"/>
      <c r="EA220" s="370"/>
      <c r="EB220" s="370"/>
      <c r="EC220" s="370"/>
      <c r="ED220" s="370"/>
      <c r="EE220" s="370"/>
      <c r="EF220" s="370"/>
      <c r="EG220" s="370"/>
      <c r="EH220" s="370"/>
      <c r="EI220" s="370"/>
      <c r="EJ220" s="370"/>
      <c r="EK220" s="370"/>
      <c r="EL220" s="370"/>
      <c r="EM220" s="370"/>
      <c r="EN220" s="370"/>
      <c r="EO220" s="370"/>
      <c r="EP220" s="370"/>
      <c r="EQ220" s="370"/>
      <c r="ER220" s="370"/>
      <c r="ES220" s="370"/>
      <c r="ET220" s="370"/>
      <c r="EU220" s="370"/>
      <c r="EV220" s="370"/>
      <c r="EW220" s="370"/>
      <c r="EX220" s="370"/>
      <c r="EY220" s="370"/>
      <c r="EZ220" s="370"/>
      <c r="FA220" s="370"/>
      <c r="FB220" s="370"/>
      <c r="FC220" s="370"/>
      <c r="FD220" s="370"/>
      <c r="FE220" s="370"/>
      <c r="FF220" s="370"/>
      <c r="FG220" s="370"/>
      <c r="FH220" s="370"/>
      <c r="FI220" s="370"/>
      <c r="FJ220" s="370"/>
      <c r="FK220" s="370"/>
      <c r="FL220" s="370"/>
      <c r="FM220" s="370"/>
      <c r="FN220" s="370"/>
      <c r="FO220" s="370"/>
      <c r="FP220" s="370"/>
      <c r="FQ220" s="370"/>
      <c r="FR220" s="370"/>
      <c r="FS220" s="370"/>
      <c r="FT220" s="370"/>
      <c r="FU220" s="370"/>
      <c r="FV220" s="370"/>
      <c r="FW220" s="370"/>
      <c r="FX220" s="370"/>
      <c r="FY220" s="370"/>
      <c r="FZ220" s="370"/>
      <c r="GA220" s="370"/>
      <c r="GB220" s="370"/>
      <c r="GC220" s="370"/>
      <c r="GD220" s="370"/>
      <c r="GE220" s="370"/>
      <c r="GF220" s="370"/>
      <c r="GG220" s="370"/>
      <c r="GH220" s="370"/>
      <c r="GI220" s="370"/>
    </row>
    <row r="221" spans="1:191" s="371" customFormat="1" ht="31.5" customHeight="1">
      <c r="A221" s="372">
        <v>26</v>
      </c>
      <c r="B221" s="333" t="s">
        <v>1012</v>
      </c>
      <c r="C221" s="149">
        <v>25865</v>
      </c>
      <c r="D221" s="340">
        <v>9</v>
      </c>
      <c r="E221" s="340">
        <v>2</v>
      </c>
      <c r="F221" s="340">
        <v>3</v>
      </c>
      <c r="G221" s="340">
        <v>4</v>
      </c>
      <c r="H221" s="340">
        <v>3</v>
      </c>
      <c r="I221" s="373">
        <f t="shared" si="49"/>
        <v>2.9699999999999998</v>
      </c>
      <c r="J221" s="374">
        <f t="shared" si="49"/>
        <v>2.9402999999999997</v>
      </c>
      <c r="K221" s="375">
        <f>D221*1.46</f>
        <v>13.14</v>
      </c>
      <c r="L221" s="375">
        <f t="shared" si="50"/>
        <v>2.92</v>
      </c>
      <c r="M221" s="375">
        <f t="shared" si="50"/>
        <v>4.38</v>
      </c>
      <c r="N221" s="375">
        <f t="shared" si="50"/>
        <v>5.84</v>
      </c>
      <c r="O221" s="375">
        <f t="shared" si="50"/>
        <v>4.38</v>
      </c>
      <c r="P221" s="375">
        <f t="shared" si="50"/>
        <v>4.3362</v>
      </c>
      <c r="Q221" s="375">
        <f t="shared" si="50"/>
        <v>4.292838</v>
      </c>
      <c r="R221" s="368"/>
      <c r="S221" s="368"/>
      <c r="T221" s="369"/>
      <c r="U221" s="370"/>
      <c r="V221" s="370"/>
      <c r="W221" s="370"/>
      <c r="X221" s="370"/>
      <c r="Y221" s="370"/>
      <c r="Z221" s="370"/>
      <c r="AA221" s="370"/>
      <c r="AB221" s="370"/>
      <c r="AC221" s="370"/>
      <c r="AD221" s="370"/>
      <c r="AE221" s="370"/>
      <c r="AF221" s="370"/>
      <c r="AG221" s="370"/>
      <c r="AH221" s="370"/>
      <c r="AI221" s="370"/>
      <c r="AJ221" s="370"/>
      <c r="AK221" s="370"/>
      <c r="AL221" s="370"/>
      <c r="AM221" s="370"/>
      <c r="AN221" s="370"/>
      <c r="AO221" s="370"/>
      <c r="AP221" s="370"/>
      <c r="AQ221" s="370"/>
      <c r="AR221" s="370"/>
      <c r="AS221" s="370"/>
      <c r="AT221" s="370"/>
      <c r="AU221" s="370"/>
      <c r="AV221" s="370"/>
      <c r="AW221" s="370"/>
      <c r="AX221" s="370"/>
      <c r="AY221" s="370"/>
      <c r="AZ221" s="370"/>
      <c r="BA221" s="370"/>
      <c r="BB221" s="370"/>
      <c r="BC221" s="370"/>
      <c r="BD221" s="370"/>
      <c r="BE221" s="370"/>
      <c r="BF221" s="370"/>
      <c r="BG221" s="370"/>
      <c r="BH221" s="370"/>
      <c r="BI221" s="370"/>
      <c r="BJ221" s="370"/>
      <c r="BK221" s="370"/>
      <c r="BL221" s="370"/>
      <c r="BM221" s="370"/>
      <c r="BN221" s="370"/>
      <c r="BO221" s="370"/>
      <c r="BP221" s="370"/>
      <c r="BQ221" s="370"/>
      <c r="BR221" s="370"/>
      <c r="BS221" s="370"/>
      <c r="BT221" s="370"/>
      <c r="BU221" s="370"/>
      <c r="BV221" s="370"/>
      <c r="BW221" s="370"/>
      <c r="BX221" s="370"/>
      <c r="BY221" s="370"/>
      <c r="BZ221" s="370"/>
      <c r="CA221" s="370"/>
      <c r="CB221" s="370"/>
      <c r="CC221" s="370"/>
      <c r="CD221" s="370"/>
      <c r="CE221" s="370"/>
      <c r="CF221" s="370"/>
      <c r="CG221" s="370"/>
      <c r="CH221" s="370"/>
      <c r="CI221" s="370"/>
      <c r="CJ221" s="370"/>
      <c r="CK221" s="370"/>
      <c r="CL221" s="370"/>
      <c r="CM221" s="370"/>
      <c r="CN221" s="370"/>
      <c r="CO221" s="370"/>
      <c r="CP221" s="370"/>
      <c r="CQ221" s="370"/>
      <c r="CR221" s="370"/>
      <c r="CS221" s="370"/>
      <c r="CT221" s="370"/>
      <c r="CU221" s="370"/>
      <c r="CV221" s="370"/>
      <c r="CW221" s="370"/>
      <c r="CX221" s="370"/>
      <c r="CY221" s="370"/>
      <c r="CZ221" s="370"/>
      <c r="DA221" s="370"/>
      <c r="DB221" s="370"/>
      <c r="DC221" s="370"/>
      <c r="DD221" s="370"/>
      <c r="DE221" s="370"/>
      <c r="DF221" s="370"/>
      <c r="DG221" s="370"/>
      <c r="DH221" s="370"/>
      <c r="DI221" s="370"/>
      <c r="DJ221" s="370"/>
      <c r="DK221" s="370"/>
      <c r="DL221" s="370"/>
      <c r="DM221" s="370"/>
      <c r="DN221" s="370"/>
      <c r="DO221" s="370"/>
      <c r="DP221" s="370"/>
      <c r="DQ221" s="370"/>
      <c r="DR221" s="370"/>
      <c r="DS221" s="370"/>
      <c r="DT221" s="370"/>
      <c r="DU221" s="370"/>
      <c r="DV221" s="370"/>
      <c r="DW221" s="370"/>
      <c r="DX221" s="370"/>
      <c r="DY221" s="370"/>
      <c r="DZ221" s="370"/>
      <c r="EA221" s="370"/>
      <c r="EB221" s="370"/>
      <c r="EC221" s="370"/>
      <c r="ED221" s="370"/>
      <c r="EE221" s="370"/>
      <c r="EF221" s="370"/>
      <c r="EG221" s="370"/>
      <c r="EH221" s="370"/>
      <c r="EI221" s="370"/>
      <c r="EJ221" s="370"/>
      <c r="EK221" s="370"/>
      <c r="EL221" s="370"/>
      <c r="EM221" s="370"/>
      <c r="EN221" s="370"/>
      <c r="EO221" s="370"/>
      <c r="EP221" s="370"/>
      <c r="EQ221" s="370"/>
      <c r="ER221" s="370"/>
      <c r="ES221" s="370"/>
      <c r="ET221" s="370"/>
      <c r="EU221" s="370"/>
      <c r="EV221" s="370"/>
      <c r="EW221" s="370"/>
      <c r="EX221" s="370"/>
      <c r="EY221" s="370"/>
      <c r="EZ221" s="370"/>
      <c r="FA221" s="370"/>
      <c r="FB221" s="370"/>
      <c r="FC221" s="370"/>
      <c r="FD221" s="370"/>
      <c r="FE221" s="370"/>
      <c r="FF221" s="370"/>
      <c r="FG221" s="370"/>
      <c r="FH221" s="370"/>
      <c r="FI221" s="370"/>
      <c r="FJ221" s="370"/>
      <c r="FK221" s="370"/>
      <c r="FL221" s="370"/>
      <c r="FM221" s="370"/>
      <c r="FN221" s="370"/>
      <c r="FO221" s="370"/>
      <c r="FP221" s="370"/>
      <c r="FQ221" s="370"/>
      <c r="FR221" s="370"/>
      <c r="FS221" s="370"/>
      <c r="FT221" s="370"/>
      <c r="FU221" s="370"/>
      <c r="FV221" s="370"/>
      <c r="FW221" s="370"/>
      <c r="FX221" s="370"/>
      <c r="FY221" s="370"/>
      <c r="FZ221" s="370"/>
      <c r="GA221" s="370"/>
      <c r="GB221" s="370"/>
      <c r="GC221" s="370"/>
      <c r="GD221" s="370"/>
      <c r="GE221" s="370"/>
      <c r="GF221" s="370"/>
      <c r="GG221" s="370"/>
      <c r="GH221" s="370"/>
      <c r="GI221" s="370"/>
    </row>
    <row r="222" spans="1:191" s="371" customFormat="1" ht="15.75" customHeight="1">
      <c r="A222" s="372">
        <v>27</v>
      </c>
      <c r="B222" s="360" t="s">
        <v>111</v>
      </c>
      <c r="C222" s="340">
        <v>24110</v>
      </c>
      <c r="D222" s="373">
        <v>4</v>
      </c>
      <c r="E222" s="373">
        <v>4</v>
      </c>
      <c r="F222" s="373">
        <v>1</v>
      </c>
      <c r="G222" s="373">
        <v>1</v>
      </c>
      <c r="H222" s="373">
        <v>1</v>
      </c>
      <c r="I222" s="373">
        <f t="shared" si="49"/>
        <v>0.99</v>
      </c>
      <c r="J222" s="374">
        <f t="shared" si="49"/>
        <v>0.9801</v>
      </c>
      <c r="K222" s="375">
        <f>D222*1.46</f>
        <v>5.84</v>
      </c>
      <c r="L222" s="375">
        <f t="shared" si="50"/>
        <v>5.84</v>
      </c>
      <c r="M222" s="375">
        <f t="shared" si="50"/>
        <v>1.46</v>
      </c>
      <c r="N222" s="375">
        <f t="shared" si="50"/>
        <v>1.46</v>
      </c>
      <c r="O222" s="375">
        <f t="shared" si="50"/>
        <v>1.46</v>
      </c>
      <c r="P222" s="375">
        <f t="shared" si="50"/>
        <v>1.4454</v>
      </c>
      <c r="Q222" s="375">
        <f t="shared" si="50"/>
        <v>1.4309459999999998</v>
      </c>
      <c r="R222" s="368"/>
      <c r="S222" s="368"/>
      <c r="T222" s="369"/>
      <c r="U222" s="370"/>
      <c r="V222" s="370"/>
      <c r="W222" s="370"/>
      <c r="X222" s="370"/>
      <c r="Y222" s="370"/>
      <c r="Z222" s="370"/>
      <c r="AA222" s="370"/>
      <c r="AB222" s="370"/>
      <c r="AC222" s="370"/>
      <c r="AD222" s="370"/>
      <c r="AE222" s="370"/>
      <c r="AF222" s="370"/>
      <c r="AG222" s="370"/>
      <c r="AH222" s="370"/>
      <c r="AI222" s="370"/>
      <c r="AJ222" s="370"/>
      <c r="AK222" s="370"/>
      <c r="AL222" s="370"/>
      <c r="AM222" s="370"/>
      <c r="AN222" s="370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0"/>
      <c r="AZ222" s="370"/>
      <c r="BA222" s="370"/>
      <c r="BB222" s="370"/>
      <c r="BC222" s="370"/>
      <c r="BD222" s="370"/>
      <c r="BE222" s="370"/>
      <c r="BF222" s="370"/>
      <c r="BG222" s="370"/>
      <c r="BH222" s="370"/>
      <c r="BI222" s="370"/>
      <c r="BJ222" s="370"/>
      <c r="BK222" s="370"/>
      <c r="BL222" s="370"/>
      <c r="BM222" s="370"/>
      <c r="BN222" s="370"/>
      <c r="BO222" s="370"/>
      <c r="BP222" s="370"/>
      <c r="BQ222" s="370"/>
      <c r="BR222" s="370"/>
      <c r="BS222" s="370"/>
      <c r="BT222" s="370"/>
      <c r="BU222" s="370"/>
      <c r="BV222" s="370"/>
      <c r="BW222" s="370"/>
      <c r="BX222" s="370"/>
      <c r="BY222" s="370"/>
      <c r="BZ222" s="370"/>
      <c r="CA222" s="370"/>
      <c r="CB222" s="370"/>
      <c r="CC222" s="370"/>
      <c r="CD222" s="370"/>
      <c r="CE222" s="370"/>
      <c r="CF222" s="370"/>
      <c r="CG222" s="370"/>
      <c r="CH222" s="370"/>
      <c r="CI222" s="370"/>
      <c r="CJ222" s="370"/>
      <c r="CK222" s="370"/>
      <c r="CL222" s="370"/>
      <c r="CM222" s="370"/>
      <c r="CN222" s="370"/>
      <c r="CO222" s="370"/>
      <c r="CP222" s="370"/>
      <c r="CQ222" s="370"/>
      <c r="CR222" s="370"/>
      <c r="CS222" s="370"/>
      <c r="CT222" s="370"/>
      <c r="CU222" s="370"/>
      <c r="CV222" s="370"/>
      <c r="CW222" s="370"/>
      <c r="CX222" s="370"/>
      <c r="CY222" s="370"/>
      <c r="CZ222" s="370"/>
      <c r="DA222" s="370"/>
      <c r="DB222" s="370"/>
      <c r="DC222" s="370"/>
      <c r="DD222" s="370"/>
      <c r="DE222" s="370"/>
      <c r="DF222" s="370"/>
      <c r="DG222" s="370"/>
      <c r="DH222" s="370"/>
      <c r="DI222" s="370"/>
      <c r="DJ222" s="370"/>
      <c r="DK222" s="370"/>
      <c r="DL222" s="370"/>
      <c r="DM222" s="370"/>
      <c r="DN222" s="370"/>
      <c r="DO222" s="370"/>
      <c r="DP222" s="370"/>
      <c r="DQ222" s="370"/>
      <c r="DR222" s="370"/>
      <c r="DS222" s="370"/>
      <c r="DT222" s="370"/>
      <c r="DU222" s="370"/>
      <c r="DV222" s="370"/>
      <c r="DW222" s="370"/>
      <c r="DX222" s="370"/>
      <c r="DY222" s="370"/>
      <c r="DZ222" s="370"/>
      <c r="EA222" s="370"/>
      <c r="EB222" s="370"/>
      <c r="EC222" s="370"/>
      <c r="ED222" s="370"/>
      <c r="EE222" s="370"/>
      <c r="EF222" s="370"/>
      <c r="EG222" s="370"/>
      <c r="EH222" s="370"/>
      <c r="EI222" s="370"/>
      <c r="EJ222" s="370"/>
      <c r="EK222" s="370"/>
      <c r="EL222" s="370"/>
      <c r="EM222" s="370"/>
      <c r="EN222" s="370"/>
      <c r="EO222" s="370"/>
      <c r="EP222" s="370"/>
      <c r="EQ222" s="370"/>
      <c r="ER222" s="370"/>
      <c r="ES222" s="370"/>
      <c r="ET222" s="370"/>
      <c r="EU222" s="370"/>
      <c r="EV222" s="370"/>
      <c r="EW222" s="370"/>
      <c r="EX222" s="370"/>
      <c r="EY222" s="370"/>
      <c r="EZ222" s="370"/>
      <c r="FA222" s="370"/>
      <c r="FB222" s="370"/>
      <c r="FC222" s="370"/>
      <c r="FD222" s="370"/>
      <c r="FE222" s="370"/>
      <c r="FF222" s="370"/>
      <c r="FG222" s="370"/>
      <c r="FH222" s="370"/>
      <c r="FI222" s="370"/>
      <c r="FJ222" s="370"/>
      <c r="FK222" s="370"/>
      <c r="FL222" s="370"/>
      <c r="FM222" s="370"/>
      <c r="FN222" s="370"/>
      <c r="FO222" s="370"/>
      <c r="FP222" s="370"/>
      <c r="FQ222" s="370"/>
      <c r="FR222" s="370"/>
      <c r="FS222" s="370"/>
      <c r="FT222" s="370"/>
      <c r="FU222" s="370"/>
      <c r="FV222" s="370"/>
      <c r="FW222" s="370"/>
      <c r="FX222" s="370"/>
      <c r="FY222" s="370"/>
      <c r="FZ222" s="370"/>
      <c r="GA222" s="370"/>
      <c r="GB222" s="370"/>
      <c r="GC222" s="370"/>
      <c r="GD222" s="370"/>
      <c r="GE222" s="370"/>
      <c r="GF222" s="370"/>
      <c r="GG222" s="370"/>
      <c r="GH222" s="370"/>
      <c r="GI222" s="370"/>
    </row>
    <row r="223" spans="1:191" s="371" customFormat="1" ht="15.75" customHeight="1">
      <c r="A223" s="372">
        <v>28</v>
      </c>
      <c r="B223" s="360" t="s">
        <v>1797</v>
      </c>
      <c r="C223" s="340"/>
      <c r="D223" s="373">
        <v>40</v>
      </c>
      <c r="E223" s="373">
        <v>40</v>
      </c>
      <c r="F223" s="373">
        <v>40</v>
      </c>
      <c r="G223" s="373">
        <v>40</v>
      </c>
      <c r="H223" s="373">
        <v>40</v>
      </c>
      <c r="I223" s="373">
        <f>H223*0.99</f>
        <v>39.6</v>
      </c>
      <c r="J223" s="374">
        <f t="shared" si="49"/>
        <v>39.204</v>
      </c>
      <c r="K223" s="375">
        <f>D223*1.46</f>
        <v>58.4</v>
      </c>
      <c r="L223" s="375">
        <f t="shared" si="50"/>
        <v>58.4</v>
      </c>
      <c r="M223" s="375">
        <f t="shared" si="50"/>
        <v>58.4</v>
      </c>
      <c r="N223" s="375">
        <f t="shared" si="50"/>
        <v>58.4</v>
      </c>
      <c r="O223" s="375">
        <f t="shared" si="50"/>
        <v>58.4</v>
      </c>
      <c r="P223" s="375">
        <f t="shared" si="50"/>
        <v>57.816</v>
      </c>
      <c r="Q223" s="375">
        <f t="shared" si="50"/>
        <v>57.23784</v>
      </c>
      <c r="R223" s="368"/>
      <c r="S223" s="368"/>
      <c r="T223" s="369"/>
      <c r="U223" s="370"/>
      <c r="V223" s="370"/>
      <c r="W223" s="370"/>
      <c r="X223" s="370"/>
      <c r="Y223" s="370"/>
      <c r="Z223" s="370"/>
      <c r="AA223" s="370"/>
      <c r="AB223" s="370"/>
      <c r="AC223" s="370"/>
      <c r="AD223" s="370"/>
      <c r="AE223" s="370"/>
      <c r="AF223" s="370"/>
      <c r="AG223" s="370"/>
      <c r="AH223" s="370"/>
      <c r="AI223" s="370"/>
      <c r="AJ223" s="370"/>
      <c r="AK223" s="370"/>
      <c r="AL223" s="370"/>
      <c r="AM223" s="370"/>
      <c r="AN223" s="370"/>
      <c r="AO223" s="370"/>
      <c r="AP223" s="370"/>
      <c r="AQ223" s="370"/>
      <c r="AR223" s="370"/>
      <c r="AS223" s="370"/>
      <c r="AT223" s="370"/>
      <c r="AU223" s="370"/>
      <c r="AV223" s="370"/>
      <c r="AW223" s="370"/>
      <c r="AX223" s="370"/>
      <c r="AY223" s="370"/>
      <c r="AZ223" s="370"/>
      <c r="BA223" s="370"/>
      <c r="BB223" s="370"/>
      <c r="BC223" s="370"/>
      <c r="BD223" s="370"/>
      <c r="BE223" s="370"/>
      <c r="BF223" s="370"/>
      <c r="BG223" s="370"/>
      <c r="BH223" s="370"/>
      <c r="BI223" s="370"/>
      <c r="BJ223" s="370"/>
      <c r="BK223" s="370"/>
      <c r="BL223" s="370"/>
      <c r="BM223" s="370"/>
      <c r="BN223" s="370"/>
      <c r="BO223" s="370"/>
      <c r="BP223" s="370"/>
      <c r="BQ223" s="370"/>
      <c r="BR223" s="370"/>
      <c r="BS223" s="370"/>
      <c r="BT223" s="370"/>
      <c r="BU223" s="370"/>
      <c r="BV223" s="370"/>
      <c r="BW223" s="370"/>
      <c r="BX223" s="370"/>
      <c r="BY223" s="370"/>
      <c r="BZ223" s="370"/>
      <c r="CA223" s="370"/>
      <c r="CB223" s="370"/>
      <c r="CC223" s="370"/>
      <c r="CD223" s="370"/>
      <c r="CE223" s="370"/>
      <c r="CF223" s="370"/>
      <c r="CG223" s="370"/>
      <c r="CH223" s="370"/>
      <c r="CI223" s="370"/>
      <c r="CJ223" s="370"/>
      <c r="CK223" s="370"/>
      <c r="CL223" s="370"/>
      <c r="CM223" s="370"/>
      <c r="CN223" s="370"/>
      <c r="CO223" s="370"/>
      <c r="CP223" s="370"/>
      <c r="CQ223" s="370"/>
      <c r="CR223" s="370"/>
      <c r="CS223" s="370"/>
      <c r="CT223" s="370"/>
      <c r="CU223" s="370"/>
      <c r="CV223" s="370"/>
      <c r="CW223" s="370"/>
      <c r="CX223" s="370"/>
      <c r="CY223" s="370"/>
      <c r="CZ223" s="370"/>
      <c r="DA223" s="370"/>
      <c r="DB223" s="370"/>
      <c r="DC223" s="370"/>
      <c r="DD223" s="370"/>
      <c r="DE223" s="370"/>
      <c r="DF223" s="370"/>
      <c r="DG223" s="370"/>
      <c r="DH223" s="370"/>
      <c r="DI223" s="370"/>
      <c r="DJ223" s="370"/>
      <c r="DK223" s="370"/>
      <c r="DL223" s="370"/>
      <c r="DM223" s="370"/>
      <c r="DN223" s="370"/>
      <c r="DO223" s="370"/>
      <c r="DP223" s="370"/>
      <c r="DQ223" s="370"/>
      <c r="DR223" s="370"/>
      <c r="DS223" s="370"/>
      <c r="DT223" s="370"/>
      <c r="DU223" s="370"/>
      <c r="DV223" s="370"/>
      <c r="DW223" s="370"/>
      <c r="DX223" s="370"/>
      <c r="DY223" s="370"/>
      <c r="DZ223" s="370"/>
      <c r="EA223" s="370"/>
      <c r="EB223" s="370"/>
      <c r="EC223" s="370"/>
      <c r="ED223" s="370"/>
      <c r="EE223" s="370"/>
      <c r="EF223" s="370"/>
      <c r="EG223" s="370"/>
      <c r="EH223" s="370"/>
      <c r="EI223" s="370"/>
      <c r="EJ223" s="370"/>
      <c r="EK223" s="370"/>
      <c r="EL223" s="370"/>
      <c r="EM223" s="370"/>
      <c r="EN223" s="370"/>
      <c r="EO223" s="370"/>
      <c r="EP223" s="370"/>
      <c r="EQ223" s="370"/>
      <c r="ER223" s="370"/>
      <c r="ES223" s="370"/>
      <c r="ET223" s="370"/>
      <c r="EU223" s="370"/>
      <c r="EV223" s="370"/>
      <c r="EW223" s="370"/>
      <c r="EX223" s="370"/>
      <c r="EY223" s="370"/>
      <c r="EZ223" s="370"/>
      <c r="FA223" s="370"/>
      <c r="FB223" s="370"/>
      <c r="FC223" s="370"/>
      <c r="FD223" s="370"/>
      <c r="FE223" s="370"/>
      <c r="FF223" s="370"/>
      <c r="FG223" s="370"/>
      <c r="FH223" s="370"/>
      <c r="FI223" s="370"/>
      <c r="FJ223" s="370"/>
      <c r="FK223" s="370"/>
      <c r="FL223" s="370"/>
      <c r="FM223" s="370"/>
      <c r="FN223" s="370"/>
      <c r="FO223" s="370"/>
      <c r="FP223" s="370"/>
      <c r="FQ223" s="370"/>
      <c r="FR223" s="370"/>
      <c r="FS223" s="370"/>
      <c r="FT223" s="370"/>
      <c r="FU223" s="370"/>
      <c r="FV223" s="370"/>
      <c r="FW223" s="370"/>
      <c r="FX223" s="370"/>
      <c r="FY223" s="370"/>
      <c r="FZ223" s="370"/>
      <c r="GA223" s="370"/>
      <c r="GB223" s="370"/>
      <c r="GC223" s="370"/>
      <c r="GD223" s="370"/>
      <c r="GE223" s="370"/>
      <c r="GF223" s="370"/>
      <c r="GG223" s="370"/>
      <c r="GH223" s="370"/>
      <c r="GI223" s="370"/>
    </row>
    <row r="224" spans="1:191" s="371" customFormat="1" ht="37.5" customHeight="1">
      <c r="A224" s="484" t="s">
        <v>2088</v>
      </c>
      <c r="B224" s="484"/>
      <c r="C224" s="484"/>
      <c r="D224" s="484"/>
      <c r="E224" s="484"/>
      <c r="F224" s="484"/>
      <c r="G224" s="484"/>
      <c r="H224" s="484"/>
      <c r="I224" s="484"/>
      <c r="J224" s="484"/>
      <c r="K224" s="484"/>
      <c r="L224" s="484"/>
      <c r="M224" s="484"/>
      <c r="N224" s="484"/>
      <c r="O224" s="484"/>
      <c r="P224" s="484"/>
      <c r="Q224" s="484"/>
      <c r="R224" s="368"/>
      <c r="S224" s="368"/>
      <c r="T224" s="369"/>
      <c r="U224" s="370"/>
      <c r="V224" s="370"/>
      <c r="W224" s="370"/>
      <c r="X224" s="370"/>
      <c r="Y224" s="370"/>
      <c r="Z224" s="370"/>
      <c r="AA224" s="370"/>
      <c r="AB224" s="370"/>
      <c r="AC224" s="370"/>
      <c r="AD224" s="370"/>
      <c r="AE224" s="370"/>
      <c r="AF224" s="370"/>
      <c r="AG224" s="370"/>
      <c r="AH224" s="370"/>
      <c r="AI224" s="370"/>
      <c r="AJ224" s="370"/>
      <c r="AK224" s="370"/>
      <c r="AL224" s="370"/>
      <c r="AM224" s="370"/>
      <c r="AN224" s="370"/>
      <c r="AO224" s="370"/>
      <c r="AP224" s="370"/>
      <c r="AQ224" s="370"/>
      <c r="AR224" s="370"/>
      <c r="AS224" s="370"/>
      <c r="AT224" s="370"/>
      <c r="AU224" s="370"/>
      <c r="AV224" s="370"/>
      <c r="AW224" s="370"/>
      <c r="AX224" s="370"/>
      <c r="AY224" s="370"/>
      <c r="AZ224" s="370"/>
      <c r="BA224" s="370"/>
      <c r="BB224" s="370"/>
      <c r="BC224" s="370"/>
      <c r="BD224" s="370"/>
      <c r="BE224" s="370"/>
      <c r="BF224" s="370"/>
      <c r="BG224" s="370"/>
      <c r="BH224" s="370"/>
      <c r="BI224" s="370"/>
      <c r="BJ224" s="370"/>
      <c r="BK224" s="370"/>
      <c r="BL224" s="370"/>
      <c r="BM224" s="370"/>
      <c r="BN224" s="370"/>
      <c r="BO224" s="370"/>
      <c r="BP224" s="370"/>
      <c r="BQ224" s="370"/>
      <c r="BR224" s="370"/>
      <c r="BS224" s="370"/>
      <c r="BT224" s="370"/>
      <c r="BU224" s="370"/>
      <c r="BV224" s="370"/>
      <c r="BW224" s="370"/>
      <c r="BX224" s="370"/>
      <c r="BY224" s="370"/>
      <c r="BZ224" s="370"/>
      <c r="CA224" s="370"/>
      <c r="CB224" s="370"/>
      <c r="CC224" s="370"/>
      <c r="CD224" s="370"/>
      <c r="CE224" s="370"/>
      <c r="CF224" s="370"/>
      <c r="CG224" s="370"/>
      <c r="CH224" s="370"/>
      <c r="CI224" s="370"/>
      <c r="CJ224" s="370"/>
      <c r="CK224" s="370"/>
      <c r="CL224" s="370"/>
      <c r="CM224" s="370"/>
      <c r="CN224" s="370"/>
      <c r="CO224" s="370"/>
      <c r="CP224" s="370"/>
      <c r="CQ224" s="370"/>
      <c r="CR224" s="370"/>
      <c r="CS224" s="370"/>
      <c r="CT224" s="370"/>
      <c r="CU224" s="370"/>
      <c r="CV224" s="370"/>
      <c r="CW224" s="370"/>
      <c r="CX224" s="370"/>
      <c r="CY224" s="370"/>
      <c r="CZ224" s="370"/>
      <c r="DA224" s="370"/>
      <c r="DB224" s="370"/>
      <c r="DC224" s="370"/>
      <c r="DD224" s="370"/>
      <c r="DE224" s="370"/>
      <c r="DF224" s="370"/>
      <c r="DG224" s="370"/>
      <c r="DH224" s="370"/>
      <c r="DI224" s="370"/>
      <c r="DJ224" s="370"/>
      <c r="DK224" s="370"/>
      <c r="DL224" s="370"/>
      <c r="DM224" s="370"/>
      <c r="DN224" s="370"/>
      <c r="DO224" s="370"/>
      <c r="DP224" s="370"/>
      <c r="DQ224" s="370"/>
      <c r="DR224" s="370"/>
      <c r="DS224" s="370"/>
      <c r="DT224" s="370"/>
      <c r="DU224" s="370"/>
      <c r="DV224" s="370"/>
      <c r="DW224" s="370"/>
      <c r="DX224" s="370"/>
      <c r="DY224" s="370"/>
      <c r="DZ224" s="370"/>
      <c r="EA224" s="370"/>
      <c r="EB224" s="370"/>
      <c r="EC224" s="370"/>
      <c r="ED224" s="370"/>
      <c r="EE224" s="370"/>
      <c r="EF224" s="370"/>
      <c r="EG224" s="370"/>
      <c r="EH224" s="370"/>
      <c r="EI224" s="370"/>
      <c r="EJ224" s="370"/>
      <c r="EK224" s="370"/>
      <c r="EL224" s="370"/>
      <c r="EM224" s="370"/>
      <c r="EN224" s="370"/>
      <c r="EO224" s="370"/>
      <c r="EP224" s="370"/>
      <c r="EQ224" s="370"/>
      <c r="ER224" s="370"/>
      <c r="ES224" s="370"/>
      <c r="ET224" s="370"/>
      <c r="EU224" s="370"/>
      <c r="EV224" s="370"/>
      <c r="EW224" s="370"/>
      <c r="EX224" s="370"/>
      <c r="EY224" s="370"/>
      <c r="EZ224" s="370"/>
      <c r="FA224" s="370"/>
      <c r="FB224" s="370"/>
      <c r="FC224" s="370"/>
      <c r="FD224" s="370"/>
      <c r="FE224" s="370"/>
      <c r="FF224" s="370"/>
      <c r="FG224" s="370"/>
      <c r="FH224" s="370"/>
      <c r="FI224" s="370"/>
      <c r="FJ224" s="370"/>
      <c r="FK224" s="370"/>
      <c r="FL224" s="370"/>
      <c r="FM224" s="370"/>
      <c r="FN224" s="370"/>
      <c r="FO224" s="370"/>
      <c r="FP224" s="370"/>
      <c r="FQ224" s="370"/>
      <c r="FR224" s="370"/>
      <c r="FS224" s="370"/>
      <c r="FT224" s="370"/>
      <c r="FU224" s="370"/>
      <c r="FV224" s="370"/>
      <c r="FW224" s="370"/>
      <c r="FX224" s="370"/>
      <c r="FY224" s="370"/>
      <c r="FZ224" s="370"/>
      <c r="GA224" s="370"/>
      <c r="GB224" s="370"/>
      <c r="GC224" s="370"/>
      <c r="GD224" s="370"/>
      <c r="GE224" s="370"/>
      <c r="GF224" s="370"/>
      <c r="GG224" s="370"/>
      <c r="GH224" s="370"/>
      <c r="GI224" s="370"/>
    </row>
    <row r="225" spans="1:191" s="371" customFormat="1" ht="15.75" customHeight="1">
      <c r="A225" s="372">
        <v>29</v>
      </c>
      <c r="B225" s="333" t="s">
        <v>112</v>
      </c>
      <c r="C225" s="342">
        <v>27120</v>
      </c>
      <c r="D225" s="373">
        <v>35</v>
      </c>
      <c r="E225" s="373">
        <v>34</v>
      </c>
      <c r="F225" s="373">
        <v>36</v>
      </c>
      <c r="G225" s="373">
        <v>36</v>
      </c>
      <c r="H225" s="373">
        <v>36</v>
      </c>
      <c r="I225" s="373">
        <f>H225*1.2</f>
        <v>43.199999999999996</v>
      </c>
      <c r="J225" s="374">
        <f>I225*1.2</f>
        <v>51.839999999999996</v>
      </c>
      <c r="K225" s="379">
        <f>D225*2.54</f>
        <v>88.9</v>
      </c>
      <c r="L225" s="379">
        <f aca="true" t="shared" si="51" ref="L225:Q229">E225*2.54</f>
        <v>86.36</v>
      </c>
      <c r="M225" s="379">
        <f t="shared" si="51"/>
        <v>91.44</v>
      </c>
      <c r="N225" s="379">
        <f t="shared" si="51"/>
        <v>91.44</v>
      </c>
      <c r="O225" s="379">
        <f t="shared" si="51"/>
        <v>91.44</v>
      </c>
      <c r="P225" s="379">
        <f t="shared" si="51"/>
        <v>109.728</v>
      </c>
      <c r="Q225" s="379">
        <f t="shared" si="51"/>
        <v>131.6736</v>
      </c>
      <c r="R225" s="368"/>
      <c r="S225" s="368"/>
      <c r="T225" s="369"/>
      <c r="U225" s="370"/>
      <c r="V225" s="370"/>
      <c r="W225" s="370"/>
      <c r="X225" s="370"/>
      <c r="Y225" s="370"/>
      <c r="Z225" s="370"/>
      <c r="AA225" s="370"/>
      <c r="AB225" s="370"/>
      <c r="AC225" s="370"/>
      <c r="AD225" s="370"/>
      <c r="AE225" s="370"/>
      <c r="AF225" s="370"/>
      <c r="AG225" s="370"/>
      <c r="AH225" s="370"/>
      <c r="AI225" s="370"/>
      <c r="AJ225" s="370"/>
      <c r="AK225" s="370"/>
      <c r="AL225" s="370"/>
      <c r="AM225" s="370"/>
      <c r="AN225" s="370"/>
      <c r="AO225" s="370"/>
      <c r="AP225" s="370"/>
      <c r="AQ225" s="370"/>
      <c r="AR225" s="370"/>
      <c r="AS225" s="370"/>
      <c r="AT225" s="370"/>
      <c r="AU225" s="370"/>
      <c r="AV225" s="370"/>
      <c r="AW225" s="370"/>
      <c r="AX225" s="370"/>
      <c r="AY225" s="370"/>
      <c r="AZ225" s="370"/>
      <c r="BA225" s="370"/>
      <c r="BB225" s="370"/>
      <c r="BC225" s="370"/>
      <c r="BD225" s="370"/>
      <c r="BE225" s="370"/>
      <c r="BF225" s="370"/>
      <c r="BG225" s="370"/>
      <c r="BH225" s="370"/>
      <c r="BI225" s="370"/>
      <c r="BJ225" s="370"/>
      <c r="BK225" s="370"/>
      <c r="BL225" s="370"/>
      <c r="BM225" s="370"/>
      <c r="BN225" s="370"/>
      <c r="BO225" s="370"/>
      <c r="BP225" s="370"/>
      <c r="BQ225" s="370"/>
      <c r="BR225" s="370"/>
      <c r="BS225" s="370"/>
      <c r="BT225" s="370"/>
      <c r="BU225" s="370"/>
      <c r="BV225" s="370"/>
      <c r="BW225" s="370"/>
      <c r="BX225" s="370"/>
      <c r="BY225" s="370"/>
      <c r="BZ225" s="370"/>
      <c r="CA225" s="370"/>
      <c r="CB225" s="370"/>
      <c r="CC225" s="370"/>
      <c r="CD225" s="370"/>
      <c r="CE225" s="370"/>
      <c r="CF225" s="370"/>
      <c r="CG225" s="370"/>
      <c r="CH225" s="370"/>
      <c r="CI225" s="370"/>
      <c r="CJ225" s="370"/>
      <c r="CK225" s="370"/>
      <c r="CL225" s="370"/>
      <c r="CM225" s="370"/>
      <c r="CN225" s="370"/>
      <c r="CO225" s="370"/>
      <c r="CP225" s="370"/>
      <c r="CQ225" s="370"/>
      <c r="CR225" s="370"/>
      <c r="CS225" s="370"/>
      <c r="CT225" s="370"/>
      <c r="CU225" s="370"/>
      <c r="CV225" s="370"/>
      <c r="CW225" s="370"/>
      <c r="CX225" s="370"/>
      <c r="CY225" s="370"/>
      <c r="CZ225" s="370"/>
      <c r="DA225" s="370"/>
      <c r="DB225" s="370"/>
      <c r="DC225" s="370"/>
      <c r="DD225" s="370"/>
      <c r="DE225" s="370"/>
      <c r="DF225" s="370"/>
      <c r="DG225" s="370"/>
      <c r="DH225" s="370"/>
      <c r="DI225" s="370"/>
      <c r="DJ225" s="370"/>
      <c r="DK225" s="370"/>
      <c r="DL225" s="370"/>
      <c r="DM225" s="370"/>
      <c r="DN225" s="370"/>
      <c r="DO225" s="370"/>
      <c r="DP225" s="370"/>
      <c r="DQ225" s="370"/>
      <c r="DR225" s="370"/>
      <c r="DS225" s="370"/>
      <c r="DT225" s="370"/>
      <c r="DU225" s="370"/>
      <c r="DV225" s="370"/>
      <c r="DW225" s="370"/>
      <c r="DX225" s="370"/>
      <c r="DY225" s="370"/>
      <c r="DZ225" s="370"/>
      <c r="EA225" s="370"/>
      <c r="EB225" s="370"/>
      <c r="EC225" s="370"/>
      <c r="ED225" s="370"/>
      <c r="EE225" s="370"/>
      <c r="EF225" s="370"/>
      <c r="EG225" s="370"/>
      <c r="EH225" s="370"/>
      <c r="EI225" s="370"/>
      <c r="EJ225" s="370"/>
      <c r="EK225" s="370"/>
      <c r="EL225" s="370"/>
      <c r="EM225" s="370"/>
      <c r="EN225" s="370"/>
      <c r="EO225" s="370"/>
      <c r="EP225" s="370"/>
      <c r="EQ225" s="370"/>
      <c r="ER225" s="370"/>
      <c r="ES225" s="370"/>
      <c r="ET225" s="370"/>
      <c r="EU225" s="370"/>
      <c r="EV225" s="370"/>
      <c r="EW225" s="370"/>
      <c r="EX225" s="370"/>
      <c r="EY225" s="370"/>
      <c r="EZ225" s="370"/>
      <c r="FA225" s="370"/>
      <c r="FB225" s="370"/>
      <c r="FC225" s="370"/>
      <c r="FD225" s="370"/>
      <c r="FE225" s="370"/>
      <c r="FF225" s="370"/>
      <c r="FG225" s="370"/>
      <c r="FH225" s="370"/>
      <c r="FI225" s="370"/>
      <c r="FJ225" s="370"/>
      <c r="FK225" s="370"/>
      <c r="FL225" s="370"/>
      <c r="FM225" s="370"/>
      <c r="FN225" s="370"/>
      <c r="FO225" s="370"/>
      <c r="FP225" s="370"/>
      <c r="FQ225" s="370"/>
      <c r="FR225" s="370"/>
      <c r="FS225" s="370"/>
      <c r="FT225" s="370"/>
      <c r="FU225" s="370"/>
      <c r="FV225" s="370"/>
      <c r="FW225" s="370"/>
      <c r="FX225" s="370"/>
      <c r="FY225" s="370"/>
      <c r="FZ225" s="370"/>
      <c r="GA225" s="370"/>
      <c r="GB225" s="370"/>
      <c r="GC225" s="370"/>
      <c r="GD225" s="370"/>
      <c r="GE225" s="370"/>
      <c r="GF225" s="370"/>
      <c r="GG225" s="370"/>
      <c r="GH225" s="370"/>
      <c r="GI225" s="370"/>
    </row>
    <row r="226" spans="1:191" s="371" customFormat="1" ht="15.75" customHeight="1">
      <c r="A226" s="372">
        <v>30</v>
      </c>
      <c r="B226" s="333" t="s">
        <v>1706</v>
      </c>
      <c r="C226" s="149">
        <v>80507</v>
      </c>
      <c r="D226" s="373">
        <v>4</v>
      </c>
      <c r="E226" s="373">
        <v>4</v>
      </c>
      <c r="F226" s="373">
        <v>5</v>
      </c>
      <c r="G226" s="373">
        <v>4</v>
      </c>
      <c r="H226" s="373">
        <v>4</v>
      </c>
      <c r="I226" s="373">
        <v>4</v>
      </c>
      <c r="J226" s="374">
        <v>4</v>
      </c>
      <c r="K226" s="379">
        <f>D226*2.54</f>
        <v>10.16</v>
      </c>
      <c r="L226" s="379">
        <f t="shared" si="51"/>
        <v>10.16</v>
      </c>
      <c r="M226" s="379">
        <f t="shared" si="51"/>
        <v>12.7</v>
      </c>
      <c r="N226" s="379">
        <f t="shared" si="51"/>
        <v>10.16</v>
      </c>
      <c r="O226" s="379">
        <f t="shared" si="51"/>
        <v>10.16</v>
      </c>
      <c r="P226" s="379">
        <f t="shared" si="51"/>
        <v>10.16</v>
      </c>
      <c r="Q226" s="379">
        <f t="shared" si="51"/>
        <v>10.16</v>
      </c>
      <c r="R226" s="368"/>
      <c r="S226" s="368"/>
      <c r="T226" s="369"/>
      <c r="U226" s="370"/>
      <c r="V226" s="370"/>
      <c r="W226" s="370"/>
      <c r="X226" s="370"/>
      <c r="Y226" s="370"/>
      <c r="Z226" s="370"/>
      <c r="AA226" s="370"/>
      <c r="AB226" s="370"/>
      <c r="AC226" s="370"/>
      <c r="AD226" s="370"/>
      <c r="AE226" s="370"/>
      <c r="AF226" s="370"/>
      <c r="AG226" s="370"/>
      <c r="AH226" s="370"/>
      <c r="AI226" s="370"/>
      <c r="AJ226" s="370"/>
      <c r="AK226" s="370"/>
      <c r="AL226" s="370"/>
      <c r="AM226" s="370"/>
      <c r="AN226" s="370"/>
      <c r="AO226" s="370"/>
      <c r="AP226" s="370"/>
      <c r="AQ226" s="370"/>
      <c r="AR226" s="370"/>
      <c r="AS226" s="370"/>
      <c r="AT226" s="370"/>
      <c r="AU226" s="370"/>
      <c r="AV226" s="370"/>
      <c r="AW226" s="370"/>
      <c r="AX226" s="370"/>
      <c r="AY226" s="370"/>
      <c r="AZ226" s="370"/>
      <c r="BA226" s="370"/>
      <c r="BB226" s="370"/>
      <c r="BC226" s="370"/>
      <c r="BD226" s="370"/>
      <c r="BE226" s="370"/>
      <c r="BF226" s="370"/>
      <c r="BG226" s="370"/>
      <c r="BH226" s="370"/>
      <c r="BI226" s="370"/>
      <c r="BJ226" s="370"/>
      <c r="BK226" s="370"/>
      <c r="BL226" s="370"/>
      <c r="BM226" s="370"/>
      <c r="BN226" s="370"/>
      <c r="BO226" s="370"/>
      <c r="BP226" s="370"/>
      <c r="BQ226" s="370"/>
      <c r="BR226" s="370"/>
      <c r="BS226" s="370"/>
      <c r="BT226" s="370"/>
      <c r="BU226" s="370"/>
      <c r="BV226" s="370"/>
      <c r="BW226" s="370"/>
      <c r="BX226" s="370"/>
      <c r="BY226" s="370"/>
      <c r="BZ226" s="370"/>
      <c r="CA226" s="370"/>
      <c r="CB226" s="370"/>
      <c r="CC226" s="370"/>
      <c r="CD226" s="370"/>
      <c r="CE226" s="370"/>
      <c r="CF226" s="370"/>
      <c r="CG226" s="370"/>
      <c r="CH226" s="370"/>
      <c r="CI226" s="370"/>
      <c r="CJ226" s="370"/>
      <c r="CK226" s="370"/>
      <c r="CL226" s="370"/>
      <c r="CM226" s="370"/>
      <c r="CN226" s="370"/>
      <c r="CO226" s="370"/>
      <c r="CP226" s="370"/>
      <c r="CQ226" s="370"/>
      <c r="CR226" s="370"/>
      <c r="CS226" s="370"/>
      <c r="CT226" s="370"/>
      <c r="CU226" s="370"/>
      <c r="CV226" s="370"/>
      <c r="CW226" s="370"/>
      <c r="CX226" s="370"/>
      <c r="CY226" s="370"/>
      <c r="CZ226" s="370"/>
      <c r="DA226" s="370"/>
      <c r="DB226" s="370"/>
      <c r="DC226" s="370"/>
      <c r="DD226" s="370"/>
      <c r="DE226" s="370"/>
      <c r="DF226" s="370"/>
      <c r="DG226" s="370"/>
      <c r="DH226" s="370"/>
      <c r="DI226" s="370"/>
      <c r="DJ226" s="370"/>
      <c r="DK226" s="370"/>
      <c r="DL226" s="370"/>
      <c r="DM226" s="370"/>
      <c r="DN226" s="370"/>
      <c r="DO226" s="370"/>
      <c r="DP226" s="370"/>
      <c r="DQ226" s="370"/>
      <c r="DR226" s="370"/>
      <c r="DS226" s="370"/>
      <c r="DT226" s="370"/>
      <c r="DU226" s="370"/>
      <c r="DV226" s="370"/>
      <c r="DW226" s="370"/>
      <c r="DX226" s="370"/>
      <c r="DY226" s="370"/>
      <c r="DZ226" s="370"/>
      <c r="EA226" s="370"/>
      <c r="EB226" s="370"/>
      <c r="EC226" s="370"/>
      <c r="ED226" s="370"/>
      <c r="EE226" s="370"/>
      <c r="EF226" s="370"/>
      <c r="EG226" s="370"/>
      <c r="EH226" s="370"/>
      <c r="EI226" s="370"/>
      <c r="EJ226" s="370"/>
      <c r="EK226" s="370"/>
      <c r="EL226" s="370"/>
      <c r="EM226" s="370"/>
      <c r="EN226" s="370"/>
      <c r="EO226" s="370"/>
      <c r="EP226" s="370"/>
      <c r="EQ226" s="370"/>
      <c r="ER226" s="370"/>
      <c r="ES226" s="370"/>
      <c r="ET226" s="370"/>
      <c r="EU226" s="370"/>
      <c r="EV226" s="370"/>
      <c r="EW226" s="370"/>
      <c r="EX226" s="370"/>
      <c r="EY226" s="370"/>
      <c r="EZ226" s="370"/>
      <c r="FA226" s="370"/>
      <c r="FB226" s="370"/>
      <c r="FC226" s="370"/>
      <c r="FD226" s="370"/>
      <c r="FE226" s="370"/>
      <c r="FF226" s="370"/>
      <c r="FG226" s="370"/>
      <c r="FH226" s="370"/>
      <c r="FI226" s="370"/>
      <c r="FJ226" s="370"/>
      <c r="FK226" s="370"/>
      <c r="FL226" s="370"/>
      <c r="FM226" s="370"/>
      <c r="FN226" s="370"/>
      <c r="FO226" s="370"/>
      <c r="FP226" s="370"/>
      <c r="FQ226" s="370"/>
      <c r="FR226" s="370"/>
      <c r="FS226" s="370"/>
      <c r="FT226" s="370"/>
      <c r="FU226" s="370"/>
      <c r="FV226" s="370"/>
      <c r="FW226" s="370"/>
      <c r="FX226" s="370"/>
      <c r="FY226" s="370"/>
      <c r="FZ226" s="370"/>
      <c r="GA226" s="370"/>
      <c r="GB226" s="370"/>
      <c r="GC226" s="370"/>
      <c r="GD226" s="370"/>
      <c r="GE226" s="370"/>
      <c r="GF226" s="370"/>
      <c r="GG226" s="370"/>
      <c r="GH226" s="370"/>
      <c r="GI226" s="370"/>
    </row>
    <row r="227" spans="1:191" s="371" customFormat="1" ht="31.5" customHeight="1">
      <c r="A227" s="372">
        <v>31</v>
      </c>
      <c r="B227" s="337" t="s">
        <v>113</v>
      </c>
      <c r="C227" s="149">
        <v>24053</v>
      </c>
      <c r="D227" s="373">
        <v>35</v>
      </c>
      <c r="E227" s="373">
        <v>35</v>
      </c>
      <c r="F227" s="373">
        <v>35</v>
      </c>
      <c r="G227" s="373">
        <v>35</v>
      </c>
      <c r="H227" s="373">
        <v>32</v>
      </c>
      <c r="I227" s="373">
        <v>32</v>
      </c>
      <c r="J227" s="374">
        <v>32</v>
      </c>
      <c r="K227" s="379">
        <f>D227*2.54</f>
        <v>88.9</v>
      </c>
      <c r="L227" s="379">
        <f t="shared" si="51"/>
        <v>88.9</v>
      </c>
      <c r="M227" s="379">
        <f t="shared" si="51"/>
        <v>88.9</v>
      </c>
      <c r="N227" s="379">
        <f t="shared" si="51"/>
        <v>88.9</v>
      </c>
      <c r="O227" s="379">
        <f t="shared" si="51"/>
        <v>81.28</v>
      </c>
      <c r="P227" s="379">
        <f t="shared" si="51"/>
        <v>81.28</v>
      </c>
      <c r="Q227" s="379">
        <f t="shared" si="51"/>
        <v>81.28</v>
      </c>
      <c r="R227" s="368"/>
      <c r="S227" s="368"/>
      <c r="T227" s="369"/>
      <c r="U227" s="370"/>
      <c r="V227" s="370"/>
      <c r="W227" s="370"/>
      <c r="X227" s="370"/>
      <c r="Y227" s="370"/>
      <c r="Z227" s="370"/>
      <c r="AA227" s="370"/>
      <c r="AB227" s="370"/>
      <c r="AC227" s="370"/>
      <c r="AD227" s="370"/>
      <c r="AE227" s="370"/>
      <c r="AF227" s="370"/>
      <c r="AG227" s="370"/>
      <c r="AH227" s="370"/>
      <c r="AI227" s="370"/>
      <c r="AJ227" s="370"/>
      <c r="AK227" s="370"/>
      <c r="AL227" s="370"/>
      <c r="AM227" s="370"/>
      <c r="AN227" s="370"/>
      <c r="AO227" s="370"/>
      <c r="AP227" s="370"/>
      <c r="AQ227" s="370"/>
      <c r="AR227" s="370"/>
      <c r="AS227" s="370"/>
      <c r="AT227" s="370"/>
      <c r="AU227" s="370"/>
      <c r="AV227" s="370"/>
      <c r="AW227" s="370"/>
      <c r="AX227" s="370"/>
      <c r="AY227" s="370"/>
      <c r="AZ227" s="370"/>
      <c r="BA227" s="370"/>
      <c r="BB227" s="370"/>
      <c r="BC227" s="370"/>
      <c r="BD227" s="370"/>
      <c r="BE227" s="370"/>
      <c r="BF227" s="370"/>
      <c r="BG227" s="370"/>
      <c r="BH227" s="370"/>
      <c r="BI227" s="370"/>
      <c r="BJ227" s="370"/>
      <c r="BK227" s="370"/>
      <c r="BL227" s="370"/>
      <c r="BM227" s="370"/>
      <c r="BN227" s="370"/>
      <c r="BO227" s="370"/>
      <c r="BP227" s="370"/>
      <c r="BQ227" s="370"/>
      <c r="BR227" s="370"/>
      <c r="BS227" s="370"/>
      <c r="BT227" s="370"/>
      <c r="BU227" s="370"/>
      <c r="BV227" s="370"/>
      <c r="BW227" s="370"/>
      <c r="BX227" s="370"/>
      <c r="BY227" s="370"/>
      <c r="BZ227" s="370"/>
      <c r="CA227" s="370"/>
      <c r="CB227" s="370"/>
      <c r="CC227" s="370"/>
      <c r="CD227" s="370"/>
      <c r="CE227" s="370"/>
      <c r="CF227" s="370"/>
      <c r="CG227" s="370"/>
      <c r="CH227" s="370"/>
      <c r="CI227" s="370"/>
      <c r="CJ227" s="370"/>
      <c r="CK227" s="370"/>
      <c r="CL227" s="370"/>
      <c r="CM227" s="370"/>
      <c r="CN227" s="370"/>
      <c r="CO227" s="370"/>
      <c r="CP227" s="370"/>
      <c r="CQ227" s="370"/>
      <c r="CR227" s="370"/>
      <c r="CS227" s="370"/>
      <c r="CT227" s="370"/>
      <c r="CU227" s="370"/>
      <c r="CV227" s="370"/>
      <c r="CW227" s="370"/>
      <c r="CX227" s="370"/>
      <c r="CY227" s="370"/>
      <c r="CZ227" s="370"/>
      <c r="DA227" s="370"/>
      <c r="DB227" s="370"/>
      <c r="DC227" s="370"/>
      <c r="DD227" s="370"/>
      <c r="DE227" s="370"/>
      <c r="DF227" s="370"/>
      <c r="DG227" s="370"/>
      <c r="DH227" s="370"/>
      <c r="DI227" s="370"/>
      <c r="DJ227" s="370"/>
      <c r="DK227" s="370"/>
      <c r="DL227" s="370"/>
      <c r="DM227" s="370"/>
      <c r="DN227" s="370"/>
      <c r="DO227" s="370"/>
      <c r="DP227" s="370"/>
      <c r="DQ227" s="370"/>
      <c r="DR227" s="370"/>
      <c r="DS227" s="370"/>
      <c r="DT227" s="370"/>
      <c r="DU227" s="370"/>
      <c r="DV227" s="370"/>
      <c r="DW227" s="370"/>
      <c r="DX227" s="370"/>
      <c r="DY227" s="370"/>
      <c r="DZ227" s="370"/>
      <c r="EA227" s="370"/>
      <c r="EB227" s="370"/>
      <c r="EC227" s="370"/>
      <c r="ED227" s="370"/>
      <c r="EE227" s="370"/>
      <c r="EF227" s="370"/>
      <c r="EG227" s="370"/>
      <c r="EH227" s="370"/>
      <c r="EI227" s="370"/>
      <c r="EJ227" s="370"/>
      <c r="EK227" s="370"/>
      <c r="EL227" s="370"/>
      <c r="EM227" s="370"/>
      <c r="EN227" s="370"/>
      <c r="EO227" s="370"/>
      <c r="EP227" s="370"/>
      <c r="EQ227" s="370"/>
      <c r="ER227" s="370"/>
      <c r="ES227" s="370"/>
      <c r="ET227" s="370"/>
      <c r="EU227" s="370"/>
      <c r="EV227" s="370"/>
      <c r="EW227" s="370"/>
      <c r="EX227" s="370"/>
      <c r="EY227" s="370"/>
      <c r="EZ227" s="370"/>
      <c r="FA227" s="370"/>
      <c r="FB227" s="370"/>
      <c r="FC227" s="370"/>
      <c r="FD227" s="370"/>
      <c r="FE227" s="370"/>
      <c r="FF227" s="370"/>
      <c r="FG227" s="370"/>
      <c r="FH227" s="370"/>
      <c r="FI227" s="370"/>
      <c r="FJ227" s="370"/>
      <c r="FK227" s="370"/>
      <c r="FL227" s="370"/>
      <c r="FM227" s="370"/>
      <c r="FN227" s="370"/>
      <c r="FO227" s="370"/>
      <c r="FP227" s="370"/>
      <c r="FQ227" s="370"/>
      <c r="FR227" s="370"/>
      <c r="FS227" s="370"/>
      <c r="FT227" s="370"/>
      <c r="FU227" s="370"/>
      <c r="FV227" s="370"/>
      <c r="FW227" s="370"/>
      <c r="FX227" s="370"/>
      <c r="FY227" s="370"/>
      <c r="FZ227" s="370"/>
      <c r="GA227" s="370"/>
      <c r="GB227" s="370"/>
      <c r="GC227" s="370"/>
      <c r="GD227" s="370"/>
      <c r="GE227" s="370"/>
      <c r="GF227" s="370"/>
      <c r="GG227" s="370"/>
      <c r="GH227" s="370"/>
      <c r="GI227" s="370"/>
    </row>
    <row r="228" spans="1:191" s="371" customFormat="1" ht="15.75" customHeight="1">
      <c r="A228" s="372">
        <v>32</v>
      </c>
      <c r="B228" s="333" t="s">
        <v>626</v>
      </c>
      <c r="C228" s="149" t="s">
        <v>973</v>
      </c>
      <c r="D228" s="149">
        <v>1</v>
      </c>
      <c r="E228" s="149">
        <v>4</v>
      </c>
      <c r="F228" s="149">
        <v>4</v>
      </c>
      <c r="G228" s="149">
        <v>2</v>
      </c>
      <c r="H228" s="149">
        <v>1</v>
      </c>
      <c r="I228" s="373">
        <v>1</v>
      </c>
      <c r="J228" s="374">
        <v>1</v>
      </c>
      <c r="K228" s="379">
        <f>D228*2.54</f>
        <v>2.54</v>
      </c>
      <c r="L228" s="379">
        <f t="shared" si="51"/>
        <v>10.16</v>
      </c>
      <c r="M228" s="379">
        <f t="shared" si="51"/>
        <v>10.16</v>
      </c>
      <c r="N228" s="379">
        <f t="shared" si="51"/>
        <v>5.08</v>
      </c>
      <c r="O228" s="379">
        <f t="shared" si="51"/>
        <v>2.54</v>
      </c>
      <c r="P228" s="379">
        <f t="shared" si="51"/>
        <v>2.54</v>
      </c>
      <c r="Q228" s="379">
        <f t="shared" si="51"/>
        <v>2.54</v>
      </c>
      <c r="R228" s="368"/>
      <c r="S228" s="368"/>
      <c r="T228" s="369"/>
      <c r="U228" s="370"/>
      <c r="V228" s="370"/>
      <c r="W228" s="370"/>
      <c r="X228" s="370"/>
      <c r="Y228" s="370"/>
      <c r="Z228" s="370"/>
      <c r="AA228" s="370"/>
      <c r="AB228" s="370"/>
      <c r="AC228" s="370"/>
      <c r="AD228" s="370"/>
      <c r="AE228" s="370"/>
      <c r="AF228" s="370"/>
      <c r="AG228" s="370"/>
      <c r="AH228" s="370"/>
      <c r="AI228" s="370"/>
      <c r="AJ228" s="370"/>
      <c r="AK228" s="370"/>
      <c r="AL228" s="370"/>
      <c r="AM228" s="370"/>
      <c r="AN228" s="370"/>
      <c r="AO228" s="370"/>
      <c r="AP228" s="370"/>
      <c r="AQ228" s="370"/>
      <c r="AR228" s="370"/>
      <c r="AS228" s="370"/>
      <c r="AT228" s="370"/>
      <c r="AU228" s="370"/>
      <c r="AV228" s="370"/>
      <c r="AW228" s="370"/>
      <c r="AX228" s="370"/>
      <c r="AY228" s="370"/>
      <c r="AZ228" s="370"/>
      <c r="BA228" s="370"/>
      <c r="BB228" s="370"/>
      <c r="BC228" s="370"/>
      <c r="BD228" s="370"/>
      <c r="BE228" s="370"/>
      <c r="BF228" s="370"/>
      <c r="BG228" s="370"/>
      <c r="BH228" s="370"/>
      <c r="BI228" s="370"/>
      <c r="BJ228" s="370"/>
      <c r="BK228" s="370"/>
      <c r="BL228" s="370"/>
      <c r="BM228" s="370"/>
      <c r="BN228" s="370"/>
      <c r="BO228" s="370"/>
      <c r="BP228" s="370"/>
      <c r="BQ228" s="370"/>
      <c r="BR228" s="370"/>
      <c r="BS228" s="370"/>
      <c r="BT228" s="370"/>
      <c r="BU228" s="370"/>
      <c r="BV228" s="370"/>
      <c r="BW228" s="370"/>
      <c r="BX228" s="370"/>
      <c r="BY228" s="370"/>
      <c r="BZ228" s="370"/>
      <c r="CA228" s="370"/>
      <c r="CB228" s="370"/>
      <c r="CC228" s="370"/>
      <c r="CD228" s="370"/>
      <c r="CE228" s="370"/>
      <c r="CF228" s="370"/>
      <c r="CG228" s="370"/>
      <c r="CH228" s="370"/>
      <c r="CI228" s="370"/>
      <c r="CJ228" s="370"/>
      <c r="CK228" s="370"/>
      <c r="CL228" s="370"/>
      <c r="CM228" s="370"/>
      <c r="CN228" s="370"/>
      <c r="CO228" s="370"/>
      <c r="CP228" s="370"/>
      <c r="CQ228" s="370"/>
      <c r="CR228" s="370"/>
      <c r="CS228" s="370"/>
      <c r="CT228" s="370"/>
      <c r="CU228" s="370"/>
      <c r="CV228" s="370"/>
      <c r="CW228" s="370"/>
      <c r="CX228" s="370"/>
      <c r="CY228" s="370"/>
      <c r="CZ228" s="370"/>
      <c r="DA228" s="370"/>
      <c r="DB228" s="370"/>
      <c r="DC228" s="370"/>
      <c r="DD228" s="370"/>
      <c r="DE228" s="370"/>
      <c r="DF228" s="370"/>
      <c r="DG228" s="370"/>
      <c r="DH228" s="370"/>
      <c r="DI228" s="370"/>
      <c r="DJ228" s="370"/>
      <c r="DK228" s="370"/>
      <c r="DL228" s="370"/>
      <c r="DM228" s="370"/>
      <c r="DN228" s="370"/>
      <c r="DO228" s="370"/>
      <c r="DP228" s="370"/>
      <c r="DQ228" s="370"/>
      <c r="DR228" s="370"/>
      <c r="DS228" s="370"/>
      <c r="DT228" s="370"/>
      <c r="DU228" s="370"/>
      <c r="DV228" s="370"/>
      <c r="DW228" s="370"/>
      <c r="DX228" s="370"/>
      <c r="DY228" s="370"/>
      <c r="DZ228" s="370"/>
      <c r="EA228" s="370"/>
      <c r="EB228" s="370"/>
      <c r="EC228" s="370"/>
      <c r="ED228" s="370"/>
      <c r="EE228" s="370"/>
      <c r="EF228" s="370"/>
      <c r="EG228" s="370"/>
      <c r="EH228" s="370"/>
      <c r="EI228" s="370"/>
      <c r="EJ228" s="370"/>
      <c r="EK228" s="370"/>
      <c r="EL228" s="370"/>
      <c r="EM228" s="370"/>
      <c r="EN228" s="370"/>
      <c r="EO228" s="370"/>
      <c r="EP228" s="370"/>
      <c r="EQ228" s="370"/>
      <c r="ER228" s="370"/>
      <c r="ES228" s="370"/>
      <c r="ET228" s="370"/>
      <c r="EU228" s="370"/>
      <c r="EV228" s="370"/>
      <c r="EW228" s="370"/>
      <c r="EX228" s="370"/>
      <c r="EY228" s="370"/>
      <c r="EZ228" s="370"/>
      <c r="FA228" s="370"/>
      <c r="FB228" s="370"/>
      <c r="FC228" s="370"/>
      <c r="FD228" s="370"/>
      <c r="FE228" s="370"/>
      <c r="FF228" s="370"/>
      <c r="FG228" s="370"/>
      <c r="FH228" s="370"/>
      <c r="FI228" s="370"/>
      <c r="FJ228" s="370"/>
      <c r="FK228" s="370"/>
      <c r="FL228" s="370"/>
      <c r="FM228" s="370"/>
      <c r="FN228" s="370"/>
      <c r="FO228" s="370"/>
      <c r="FP228" s="370"/>
      <c r="FQ228" s="370"/>
      <c r="FR228" s="370"/>
      <c r="FS228" s="370"/>
      <c r="FT228" s="370"/>
      <c r="FU228" s="370"/>
      <c r="FV228" s="370"/>
      <c r="FW228" s="370"/>
      <c r="FX228" s="370"/>
      <c r="FY228" s="370"/>
      <c r="FZ228" s="370"/>
      <c r="GA228" s="370"/>
      <c r="GB228" s="370"/>
      <c r="GC228" s="370"/>
      <c r="GD228" s="370"/>
      <c r="GE228" s="370"/>
      <c r="GF228" s="370"/>
      <c r="GG228" s="370"/>
      <c r="GH228" s="370"/>
      <c r="GI228" s="370"/>
    </row>
    <row r="229" spans="1:191" s="371" customFormat="1" ht="15.75" customHeight="1">
      <c r="A229" s="423">
        <v>33</v>
      </c>
      <c r="B229" s="333" t="s">
        <v>1734</v>
      </c>
      <c r="C229" s="343">
        <v>22141</v>
      </c>
      <c r="D229" s="364" t="s">
        <v>66</v>
      </c>
      <c r="E229" s="364" t="s">
        <v>66</v>
      </c>
      <c r="F229" s="364" t="s">
        <v>911</v>
      </c>
      <c r="G229" s="364" t="s">
        <v>911</v>
      </c>
      <c r="H229" s="364" t="s">
        <v>911</v>
      </c>
      <c r="I229" s="373" t="s">
        <v>911</v>
      </c>
      <c r="J229" s="373" t="s">
        <v>911</v>
      </c>
      <c r="K229" s="430">
        <f>D229*2.54</f>
        <v>2.54</v>
      </c>
      <c r="L229" s="430">
        <f t="shared" si="51"/>
        <v>2.54</v>
      </c>
      <c r="M229" s="430" t="s">
        <v>911</v>
      </c>
      <c r="N229" s="430" t="s">
        <v>911</v>
      </c>
      <c r="O229" s="430" t="s">
        <v>911</v>
      </c>
      <c r="P229" s="430" t="s">
        <v>911</v>
      </c>
      <c r="Q229" s="430" t="s">
        <v>911</v>
      </c>
      <c r="R229" s="368"/>
      <c r="S229" s="368"/>
      <c r="T229" s="369"/>
      <c r="U229" s="370"/>
      <c r="V229" s="370"/>
      <c r="W229" s="370"/>
      <c r="X229" s="370"/>
      <c r="Y229" s="370"/>
      <c r="Z229" s="370"/>
      <c r="AA229" s="370"/>
      <c r="AB229" s="370"/>
      <c r="AC229" s="370"/>
      <c r="AD229" s="370"/>
      <c r="AE229" s="370"/>
      <c r="AF229" s="370"/>
      <c r="AG229" s="370"/>
      <c r="AH229" s="370"/>
      <c r="AI229" s="370"/>
      <c r="AJ229" s="370"/>
      <c r="AK229" s="370"/>
      <c r="AL229" s="370"/>
      <c r="AM229" s="370"/>
      <c r="AN229" s="370"/>
      <c r="AO229" s="370"/>
      <c r="AP229" s="370"/>
      <c r="AQ229" s="370"/>
      <c r="AR229" s="370"/>
      <c r="AS229" s="370"/>
      <c r="AT229" s="370"/>
      <c r="AU229" s="370"/>
      <c r="AV229" s="370"/>
      <c r="AW229" s="370"/>
      <c r="AX229" s="370"/>
      <c r="AY229" s="370"/>
      <c r="AZ229" s="370"/>
      <c r="BA229" s="370"/>
      <c r="BB229" s="370"/>
      <c r="BC229" s="370"/>
      <c r="BD229" s="370"/>
      <c r="BE229" s="370"/>
      <c r="BF229" s="370"/>
      <c r="BG229" s="370"/>
      <c r="BH229" s="370"/>
      <c r="BI229" s="370"/>
      <c r="BJ229" s="370"/>
      <c r="BK229" s="370"/>
      <c r="BL229" s="370"/>
      <c r="BM229" s="370"/>
      <c r="BN229" s="370"/>
      <c r="BO229" s="370"/>
      <c r="BP229" s="370"/>
      <c r="BQ229" s="370"/>
      <c r="BR229" s="370"/>
      <c r="BS229" s="370"/>
      <c r="BT229" s="370"/>
      <c r="BU229" s="370"/>
      <c r="BV229" s="370"/>
      <c r="BW229" s="370"/>
      <c r="BX229" s="370"/>
      <c r="BY229" s="370"/>
      <c r="BZ229" s="370"/>
      <c r="CA229" s="370"/>
      <c r="CB229" s="370"/>
      <c r="CC229" s="370"/>
      <c r="CD229" s="370"/>
      <c r="CE229" s="370"/>
      <c r="CF229" s="370"/>
      <c r="CG229" s="370"/>
      <c r="CH229" s="370"/>
      <c r="CI229" s="370"/>
      <c r="CJ229" s="370"/>
      <c r="CK229" s="370"/>
      <c r="CL229" s="370"/>
      <c r="CM229" s="370"/>
      <c r="CN229" s="370"/>
      <c r="CO229" s="370"/>
      <c r="CP229" s="370"/>
      <c r="CQ229" s="370"/>
      <c r="CR229" s="370"/>
      <c r="CS229" s="370"/>
      <c r="CT229" s="370"/>
      <c r="CU229" s="370"/>
      <c r="CV229" s="370"/>
      <c r="CW229" s="370"/>
      <c r="CX229" s="370"/>
      <c r="CY229" s="370"/>
      <c r="CZ229" s="370"/>
      <c r="DA229" s="370"/>
      <c r="DB229" s="370"/>
      <c r="DC229" s="370"/>
      <c r="DD229" s="370"/>
      <c r="DE229" s="370"/>
      <c r="DF229" s="370"/>
      <c r="DG229" s="370"/>
      <c r="DH229" s="370"/>
      <c r="DI229" s="370"/>
      <c r="DJ229" s="370"/>
      <c r="DK229" s="370"/>
      <c r="DL229" s="370"/>
      <c r="DM229" s="370"/>
      <c r="DN229" s="370"/>
      <c r="DO229" s="370"/>
      <c r="DP229" s="370"/>
      <c r="DQ229" s="370"/>
      <c r="DR229" s="370"/>
      <c r="DS229" s="370"/>
      <c r="DT229" s="370"/>
      <c r="DU229" s="370"/>
      <c r="DV229" s="370"/>
      <c r="DW229" s="370"/>
      <c r="DX229" s="370"/>
      <c r="DY229" s="370"/>
      <c r="DZ229" s="370"/>
      <c r="EA229" s="370"/>
      <c r="EB229" s="370"/>
      <c r="EC229" s="370"/>
      <c r="ED229" s="370"/>
      <c r="EE229" s="370"/>
      <c r="EF229" s="370"/>
      <c r="EG229" s="370"/>
      <c r="EH229" s="370"/>
      <c r="EI229" s="370"/>
      <c r="EJ229" s="370"/>
      <c r="EK229" s="370"/>
      <c r="EL229" s="370"/>
      <c r="EM229" s="370"/>
      <c r="EN229" s="370"/>
      <c r="EO229" s="370"/>
      <c r="EP229" s="370"/>
      <c r="EQ229" s="370"/>
      <c r="ER229" s="370"/>
      <c r="ES229" s="370"/>
      <c r="ET229" s="370"/>
      <c r="EU229" s="370"/>
      <c r="EV229" s="370"/>
      <c r="EW229" s="370"/>
      <c r="EX229" s="370"/>
      <c r="EY229" s="370"/>
      <c r="EZ229" s="370"/>
      <c r="FA229" s="370"/>
      <c r="FB229" s="370"/>
      <c r="FC229" s="370"/>
      <c r="FD229" s="370"/>
      <c r="FE229" s="370"/>
      <c r="FF229" s="370"/>
      <c r="FG229" s="370"/>
      <c r="FH229" s="370"/>
      <c r="FI229" s="370"/>
      <c r="FJ229" s="370"/>
      <c r="FK229" s="370"/>
      <c r="FL229" s="370"/>
      <c r="FM229" s="370"/>
      <c r="FN229" s="370"/>
      <c r="FO229" s="370"/>
      <c r="FP229" s="370"/>
      <c r="FQ229" s="370"/>
      <c r="FR229" s="370"/>
      <c r="FS229" s="370"/>
      <c r="FT229" s="370"/>
      <c r="FU229" s="370"/>
      <c r="FV229" s="370"/>
      <c r="FW229" s="370"/>
      <c r="FX229" s="370"/>
      <c r="FY229" s="370"/>
      <c r="FZ229" s="370"/>
      <c r="GA229" s="370"/>
      <c r="GB229" s="370"/>
      <c r="GC229" s="370"/>
      <c r="GD229" s="370"/>
      <c r="GE229" s="370"/>
      <c r="GF229" s="370"/>
      <c r="GG229" s="370"/>
      <c r="GH229" s="370"/>
      <c r="GI229" s="370"/>
    </row>
    <row r="230" spans="1:191" s="371" customFormat="1" ht="15.75" customHeight="1">
      <c r="A230" s="451"/>
      <c r="B230" s="447"/>
      <c r="C230" s="388"/>
      <c r="D230" s="452"/>
      <c r="E230" s="452"/>
      <c r="F230" s="452"/>
      <c r="G230" s="452"/>
      <c r="H230" s="452"/>
      <c r="I230" s="389"/>
      <c r="J230" s="389"/>
      <c r="K230" s="396"/>
      <c r="L230" s="396"/>
      <c r="M230" s="396"/>
      <c r="N230" s="396"/>
      <c r="O230" s="396"/>
      <c r="P230" s="396"/>
      <c r="Q230" s="396"/>
      <c r="R230" s="368"/>
      <c r="S230" s="368"/>
      <c r="T230" s="369"/>
      <c r="U230" s="370"/>
      <c r="V230" s="370"/>
      <c r="W230" s="370"/>
      <c r="X230" s="370"/>
      <c r="Y230" s="370"/>
      <c r="Z230" s="370"/>
      <c r="AA230" s="370"/>
      <c r="AB230" s="370"/>
      <c r="AC230" s="370"/>
      <c r="AD230" s="370"/>
      <c r="AE230" s="370"/>
      <c r="AF230" s="370"/>
      <c r="AG230" s="370"/>
      <c r="AH230" s="370"/>
      <c r="AI230" s="370"/>
      <c r="AJ230" s="370"/>
      <c r="AK230" s="370"/>
      <c r="AL230" s="370"/>
      <c r="AM230" s="370"/>
      <c r="AN230" s="370"/>
      <c r="AO230" s="370"/>
      <c r="AP230" s="370"/>
      <c r="AQ230" s="370"/>
      <c r="AR230" s="370"/>
      <c r="AS230" s="370"/>
      <c r="AT230" s="370"/>
      <c r="AU230" s="370"/>
      <c r="AV230" s="370"/>
      <c r="AW230" s="370"/>
      <c r="AX230" s="370"/>
      <c r="AY230" s="370"/>
      <c r="AZ230" s="370"/>
      <c r="BA230" s="370"/>
      <c r="BB230" s="370"/>
      <c r="BC230" s="370"/>
      <c r="BD230" s="370"/>
      <c r="BE230" s="370"/>
      <c r="BF230" s="370"/>
      <c r="BG230" s="370"/>
      <c r="BH230" s="370"/>
      <c r="BI230" s="370"/>
      <c r="BJ230" s="370"/>
      <c r="BK230" s="370"/>
      <c r="BL230" s="370"/>
      <c r="BM230" s="370"/>
      <c r="BN230" s="370"/>
      <c r="BO230" s="370"/>
      <c r="BP230" s="370"/>
      <c r="BQ230" s="370"/>
      <c r="BR230" s="370"/>
      <c r="BS230" s="370"/>
      <c r="BT230" s="370"/>
      <c r="BU230" s="370"/>
      <c r="BV230" s="370"/>
      <c r="BW230" s="370"/>
      <c r="BX230" s="370"/>
      <c r="BY230" s="370"/>
      <c r="BZ230" s="370"/>
      <c r="CA230" s="370"/>
      <c r="CB230" s="370"/>
      <c r="CC230" s="370"/>
      <c r="CD230" s="370"/>
      <c r="CE230" s="370"/>
      <c r="CF230" s="370"/>
      <c r="CG230" s="370"/>
      <c r="CH230" s="370"/>
      <c r="CI230" s="370"/>
      <c r="CJ230" s="370"/>
      <c r="CK230" s="370"/>
      <c r="CL230" s="370"/>
      <c r="CM230" s="370"/>
      <c r="CN230" s="370"/>
      <c r="CO230" s="370"/>
      <c r="CP230" s="370"/>
      <c r="CQ230" s="370"/>
      <c r="CR230" s="370"/>
      <c r="CS230" s="370"/>
      <c r="CT230" s="370"/>
      <c r="CU230" s="370"/>
      <c r="CV230" s="370"/>
      <c r="CW230" s="370"/>
      <c r="CX230" s="370"/>
      <c r="CY230" s="370"/>
      <c r="CZ230" s="370"/>
      <c r="DA230" s="370"/>
      <c r="DB230" s="370"/>
      <c r="DC230" s="370"/>
      <c r="DD230" s="370"/>
      <c r="DE230" s="370"/>
      <c r="DF230" s="370"/>
      <c r="DG230" s="370"/>
      <c r="DH230" s="370"/>
      <c r="DI230" s="370"/>
      <c r="DJ230" s="370"/>
      <c r="DK230" s="370"/>
      <c r="DL230" s="370"/>
      <c r="DM230" s="370"/>
      <c r="DN230" s="370"/>
      <c r="DO230" s="370"/>
      <c r="DP230" s="370"/>
      <c r="DQ230" s="370"/>
      <c r="DR230" s="370"/>
      <c r="DS230" s="370"/>
      <c r="DT230" s="370"/>
      <c r="DU230" s="370"/>
      <c r="DV230" s="370"/>
      <c r="DW230" s="370"/>
      <c r="DX230" s="370"/>
      <c r="DY230" s="370"/>
      <c r="DZ230" s="370"/>
      <c r="EA230" s="370"/>
      <c r="EB230" s="370"/>
      <c r="EC230" s="370"/>
      <c r="ED230" s="370"/>
      <c r="EE230" s="370"/>
      <c r="EF230" s="370"/>
      <c r="EG230" s="370"/>
      <c r="EH230" s="370"/>
      <c r="EI230" s="370"/>
      <c r="EJ230" s="370"/>
      <c r="EK230" s="370"/>
      <c r="EL230" s="370"/>
      <c r="EM230" s="370"/>
      <c r="EN230" s="370"/>
      <c r="EO230" s="370"/>
      <c r="EP230" s="370"/>
      <c r="EQ230" s="370"/>
      <c r="ER230" s="370"/>
      <c r="ES230" s="370"/>
      <c r="ET230" s="370"/>
      <c r="EU230" s="370"/>
      <c r="EV230" s="370"/>
      <c r="EW230" s="370"/>
      <c r="EX230" s="370"/>
      <c r="EY230" s="370"/>
      <c r="EZ230" s="370"/>
      <c r="FA230" s="370"/>
      <c r="FB230" s="370"/>
      <c r="FC230" s="370"/>
      <c r="FD230" s="370"/>
      <c r="FE230" s="370"/>
      <c r="FF230" s="370"/>
      <c r="FG230" s="370"/>
      <c r="FH230" s="370"/>
      <c r="FI230" s="370"/>
      <c r="FJ230" s="370"/>
      <c r="FK230" s="370"/>
      <c r="FL230" s="370"/>
      <c r="FM230" s="370"/>
      <c r="FN230" s="370"/>
      <c r="FO230" s="370"/>
      <c r="FP230" s="370"/>
      <c r="FQ230" s="370"/>
      <c r="FR230" s="370"/>
      <c r="FS230" s="370"/>
      <c r="FT230" s="370"/>
      <c r="FU230" s="370"/>
      <c r="FV230" s="370"/>
      <c r="FW230" s="370"/>
      <c r="FX230" s="370"/>
      <c r="FY230" s="370"/>
      <c r="FZ230" s="370"/>
      <c r="GA230" s="370"/>
      <c r="GB230" s="370"/>
      <c r="GC230" s="370"/>
      <c r="GD230" s="370"/>
      <c r="GE230" s="370"/>
      <c r="GF230" s="370"/>
      <c r="GG230" s="370"/>
      <c r="GH230" s="370"/>
      <c r="GI230" s="370"/>
    </row>
    <row r="231" spans="1:191" s="371" customFormat="1" ht="21" customHeight="1">
      <c r="A231" s="484" t="s">
        <v>198</v>
      </c>
      <c r="B231" s="484"/>
      <c r="C231" s="484"/>
      <c r="D231" s="484"/>
      <c r="E231" s="484"/>
      <c r="F231" s="484"/>
      <c r="G231" s="484"/>
      <c r="H231" s="484"/>
      <c r="I231" s="484"/>
      <c r="J231" s="484"/>
      <c r="K231" s="484"/>
      <c r="L231" s="484"/>
      <c r="M231" s="484"/>
      <c r="N231" s="484"/>
      <c r="O231" s="484"/>
      <c r="P231" s="484"/>
      <c r="Q231" s="484"/>
      <c r="R231" s="368"/>
      <c r="S231" s="368"/>
      <c r="T231" s="369"/>
      <c r="U231" s="370"/>
      <c r="V231" s="370"/>
      <c r="W231" s="370"/>
      <c r="X231" s="370"/>
      <c r="Y231" s="370"/>
      <c r="Z231" s="370"/>
      <c r="AA231" s="370"/>
      <c r="AB231" s="370"/>
      <c r="AC231" s="370"/>
      <c r="AD231" s="370"/>
      <c r="AE231" s="370"/>
      <c r="AF231" s="370"/>
      <c r="AG231" s="370"/>
      <c r="AH231" s="370"/>
      <c r="AI231" s="370"/>
      <c r="AJ231" s="370"/>
      <c r="AK231" s="370"/>
      <c r="AL231" s="370"/>
      <c r="AM231" s="370"/>
      <c r="AN231" s="370"/>
      <c r="AO231" s="370"/>
      <c r="AP231" s="370"/>
      <c r="AQ231" s="370"/>
      <c r="AR231" s="370"/>
      <c r="AS231" s="370"/>
      <c r="AT231" s="370"/>
      <c r="AU231" s="370"/>
      <c r="AV231" s="370"/>
      <c r="AW231" s="370"/>
      <c r="AX231" s="370"/>
      <c r="AY231" s="370"/>
      <c r="AZ231" s="370"/>
      <c r="BA231" s="370"/>
      <c r="BB231" s="370"/>
      <c r="BC231" s="370"/>
      <c r="BD231" s="370"/>
      <c r="BE231" s="370"/>
      <c r="BF231" s="370"/>
      <c r="BG231" s="370"/>
      <c r="BH231" s="370"/>
      <c r="BI231" s="370"/>
      <c r="BJ231" s="370"/>
      <c r="BK231" s="370"/>
      <c r="BL231" s="370"/>
      <c r="BM231" s="370"/>
      <c r="BN231" s="370"/>
      <c r="BO231" s="370"/>
      <c r="BP231" s="370"/>
      <c r="BQ231" s="370"/>
      <c r="BR231" s="370"/>
      <c r="BS231" s="370"/>
      <c r="BT231" s="370"/>
      <c r="BU231" s="370"/>
      <c r="BV231" s="370"/>
      <c r="BW231" s="370"/>
      <c r="BX231" s="370"/>
      <c r="BY231" s="370"/>
      <c r="BZ231" s="370"/>
      <c r="CA231" s="370"/>
      <c r="CB231" s="370"/>
      <c r="CC231" s="370"/>
      <c r="CD231" s="370"/>
      <c r="CE231" s="370"/>
      <c r="CF231" s="370"/>
      <c r="CG231" s="370"/>
      <c r="CH231" s="370"/>
      <c r="CI231" s="370"/>
      <c r="CJ231" s="370"/>
      <c r="CK231" s="370"/>
      <c r="CL231" s="370"/>
      <c r="CM231" s="370"/>
      <c r="CN231" s="370"/>
      <c r="CO231" s="370"/>
      <c r="CP231" s="370"/>
      <c r="CQ231" s="370"/>
      <c r="CR231" s="370"/>
      <c r="CS231" s="370"/>
      <c r="CT231" s="370"/>
      <c r="CU231" s="370"/>
      <c r="CV231" s="370"/>
      <c r="CW231" s="370"/>
      <c r="CX231" s="370"/>
      <c r="CY231" s="370"/>
      <c r="CZ231" s="370"/>
      <c r="DA231" s="370"/>
      <c r="DB231" s="370"/>
      <c r="DC231" s="370"/>
      <c r="DD231" s="370"/>
      <c r="DE231" s="370"/>
      <c r="DF231" s="370"/>
      <c r="DG231" s="370"/>
      <c r="DH231" s="370"/>
      <c r="DI231" s="370"/>
      <c r="DJ231" s="370"/>
      <c r="DK231" s="370"/>
      <c r="DL231" s="370"/>
      <c r="DM231" s="370"/>
      <c r="DN231" s="370"/>
      <c r="DO231" s="370"/>
      <c r="DP231" s="370"/>
      <c r="DQ231" s="370"/>
      <c r="DR231" s="370"/>
      <c r="DS231" s="370"/>
      <c r="DT231" s="370"/>
      <c r="DU231" s="370"/>
      <c r="DV231" s="370"/>
      <c r="DW231" s="370"/>
      <c r="DX231" s="370"/>
      <c r="DY231" s="370"/>
      <c r="DZ231" s="370"/>
      <c r="EA231" s="370"/>
      <c r="EB231" s="370"/>
      <c r="EC231" s="370"/>
      <c r="ED231" s="370"/>
      <c r="EE231" s="370"/>
      <c r="EF231" s="370"/>
      <c r="EG231" s="370"/>
      <c r="EH231" s="370"/>
      <c r="EI231" s="370"/>
      <c r="EJ231" s="370"/>
      <c r="EK231" s="370"/>
      <c r="EL231" s="370"/>
      <c r="EM231" s="370"/>
      <c r="EN231" s="370"/>
      <c r="EO231" s="370"/>
      <c r="EP231" s="370"/>
      <c r="EQ231" s="370"/>
      <c r="ER231" s="370"/>
      <c r="ES231" s="370"/>
      <c r="ET231" s="370"/>
      <c r="EU231" s="370"/>
      <c r="EV231" s="370"/>
      <c r="EW231" s="370"/>
      <c r="EX231" s="370"/>
      <c r="EY231" s="370"/>
      <c r="EZ231" s="370"/>
      <c r="FA231" s="370"/>
      <c r="FB231" s="370"/>
      <c r="FC231" s="370"/>
      <c r="FD231" s="370"/>
      <c r="FE231" s="370"/>
      <c r="FF231" s="370"/>
      <c r="FG231" s="370"/>
      <c r="FH231" s="370"/>
      <c r="FI231" s="370"/>
      <c r="FJ231" s="370"/>
      <c r="FK231" s="370"/>
      <c r="FL231" s="370"/>
      <c r="FM231" s="370"/>
      <c r="FN231" s="370"/>
      <c r="FO231" s="370"/>
      <c r="FP231" s="370"/>
      <c r="FQ231" s="370"/>
      <c r="FR231" s="370"/>
      <c r="FS231" s="370"/>
      <c r="FT231" s="370"/>
      <c r="FU231" s="370"/>
      <c r="FV231" s="370"/>
      <c r="FW231" s="370"/>
      <c r="FX231" s="370"/>
      <c r="FY231" s="370"/>
      <c r="FZ231" s="370"/>
      <c r="GA231" s="370"/>
      <c r="GB231" s="370"/>
      <c r="GC231" s="370"/>
      <c r="GD231" s="370"/>
      <c r="GE231" s="370"/>
      <c r="GF231" s="370"/>
      <c r="GG231" s="370"/>
      <c r="GH231" s="370"/>
      <c r="GI231" s="370"/>
    </row>
    <row r="232" spans="1:191" s="371" customFormat="1" ht="31.5">
      <c r="A232" s="372">
        <v>34</v>
      </c>
      <c r="B232" s="380" t="s">
        <v>506</v>
      </c>
      <c r="C232" s="381" t="s">
        <v>974</v>
      </c>
      <c r="D232" s="381">
        <v>1</v>
      </c>
      <c r="E232" s="381" t="s">
        <v>911</v>
      </c>
      <c r="F232" s="381">
        <v>1</v>
      </c>
      <c r="G232" s="381" t="s">
        <v>911</v>
      </c>
      <c r="H232" s="381">
        <v>1</v>
      </c>
      <c r="I232" s="373">
        <f>H232*0.99</f>
        <v>0.99</v>
      </c>
      <c r="J232" s="374">
        <f>I232*0.99</f>
        <v>0.9801</v>
      </c>
      <c r="K232" s="375">
        <f>D232*2.17</f>
        <v>2.17</v>
      </c>
      <c r="L232" s="375" t="s">
        <v>911</v>
      </c>
      <c r="M232" s="375">
        <f aca="true" t="shared" si="52" ref="L232:Q233">F232*2.17</f>
        <v>2.17</v>
      </c>
      <c r="N232" s="375" t="s">
        <v>911</v>
      </c>
      <c r="O232" s="375">
        <f t="shared" si="52"/>
        <v>2.17</v>
      </c>
      <c r="P232" s="375">
        <f t="shared" si="52"/>
        <v>2.1483</v>
      </c>
      <c r="Q232" s="375">
        <f t="shared" si="52"/>
        <v>2.126817</v>
      </c>
      <c r="R232" s="368"/>
      <c r="S232" s="368"/>
      <c r="T232" s="369"/>
      <c r="U232" s="370"/>
      <c r="V232" s="370"/>
      <c r="W232" s="370"/>
      <c r="X232" s="370"/>
      <c r="Y232" s="370"/>
      <c r="Z232" s="370"/>
      <c r="AA232" s="370"/>
      <c r="AB232" s="370"/>
      <c r="AC232" s="370"/>
      <c r="AD232" s="370"/>
      <c r="AE232" s="370"/>
      <c r="AF232" s="370"/>
      <c r="AG232" s="370"/>
      <c r="AH232" s="370"/>
      <c r="AI232" s="370"/>
      <c r="AJ232" s="370"/>
      <c r="AK232" s="370"/>
      <c r="AL232" s="370"/>
      <c r="AM232" s="370"/>
      <c r="AN232" s="370"/>
      <c r="AO232" s="370"/>
      <c r="AP232" s="370"/>
      <c r="AQ232" s="370"/>
      <c r="AR232" s="370"/>
      <c r="AS232" s="370"/>
      <c r="AT232" s="370"/>
      <c r="AU232" s="370"/>
      <c r="AV232" s="370"/>
      <c r="AW232" s="370"/>
      <c r="AX232" s="370"/>
      <c r="AY232" s="370"/>
      <c r="AZ232" s="370"/>
      <c r="BA232" s="370"/>
      <c r="BB232" s="370"/>
      <c r="BC232" s="370"/>
      <c r="BD232" s="370"/>
      <c r="BE232" s="370"/>
      <c r="BF232" s="370"/>
      <c r="BG232" s="370"/>
      <c r="BH232" s="370"/>
      <c r="BI232" s="370"/>
      <c r="BJ232" s="370"/>
      <c r="BK232" s="370"/>
      <c r="BL232" s="370"/>
      <c r="BM232" s="370"/>
      <c r="BN232" s="370"/>
      <c r="BO232" s="370"/>
      <c r="BP232" s="370"/>
      <c r="BQ232" s="370"/>
      <c r="BR232" s="370"/>
      <c r="BS232" s="370"/>
      <c r="BT232" s="370"/>
      <c r="BU232" s="370"/>
      <c r="BV232" s="370"/>
      <c r="BW232" s="370"/>
      <c r="BX232" s="370"/>
      <c r="BY232" s="370"/>
      <c r="BZ232" s="370"/>
      <c r="CA232" s="370"/>
      <c r="CB232" s="370"/>
      <c r="CC232" s="370"/>
      <c r="CD232" s="370"/>
      <c r="CE232" s="370"/>
      <c r="CF232" s="370"/>
      <c r="CG232" s="370"/>
      <c r="CH232" s="370"/>
      <c r="CI232" s="370"/>
      <c r="CJ232" s="370"/>
      <c r="CK232" s="370"/>
      <c r="CL232" s="370"/>
      <c r="CM232" s="370"/>
      <c r="CN232" s="370"/>
      <c r="CO232" s="370"/>
      <c r="CP232" s="370"/>
      <c r="CQ232" s="370"/>
      <c r="CR232" s="370"/>
      <c r="CS232" s="370"/>
      <c r="CT232" s="370"/>
      <c r="CU232" s="370"/>
      <c r="CV232" s="370"/>
      <c r="CW232" s="370"/>
      <c r="CX232" s="370"/>
      <c r="CY232" s="370"/>
      <c r="CZ232" s="370"/>
      <c r="DA232" s="370"/>
      <c r="DB232" s="370"/>
      <c r="DC232" s="370"/>
      <c r="DD232" s="370"/>
      <c r="DE232" s="370"/>
      <c r="DF232" s="370"/>
      <c r="DG232" s="370"/>
      <c r="DH232" s="370"/>
      <c r="DI232" s="370"/>
      <c r="DJ232" s="370"/>
      <c r="DK232" s="370"/>
      <c r="DL232" s="370"/>
      <c r="DM232" s="370"/>
      <c r="DN232" s="370"/>
      <c r="DO232" s="370"/>
      <c r="DP232" s="370"/>
      <c r="DQ232" s="370"/>
      <c r="DR232" s="370"/>
      <c r="DS232" s="370"/>
      <c r="DT232" s="370"/>
      <c r="DU232" s="370"/>
      <c r="DV232" s="370"/>
      <c r="DW232" s="370"/>
      <c r="DX232" s="370"/>
      <c r="DY232" s="370"/>
      <c r="DZ232" s="370"/>
      <c r="EA232" s="370"/>
      <c r="EB232" s="370"/>
      <c r="EC232" s="370"/>
      <c r="ED232" s="370"/>
      <c r="EE232" s="370"/>
      <c r="EF232" s="370"/>
      <c r="EG232" s="370"/>
      <c r="EH232" s="370"/>
      <c r="EI232" s="370"/>
      <c r="EJ232" s="370"/>
      <c r="EK232" s="370"/>
      <c r="EL232" s="370"/>
      <c r="EM232" s="370"/>
      <c r="EN232" s="370"/>
      <c r="EO232" s="370"/>
      <c r="EP232" s="370"/>
      <c r="EQ232" s="370"/>
      <c r="ER232" s="370"/>
      <c r="ES232" s="370"/>
      <c r="ET232" s="370"/>
      <c r="EU232" s="370"/>
      <c r="EV232" s="370"/>
      <c r="EW232" s="370"/>
      <c r="EX232" s="370"/>
      <c r="EY232" s="370"/>
      <c r="EZ232" s="370"/>
      <c r="FA232" s="370"/>
      <c r="FB232" s="370"/>
      <c r="FC232" s="370"/>
      <c r="FD232" s="370"/>
      <c r="FE232" s="370"/>
      <c r="FF232" s="370"/>
      <c r="FG232" s="370"/>
      <c r="FH232" s="370"/>
      <c r="FI232" s="370"/>
      <c r="FJ232" s="370"/>
      <c r="FK232" s="370"/>
      <c r="FL232" s="370"/>
      <c r="FM232" s="370"/>
      <c r="FN232" s="370"/>
      <c r="FO232" s="370"/>
      <c r="FP232" s="370"/>
      <c r="FQ232" s="370"/>
      <c r="FR232" s="370"/>
      <c r="FS232" s="370"/>
      <c r="FT232" s="370"/>
      <c r="FU232" s="370"/>
      <c r="FV232" s="370"/>
      <c r="FW232" s="370"/>
      <c r="FX232" s="370"/>
      <c r="FY232" s="370"/>
      <c r="FZ232" s="370"/>
      <c r="GA232" s="370"/>
      <c r="GB232" s="370"/>
      <c r="GC232" s="370"/>
      <c r="GD232" s="370"/>
      <c r="GE232" s="370"/>
      <c r="GF232" s="370"/>
      <c r="GG232" s="370"/>
      <c r="GH232" s="370"/>
      <c r="GI232" s="370"/>
    </row>
    <row r="233" spans="1:191" s="371" customFormat="1" ht="15.75">
      <c r="A233" s="372">
        <v>35</v>
      </c>
      <c r="B233" s="382" t="s">
        <v>114</v>
      </c>
      <c r="C233" s="383" t="s">
        <v>115</v>
      </c>
      <c r="D233" s="384">
        <v>1</v>
      </c>
      <c r="E233" s="384">
        <v>1</v>
      </c>
      <c r="F233" s="384">
        <v>1</v>
      </c>
      <c r="G233" s="384" t="s">
        <v>911</v>
      </c>
      <c r="H233" s="384" t="s">
        <v>911</v>
      </c>
      <c r="I233" s="373" t="s">
        <v>911</v>
      </c>
      <c r="J233" s="374" t="s">
        <v>911</v>
      </c>
      <c r="K233" s="375">
        <f>D233*2.17</f>
        <v>2.17</v>
      </c>
      <c r="L233" s="375">
        <f t="shared" si="52"/>
        <v>2.17</v>
      </c>
      <c r="M233" s="375">
        <f t="shared" si="52"/>
        <v>2.17</v>
      </c>
      <c r="N233" s="375" t="s">
        <v>911</v>
      </c>
      <c r="O233" s="375" t="s">
        <v>911</v>
      </c>
      <c r="P233" s="375" t="s">
        <v>911</v>
      </c>
      <c r="Q233" s="375" t="s">
        <v>911</v>
      </c>
      <c r="R233" s="368"/>
      <c r="S233" s="368"/>
      <c r="T233" s="369"/>
      <c r="U233" s="370"/>
      <c r="V233" s="370"/>
      <c r="W233" s="370"/>
      <c r="X233" s="370"/>
      <c r="Y233" s="370"/>
      <c r="Z233" s="370"/>
      <c r="AA233" s="370"/>
      <c r="AB233" s="370"/>
      <c r="AC233" s="370"/>
      <c r="AD233" s="370"/>
      <c r="AE233" s="370"/>
      <c r="AF233" s="370"/>
      <c r="AG233" s="370"/>
      <c r="AH233" s="370"/>
      <c r="AI233" s="370"/>
      <c r="AJ233" s="370"/>
      <c r="AK233" s="370"/>
      <c r="AL233" s="370"/>
      <c r="AM233" s="370"/>
      <c r="AN233" s="370"/>
      <c r="AO233" s="370"/>
      <c r="AP233" s="370"/>
      <c r="AQ233" s="370"/>
      <c r="AR233" s="370"/>
      <c r="AS233" s="370"/>
      <c r="AT233" s="370"/>
      <c r="AU233" s="370"/>
      <c r="AV233" s="370"/>
      <c r="AW233" s="370"/>
      <c r="AX233" s="370"/>
      <c r="AY233" s="370"/>
      <c r="AZ233" s="370"/>
      <c r="BA233" s="370"/>
      <c r="BB233" s="370"/>
      <c r="BC233" s="370"/>
      <c r="BD233" s="370"/>
      <c r="BE233" s="370"/>
      <c r="BF233" s="370"/>
      <c r="BG233" s="370"/>
      <c r="BH233" s="370"/>
      <c r="BI233" s="370"/>
      <c r="BJ233" s="370"/>
      <c r="BK233" s="370"/>
      <c r="BL233" s="370"/>
      <c r="BM233" s="370"/>
      <c r="BN233" s="370"/>
      <c r="BO233" s="370"/>
      <c r="BP233" s="370"/>
      <c r="BQ233" s="370"/>
      <c r="BR233" s="370"/>
      <c r="BS233" s="370"/>
      <c r="BT233" s="370"/>
      <c r="BU233" s="370"/>
      <c r="BV233" s="370"/>
      <c r="BW233" s="370"/>
      <c r="BX233" s="370"/>
      <c r="BY233" s="370"/>
      <c r="BZ233" s="370"/>
      <c r="CA233" s="370"/>
      <c r="CB233" s="370"/>
      <c r="CC233" s="370"/>
      <c r="CD233" s="370"/>
      <c r="CE233" s="370"/>
      <c r="CF233" s="370"/>
      <c r="CG233" s="370"/>
      <c r="CH233" s="370"/>
      <c r="CI233" s="370"/>
      <c r="CJ233" s="370"/>
      <c r="CK233" s="370"/>
      <c r="CL233" s="370"/>
      <c r="CM233" s="370"/>
      <c r="CN233" s="370"/>
      <c r="CO233" s="370"/>
      <c r="CP233" s="370"/>
      <c r="CQ233" s="370"/>
      <c r="CR233" s="370"/>
      <c r="CS233" s="370"/>
      <c r="CT233" s="370"/>
      <c r="CU233" s="370"/>
      <c r="CV233" s="370"/>
      <c r="CW233" s="370"/>
      <c r="CX233" s="370"/>
      <c r="CY233" s="370"/>
      <c r="CZ233" s="370"/>
      <c r="DA233" s="370"/>
      <c r="DB233" s="370"/>
      <c r="DC233" s="370"/>
      <c r="DD233" s="370"/>
      <c r="DE233" s="370"/>
      <c r="DF233" s="370"/>
      <c r="DG233" s="370"/>
      <c r="DH233" s="370"/>
      <c r="DI233" s="370"/>
      <c r="DJ233" s="370"/>
      <c r="DK233" s="370"/>
      <c r="DL233" s="370"/>
      <c r="DM233" s="370"/>
      <c r="DN233" s="370"/>
      <c r="DO233" s="370"/>
      <c r="DP233" s="370"/>
      <c r="DQ233" s="370"/>
      <c r="DR233" s="370"/>
      <c r="DS233" s="370"/>
      <c r="DT233" s="370"/>
      <c r="DU233" s="370"/>
      <c r="DV233" s="370"/>
      <c r="DW233" s="370"/>
      <c r="DX233" s="370"/>
      <c r="DY233" s="370"/>
      <c r="DZ233" s="370"/>
      <c r="EA233" s="370"/>
      <c r="EB233" s="370"/>
      <c r="EC233" s="370"/>
      <c r="ED233" s="370"/>
      <c r="EE233" s="370"/>
      <c r="EF233" s="370"/>
      <c r="EG233" s="370"/>
      <c r="EH233" s="370"/>
      <c r="EI233" s="370"/>
      <c r="EJ233" s="370"/>
      <c r="EK233" s="370"/>
      <c r="EL233" s="370"/>
      <c r="EM233" s="370"/>
      <c r="EN233" s="370"/>
      <c r="EO233" s="370"/>
      <c r="EP233" s="370"/>
      <c r="EQ233" s="370"/>
      <c r="ER233" s="370"/>
      <c r="ES233" s="370"/>
      <c r="ET233" s="370"/>
      <c r="EU233" s="370"/>
      <c r="EV233" s="370"/>
      <c r="EW233" s="370"/>
      <c r="EX233" s="370"/>
      <c r="EY233" s="370"/>
      <c r="EZ233" s="370"/>
      <c r="FA233" s="370"/>
      <c r="FB233" s="370"/>
      <c r="FC233" s="370"/>
      <c r="FD233" s="370"/>
      <c r="FE233" s="370"/>
      <c r="FF233" s="370"/>
      <c r="FG233" s="370"/>
      <c r="FH233" s="370"/>
      <c r="FI233" s="370"/>
      <c r="FJ233" s="370"/>
      <c r="FK233" s="370"/>
      <c r="FL233" s="370"/>
      <c r="FM233" s="370"/>
      <c r="FN233" s="370"/>
      <c r="FO233" s="370"/>
      <c r="FP233" s="370"/>
      <c r="FQ233" s="370"/>
      <c r="FR233" s="370"/>
      <c r="FS233" s="370"/>
      <c r="FT233" s="370"/>
      <c r="FU233" s="370"/>
      <c r="FV233" s="370"/>
      <c r="FW233" s="370"/>
      <c r="FX233" s="370"/>
      <c r="FY233" s="370"/>
      <c r="FZ233" s="370"/>
      <c r="GA233" s="370"/>
      <c r="GB233" s="370"/>
      <c r="GC233" s="370"/>
      <c r="GD233" s="370"/>
      <c r="GE233" s="370"/>
      <c r="GF233" s="370"/>
      <c r="GG233" s="370"/>
      <c r="GH233" s="370"/>
      <c r="GI233" s="370"/>
    </row>
    <row r="234" spans="1:191" s="371" customFormat="1" ht="21" customHeight="1">
      <c r="A234" s="481" t="s">
        <v>1581</v>
      </c>
      <c r="B234" s="454"/>
      <c r="C234" s="454"/>
      <c r="D234" s="454"/>
      <c r="E234" s="454"/>
      <c r="F234" s="454"/>
      <c r="G234" s="454"/>
      <c r="H234" s="454"/>
      <c r="I234" s="454"/>
      <c r="J234" s="454"/>
      <c r="K234" s="454"/>
      <c r="L234" s="454"/>
      <c r="M234" s="454"/>
      <c r="N234" s="454"/>
      <c r="O234" s="454"/>
      <c r="P234" s="454"/>
      <c r="Q234" s="455"/>
      <c r="R234" s="368"/>
      <c r="S234" s="368"/>
      <c r="T234" s="369"/>
      <c r="U234" s="370"/>
      <c r="V234" s="370"/>
      <c r="W234" s="370"/>
      <c r="X234" s="370"/>
      <c r="Y234" s="370"/>
      <c r="Z234" s="370"/>
      <c r="AA234" s="370"/>
      <c r="AB234" s="370"/>
      <c r="AC234" s="370"/>
      <c r="AD234" s="370"/>
      <c r="AE234" s="370"/>
      <c r="AF234" s="370"/>
      <c r="AG234" s="370"/>
      <c r="AH234" s="370"/>
      <c r="AI234" s="370"/>
      <c r="AJ234" s="370"/>
      <c r="AK234" s="370"/>
      <c r="AL234" s="370"/>
      <c r="AM234" s="370"/>
      <c r="AN234" s="370"/>
      <c r="AO234" s="370"/>
      <c r="AP234" s="370"/>
      <c r="AQ234" s="370"/>
      <c r="AR234" s="370"/>
      <c r="AS234" s="370"/>
      <c r="AT234" s="370"/>
      <c r="AU234" s="370"/>
      <c r="AV234" s="370"/>
      <c r="AW234" s="370"/>
      <c r="AX234" s="370"/>
      <c r="AY234" s="370"/>
      <c r="AZ234" s="370"/>
      <c r="BA234" s="370"/>
      <c r="BB234" s="370"/>
      <c r="BC234" s="370"/>
      <c r="BD234" s="370"/>
      <c r="BE234" s="370"/>
      <c r="BF234" s="370"/>
      <c r="BG234" s="370"/>
      <c r="BH234" s="370"/>
      <c r="BI234" s="370"/>
      <c r="BJ234" s="370"/>
      <c r="BK234" s="370"/>
      <c r="BL234" s="370"/>
      <c r="BM234" s="370"/>
      <c r="BN234" s="370"/>
      <c r="BO234" s="370"/>
      <c r="BP234" s="370"/>
      <c r="BQ234" s="370"/>
      <c r="BR234" s="370"/>
      <c r="BS234" s="370"/>
      <c r="BT234" s="370"/>
      <c r="BU234" s="370"/>
      <c r="BV234" s="370"/>
      <c r="BW234" s="370"/>
      <c r="BX234" s="370"/>
      <c r="BY234" s="370"/>
      <c r="BZ234" s="370"/>
      <c r="CA234" s="370"/>
      <c r="CB234" s="370"/>
      <c r="CC234" s="370"/>
      <c r="CD234" s="370"/>
      <c r="CE234" s="370"/>
      <c r="CF234" s="370"/>
      <c r="CG234" s="370"/>
      <c r="CH234" s="370"/>
      <c r="CI234" s="370"/>
      <c r="CJ234" s="370"/>
      <c r="CK234" s="370"/>
      <c r="CL234" s="370"/>
      <c r="CM234" s="370"/>
      <c r="CN234" s="370"/>
      <c r="CO234" s="370"/>
      <c r="CP234" s="370"/>
      <c r="CQ234" s="370"/>
      <c r="CR234" s="370"/>
      <c r="CS234" s="370"/>
      <c r="CT234" s="370"/>
      <c r="CU234" s="370"/>
      <c r="CV234" s="370"/>
      <c r="CW234" s="370"/>
      <c r="CX234" s="370"/>
      <c r="CY234" s="370"/>
      <c r="CZ234" s="370"/>
      <c r="DA234" s="370"/>
      <c r="DB234" s="370"/>
      <c r="DC234" s="370"/>
      <c r="DD234" s="370"/>
      <c r="DE234" s="370"/>
      <c r="DF234" s="370"/>
      <c r="DG234" s="370"/>
      <c r="DH234" s="370"/>
      <c r="DI234" s="370"/>
      <c r="DJ234" s="370"/>
      <c r="DK234" s="370"/>
      <c r="DL234" s="370"/>
      <c r="DM234" s="370"/>
      <c r="DN234" s="370"/>
      <c r="DO234" s="370"/>
      <c r="DP234" s="370"/>
      <c r="DQ234" s="370"/>
      <c r="DR234" s="370"/>
      <c r="DS234" s="370"/>
      <c r="DT234" s="370"/>
      <c r="DU234" s="370"/>
      <c r="DV234" s="370"/>
      <c r="DW234" s="370"/>
      <c r="DX234" s="370"/>
      <c r="DY234" s="370"/>
      <c r="DZ234" s="370"/>
      <c r="EA234" s="370"/>
      <c r="EB234" s="370"/>
      <c r="EC234" s="370"/>
      <c r="ED234" s="370"/>
      <c r="EE234" s="370"/>
      <c r="EF234" s="370"/>
      <c r="EG234" s="370"/>
      <c r="EH234" s="370"/>
      <c r="EI234" s="370"/>
      <c r="EJ234" s="370"/>
      <c r="EK234" s="370"/>
      <c r="EL234" s="370"/>
      <c r="EM234" s="370"/>
      <c r="EN234" s="370"/>
      <c r="EO234" s="370"/>
      <c r="EP234" s="370"/>
      <c r="EQ234" s="370"/>
      <c r="ER234" s="370"/>
      <c r="ES234" s="370"/>
      <c r="ET234" s="370"/>
      <c r="EU234" s="370"/>
      <c r="EV234" s="370"/>
      <c r="EW234" s="370"/>
      <c r="EX234" s="370"/>
      <c r="EY234" s="370"/>
      <c r="EZ234" s="370"/>
      <c r="FA234" s="370"/>
      <c r="FB234" s="370"/>
      <c r="FC234" s="370"/>
      <c r="FD234" s="370"/>
      <c r="FE234" s="370"/>
      <c r="FF234" s="370"/>
      <c r="FG234" s="370"/>
      <c r="FH234" s="370"/>
      <c r="FI234" s="370"/>
      <c r="FJ234" s="370"/>
      <c r="FK234" s="370"/>
      <c r="FL234" s="370"/>
      <c r="FM234" s="370"/>
      <c r="FN234" s="370"/>
      <c r="FO234" s="370"/>
      <c r="FP234" s="370"/>
      <c r="FQ234" s="370"/>
      <c r="FR234" s="370"/>
      <c r="FS234" s="370"/>
      <c r="FT234" s="370"/>
      <c r="FU234" s="370"/>
      <c r="FV234" s="370"/>
      <c r="FW234" s="370"/>
      <c r="FX234" s="370"/>
      <c r="FY234" s="370"/>
      <c r="FZ234" s="370"/>
      <c r="GA234" s="370"/>
      <c r="GB234" s="370"/>
      <c r="GC234" s="370"/>
      <c r="GD234" s="370"/>
      <c r="GE234" s="370"/>
      <c r="GF234" s="370"/>
      <c r="GG234" s="370"/>
      <c r="GH234" s="370"/>
      <c r="GI234" s="370"/>
    </row>
    <row r="235" spans="1:191" s="371" customFormat="1" ht="15.75" customHeight="1">
      <c r="A235" s="372">
        <v>36</v>
      </c>
      <c r="B235" s="337" t="s">
        <v>846</v>
      </c>
      <c r="C235" s="385">
        <v>24053</v>
      </c>
      <c r="D235" s="372">
        <v>9</v>
      </c>
      <c r="E235" s="372">
        <v>9</v>
      </c>
      <c r="F235" s="372">
        <v>8</v>
      </c>
      <c r="G235" s="372">
        <v>10</v>
      </c>
      <c r="H235" s="372">
        <v>11</v>
      </c>
      <c r="I235" s="373">
        <f>H235*0.99</f>
        <v>10.89</v>
      </c>
      <c r="J235" s="374">
        <f>I235*0.99</f>
        <v>10.7811</v>
      </c>
      <c r="K235" s="373">
        <f>D235*3.67</f>
        <v>33.03</v>
      </c>
      <c r="L235" s="373">
        <f aca="true" t="shared" si="53" ref="L235:Q235">E235*3.67</f>
        <v>33.03</v>
      </c>
      <c r="M235" s="373">
        <f t="shared" si="53"/>
        <v>29.36</v>
      </c>
      <c r="N235" s="373">
        <f t="shared" si="53"/>
        <v>36.7</v>
      </c>
      <c r="O235" s="373">
        <f t="shared" si="53"/>
        <v>40.37</v>
      </c>
      <c r="P235" s="373">
        <f t="shared" si="53"/>
        <v>39.966300000000004</v>
      </c>
      <c r="Q235" s="373">
        <f t="shared" si="53"/>
        <v>39.566637</v>
      </c>
      <c r="R235" s="368"/>
      <c r="S235" s="368"/>
      <c r="T235" s="369"/>
      <c r="U235" s="370"/>
      <c r="V235" s="370"/>
      <c r="W235" s="370"/>
      <c r="X235" s="370"/>
      <c r="Y235" s="370"/>
      <c r="Z235" s="370"/>
      <c r="AA235" s="370"/>
      <c r="AB235" s="370"/>
      <c r="AC235" s="370"/>
      <c r="AD235" s="370"/>
      <c r="AE235" s="370"/>
      <c r="AF235" s="370"/>
      <c r="AG235" s="370"/>
      <c r="AH235" s="370"/>
      <c r="AI235" s="370"/>
      <c r="AJ235" s="370"/>
      <c r="AK235" s="370"/>
      <c r="AL235" s="370"/>
      <c r="AM235" s="370"/>
      <c r="AN235" s="370"/>
      <c r="AO235" s="370"/>
      <c r="AP235" s="370"/>
      <c r="AQ235" s="370"/>
      <c r="AR235" s="370"/>
      <c r="AS235" s="370"/>
      <c r="AT235" s="370"/>
      <c r="AU235" s="370"/>
      <c r="AV235" s="370"/>
      <c r="AW235" s="370"/>
      <c r="AX235" s="370"/>
      <c r="AY235" s="370"/>
      <c r="AZ235" s="370"/>
      <c r="BA235" s="370"/>
      <c r="BB235" s="370"/>
      <c r="BC235" s="370"/>
      <c r="BD235" s="370"/>
      <c r="BE235" s="370"/>
      <c r="BF235" s="370"/>
      <c r="BG235" s="370"/>
      <c r="BH235" s="370"/>
      <c r="BI235" s="370"/>
      <c r="BJ235" s="370"/>
      <c r="BK235" s="370"/>
      <c r="BL235" s="370"/>
      <c r="BM235" s="370"/>
      <c r="BN235" s="370"/>
      <c r="BO235" s="370"/>
      <c r="BP235" s="370"/>
      <c r="BQ235" s="370"/>
      <c r="BR235" s="370"/>
      <c r="BS235" s="370"/>
      <c r="BT235" s="370"/>
      <c r="BU235" s="370"/>
      <c r="BV235" s="370"/>
      <c r="BW235" s="370"/>
      <c r="BX235" s="370"/>
      <c r="BY235" s="370"/>
      <c r="BZ235" s="370"/>
      <c r="CA235" s="370"/>
      <c r="CB235" s="370"/>
      <c r="CC235" s="370"/>
      <c r="CD235" s="370"/>
      <c r="CE235" s="370"/>
      <c r="CF235" s="370"/>
      <c r="CG235" s="370"/>
      <c r="CH235" s="370"/>
      <c r="CI235" s="370"/>
      <c r="CJ235" s="370"/>
      <c r="CK235" s="370"/>
      <c r="CL235" s="370"/>
      <c r="CM235" s="370"/>
      <c r="CN235" s="370"/>
      <c r="CO235" s="370"/>
      <c r="CP235" s="370"/>
      <c r="CQ235" s="370"/>
      <c r="CR235" s="370"/>
      <c r="CS235" s="370"/>
      <c r="CT235" s="370"/>
      <c r="CU235" s="370"/>
      <c r="CV235" s="370"/>
      <c r="CW235" s="370"/>
      <c r="CX235" s="370"/>
      <c r="CY235" s="370"/>
      <c r="CZ235" s="370"/>
      <c r="DA235" s="370"/>
      <c r="DB235" s="370"/>
      <c r="DC235" s="370"/>
      <c r="DD235" s="370"/>
      <c r="DE235" s="370"/>
      <c r="DF235" s="370"/>
      <c r="DG235" s="370"/>
      <c r="DH235" s="370"/>
      <c r="DI235" s="370"/>
      <c r="DJ235" s="370"/>
      <c r="DK235" s="370"/>
      <c r="DL235" s="370"/>
      <c r="DM235" s="370"/>
      <c r="DN235" s="370"/>
      <c r="DO235" s="370"/>
      <c r="DP235" s="370"/>
      <c r="DQ235" s="370"/>
      <c r="DR235" s="370"/>
      <c r="DS235" s="370"/>
      <c r="DT235" s="370"/>
      <c r="DU235" s="370"/>
      <c r="DV235" s="370"/>
      <c r="DW235" s="370"/>
      <c r="DX235" s="370"/>
      <c r="DY235" s="370"/>
      <c r="DZ235" s="370"/>
      <c r="EA235" s="370"/>
      <c r="EB235" s="370"/>
      <c r="EC235" s="370"/>
      <c r="ED235" s="370"/>
      <c r="EE235" s="370"/>
      <c r="EF235" s="370"/>
      <c r="EG235" s="370"/>
      <c r="EH235" s="370"/>
      <c r="EI235" s="370"/>
      <c r="EJ235" s="370"/>
      <c r="EK235" s="370"/>
      <c r="EL235" s="370"/>
      <c r="EM235" s="370"/>
      <c r="EN235" s="370"/>
      <c r="EO235" s="370"/>
      <c r="EP235" s="370"/>
      <c r="EQ235" s="370"/>
      <c r="ER235" s="370"/>
      <c r="ES235" s="370"/>
      <c r="ET235" s="370"/>
      <c r="EU235" s="370"/>
      <c r="EV235" s="370"/>
      <c r="EW235" s="370"/>
      <c r="EX235" s="370"/>
      <c r="EY235" s="370"/>
      <c r="EZ235" s="370"/>
      <c r="FA235" s="370"/>
      <c r="FB235" s="370"/>
      <c r="FC235" s="370"/>
      <c r="FD235" s="370"/>
      <c r="FE235" s="370"/>
      <c r="FF235" s="370"/>
      <c r="FG235" s="370"/>
      <c r="FH235" s="370"/>
      <c r="FI235" s="370"/>
      <c r="FJ235" s="370"/>
      <c r="FK235" s="370"/>
      <c r="FL235" s="370"/>
      <c r="FM235" s="370"/>
      <c r="FN235" s="370"/>
      <c r="FO235" s="370"/>
      <c r="FP235" s="370"/>
      <c r="FQ235" s="370"/>
      <c r="FR235" s="370"/>
      <c r="FS235" s="370"/>
      <c r="FT235" s="370"/>
      <c r="FU235" s="370"/>
      <c r="FV235" s="370"/>
      <c r="FW235" s="370"/>
      <c r="FX235" s="370"/>
      <c r="FY235" s="370"/>
      <c r="FZ235" s="370"/>
      <c r="GA235" s="370"/>
      <c r="GB235" s="370"/>
      <c r="GC235" s="370"/>
      <c r="GD235" s="370"/>
      <c r="GE235" s="370"/>
      <c r="GF235" s="370"/>
      <c r="GG235" s="370"/>
      <c r="GH235" s="370"/>
      <c r="GI235" s="370"/>
    </row>
    <row r="236" spans="1:191" s="371" customFormat="1" ht="21" customHeight="1">
      <c r="A236" s="481" t="s">
        <v>2269</v>
      </c>
      <c r="B236" s="454"/>
      <c r="C236" s="454"/>
      <c r="D236" s="454"/>
      <c r="E236" s="454"/>
      <c r="F236" s="454"/>
      <c r="G236" s="454"/>
      <c r="H236" s="454"/>
      <c r="I236" s="454"/>
      <c r="J236" s="454"/>
      <c r="K236" s="454"/>
      <c r="L236" s="454"/>
      <c r="M236" s="454"/>
      <c r="N236" s="454"/>
      <c r="O236" s="454"/>
      <c r="P236" s="454"/>
      <c r="Q236" s="455"/>
      <c r="R236" s="368"/>
      <c r="S236" s="368"/>
      <c r="T236" s="369"/>
      <c r="U236" s="370"/>
      <c r="V236" s="370"/>
      <c r="W236" s="370"/>
      <c r="X236" s="370"/>
      <c r="Y236" s="370"/>
      <c r="Z236" s="370"/>
      <c r="AA236" s="370"/>
      <c r="AB236" s="370"/>
      <c r="AC236" s="370"/>
      <c r="AD236" s="370"/>
      <c r="AE236" s="370"/>
      <c r="AF236" s="370"/>
      <c r="AG236" s="370"/>
      <c r="AH236" s="370"/>
      <c r="AI236" s="370"/>
      <c r="AJ236" s="370"/>
      <c r="AK236" s="370"/>
      <c r="AL236" s="370"/>
      <c r="AM236" s="370"/>
      <c r="AN236" s="370"/>
      <c r="AO236" s="370"/>
      <c r="AP236" s="370"/>
      <c r="AQ236" s="370"/>
      <c r="AR236" s="370"/>
      <c r="AS236" s="370"/>
      <c r="AT236" s="370"/>
      <c r="AU236" s="370"/>
      <c r="AV236" s="370"/>
      <c r="AW236" s="370"/>
      <c r="AX236" s="370"/>
      <c r="AY236" s="370"/>
      <c r="AZ236" s="370"/>
      <c r="BA236" s="370"/>
      <c r="BB236" s="370"/>
      <c r="BC236" s="370"/>
      <c r="BD236" s="370"/>
      <c r="BE236" s="370"/>
      <c r="BF236" s="370"/>
      <c r="BG236" s="370"/>
      <c r="BH236" s="370"/>
      <c r="BI236" s="370"/>
      <c r="BJ236" s="370"/>
      <c r="BK236" s="370"/>
      <c r="BL236" s="370"/>
      <c r="BM236" s="370"/>
      <c r="BN236" s="370"/>
      <c r="BO236" s="370"/>
      <c r="BP236" s="370"/>
      <c r="BQ236" s="370"/>
      <c r="BR236" s="370"/>
      <c r="BS236" s="370"/>
      <c r="BT236" s="370"/>
      <c r="BU236" s="370"/>
      <c r="BV236" s="370"/>
      <c r="BW236" s="370"/>
      <c r="BX236" s="370"/>
      <c r="BY236" s="370"/>
      <c r="BZ236" s="370"/>
      <c r="CA236" s="370"/>
      <c r="CB236" s="370"/>
      <c r="CC236" s="370"/>
      <c r="CD236" s="370"/>
      <c r="CE236" s="370"/>
      <c r="CF236" s="370"/>
      <c r="CG236" s="370"/>
      <c r="CH236" s="370"/>
      <c r="CI236" s="370"/>
      <c r="CJ236" s="370"/>
      <c r="CK236" s="370"/>
      <c r="CL236" s="370"/>
      <c r="CM236" s="370"/>
      <c r="CN236" s="370"/>
      <c r="CO236" s="370"/>
      <c r="CP236" s="370"/>
      <c r="CQ236" s="370"/>
      <c r="CR236" s="370"/>
      <c r="CS236" s="370"/>
      <c r="CT236" s="370"/>
      <c r="CU236" s="370"/>
      <c r="CV236" s="370"/>
      <c r="CW236" s="370"/>
      <c r="CX236" s="370"/>
      <c r="CY236" s="370"/>
      <c r="CZ236" s="370"/>
      <c r="DA236" s="370"/>
      <c r="DB236" s="370"/>
      <c r="DC236" s="370"/>
      <c r="DD236" s="370"/>
      <c r="DE236" s="370"/>
      <c r="DF236" s="370"/>
      <c r="DG236" s="370"/>
      <c r="DH236" s="370"/>
      <c r="DI236" s="370"/>
      <c r="DJ236" s="370"/>
      <c r="DK236" s="370"/>
      <c r="DL236" s="370"/>
      <c r="DM236" s="370"/>
      <c r="DN236" s="370"/>
      <c r="DO236" s="370"/>
      <c r="DP236" s="370"/>
      <c r="DQ236" s="370"/>
      <c r="DR236" s="370"/>
      <c r="DS236" s="370"/>
      <c r="DT236" s="370"/>
      <c r="DU236" s="370"/>
      <c r="DV236" s="370"/>
      <c r="DW236" s="370"/>
      <c r="DX236" s="370"/>
      <c r="DY236" s="370"/>
      <c r="DZ236" s="370"/>
      <c r="EA236" s="370"/>
      <c r="EB236" s="370"/>
      <c r="EC236" s="370"/>
      <c r="ED236" s="370"/>
      <c r="EE236" s="370"/>
      <c r="EF236" s="370"/>
      <c r="EG236" s="370"/>
      <c r="EH236" s="370"/>
      <c r="EI236" s="370"/>
      <c r="EJ236" s="370"/>
      <c r="EK236" s="370"/>
      <c r="EL236" s="370"/>
      <c r="EM236" s="370"/>
      <c r="EN236" s="370"/>
      <c r="EO236" s="370"/>
      <c r="EP236" s="370"/>
      <c r="EQ236" s="370"/>
      <c r="ER236" s="370"/>
      <c r="ES236" s="370"/>
      <c r="ET236" s="370"/>
      <c r="EU236" s="370"/>
      <c r="EV236" s="370"/>
      <c r="EW236" s="370"/>
      <c r="EX236" s="370"/>
      <c r="EY236" s="370"/>
      <c r="EZ236" s="370"/>
      <c r="FA236" s="370"/>
      <c r="FB236" s="370"/>
      <c r="FC236" s="370"/>
      <c r="FD236" s="370"/>
      <c r="FE236" s="370"/>
      <c r="FF236" s="370"/>
      <c r="FG236" s="370"/>
      <c r="FH236" s="370"/>
      <c r="FI236" s="370"/>
      <c r="FJ236" s="370"/>
      <c r="FK236" s="370"/>
      <c r="FL236" s="370"/>
      <c r="FM236" s="370"/>
      <c r="FN236" s="370"/>
      <c r="FO236" s="370"/>
      <c r="FP236" s="370"/>
      <c r="FQ236" s="370"/>
      <c r="FR236" s="370"/>
      <c r="FS236" s="370"/>
      <c r="FT236" s="370"/>
      <c r="FU236" s="370"/>
      <c r="FV236" s="370"/>
      <c r="FW236" s="370"/>
      <c r="FX236" s="370"/>
      <c r="FY236" s="370"/>
      <c r="FZ236" s="370"/>
      <c r="GA236" s="370"/>
      <c r="GB236" s="370"/>
      <c r="GC236" s="370"/>
      <c r="GD236" s="370"/>
      <c r="GE236" s="370"/>
      <c r="GF236" s="370"/>
      <c r="GG236" s="370"/>
      <c r="GH236" s="370"/>
      <c r="GI236" s="370"/>
    </row>
    <row r="237" spans="1:191" s="371" customFormat="1" ht="31.5" customHeight="1">
      <c r="A237" s="372">
        <v>37</v>
      </c>
      <c r="B237" s="386" t="s">
        <v>116</v>
      </c>
      <c r="C237" s="372" t="s">
        <v>975</v>
      </c>
      <c r="D237" s="372">
        <v>39</v>
      </c>
      <c r="E237" s="372">
        <v>31</v>
      </c>
      <c r="F237" s="372">
        <v>36</v>
      </c>
      <c r="G237" s="372">
        <v>36</v>
      </c>
      <c r="H237" s="372">
        <v>32</v>
      </c>
      <c r="I237" s="373">
        <f aca="true" t="shared" si="54" ref="I237:J239">H237*0.99</f>
        <v>31.68</v>
      </c>
      <c r="J237" s="374">
        <f t="shared" si="54"/>
        <v>31.3632</v>
      </c>
      <c r="K237" s="373">
        <f>D237*1.62</f>
        <v>63.18000000000001</v>
      </c>
      <c r="L237" s="373">
        <f aca="true" t="shared" si="55" ref="L237:Q239">E237*1.62</f>
        <v>50.220000000000006</v>
      </c>
      <c r="M237" s="373">
        <f t="shared" si="55"/>
        <v>58.32000000000001</v>
      </c>
      <c r="N237" s="373">
        <f t="shared" si="55"/>
        <v>58.32000000000001</v>
      </c>
      <c r="O237" s="373">
        <f t="shared" si="55"/>
        <v>51.84</v>
      </c>
      <c r="P237" s="373">
        <f t="shared" si="55"/>
        <v>51.321600000000004</v>
      </c>
      <c r="Q237" s="373">
        <f t="shared" si="55"/>
        <v>50.808384000000004</v>
      </c>
      <c r="R237" s="368"/>
      <c r="S237" s="368"/>
      <c r="T237" s="369"/>
      <c r="U237" s="370"/>
      <c r="V237" s="370"/>
      <c r="W237" s="370"/>
      <c r="X237" s="370"/>
      <c r="Y237" s="370"/>
      <c r="Z237" s="370"/>
      <c r="AA237" s="370"/>
      <c r="AB237" s="370"/>
      <c r="AC237" s="370"/>
      <c r="AD237" s="370"/>
      <c r="AE237" s="370"/>
      <c r="AF237" s="370"/>
      <c r="AG237" s="370"/>
      <c r="AH237" s="370"/>
      <c r="AI237" s="370"/>
      <c r="AJ237" s="370"/>
      <c r="AK237" s="370"/>
      <c r="AL237" s="370"/>
      <c r="AM237" s="370"/>
      <c r="AN237" s="370"/>
      <c r="AO237" s="370"/>
      <c r="AP237" s="370"/>
      <c r="AQ237" s="370"/>
      <c r="AR237" s="370"/>
      <c r="AS237" s="370"/>
      <c r="AT237" s="370"/>
      <c r="AU237" s="370"/>
      <c r="AV237" s="370"/>
      <c r="AW237" s="370"/>
      <c r="AX237" s="370"/>
      <c r="AY237" s="370"/>
      <c r="AZ237" s="370"/>
      <c r="BA237" s="370"/>
      <c r="BB237" s="370"/>
      <c r="BC237" s="370"/>
      <c r="BD237" s="370"/>
      <c r="BE237" s="370"/>
      <c r="BF237" s="370"/>
      <c r="BG237" s="370"/>
      <c r="BH237" s="370"/>
      <c r="BI237" s="370"/>
      <c r="BJ237" s="370"/>
      <c r="BK237" s="370"/>
      <c r="BL237" s="370"/>
      <c r="BM237" s="370"/>
      <c r="BN237" s="370"/>
      <c r="BO237" s="370"/>
      <c r="BP237" s="370"/>
      <c r="BQ237" s="370"/>
      <c r="BR237" s="370"/>
      <c r="BS237" s="370"/>
      <c r="BT237" s="370"/>
      <c r="BU237" s="370"/>
      <c r="BV237" s="370"/>
      <c r="BW237" s="370"/>
      <c r="BX237" s="370"/>
      <c r="BY237" s="370"/>
      <c r="BZ237" s="370"/>
      <c r="CA237" s="370"/>
      <c r="CB237" s="370"/>
      <c r="CC237" s="370"/>
      <c r="CD237" s="370"/>
      <c r="CE237" s="370"/>
      <c r="CF237" s="370"/>
      <c r="CG237" s="370"/>
      <c r="CH237" s="370"/>
      <c r="CI237" s="370"/>
      <c r="CJ237" s="370"/>
      <c r="CK237" s="370"/>
      <c r="CL237" s="370"/>
      <c r="CM237" s="370"/>
      <c r="CN237" s="370"/>
      <c r="CO237" s="370"/>
      <c r="CP237" s="370"/>
      <c r="CQ237" s="370"/>
      <c r="CR237" s="370"/>
      <c r="CS237" s="370"/>
      <c r="CT237" s="370"/>
      <c r="CU237" s="370"/>
      <c r="CV237" s="370"/>
      <c r="CW237" s="370"/>
      <c r="CX237" s="370"/>
      <c r="CY237" s="370"/>
      <c r="CZ237" s="370"/>
      <c r="DA237" s="370"/>
      <c r="DB237" s="370"/>
      <c r="DC237" s="370"/>
      <c r="DD237" s="370"/>
      <c r="DE237" s="370"/>
      <c r="DF237" s="370"/>
      <c r="DG237" s="370"/>
      <c r="DH237" s="370"/>
      <c r="DI237" s="370"/>
      <c r="DJ237" s="370"/>
      <c r="DK237" s="370"/>
      <c r="DL237" s="370"/>
      <c r="DM237" s="370"/>
      <c r="DN237" s="370"/>
      <c r="DO237" s="370"/>
      <c r="DP237" s="370"/>
      <c r="DQ237" s="370"/>
      <c r="DR237" s="370"/>
      <c r="DS237" s="370"/>
      <c r="DT237" s="370"/>
      <c r="DU237" s="370"/>
      <c r="DV237" s="370"/>
      <c r="DW237" s="370"/>
      <c r="DX237" s="370"/>
      <c r="DY237" s="370"/>
      <c r="DZ237" s="370"/>
      <c r="EA237" s="370"/>
      <c r="EB237" s="370"/>
      <c r="EC237" s="370"/>
      <c r="ED237" s="370"/>
      <c r="EE237" s="370"/>
      <c r="EF237" s="370"/>
      <c r="EG237" s="370"/>
      <c r="EH237" s="370"/>
      <c r="EI237" s="370"/>
      <c r="EJ237" s="370"/>
      <c r="EK237" s="370"/>
      <c r="EL237" s="370"/>
      <c r="EM237" s="370"/>
      <c r="EN237" s="370"/>
      <c r="EO237" s="370"/>
      <c r="EP237" s="370"/>
      <c r="EQ237" s="370"/>
      <c r="ER237" s="370"/>
      <c r="ES237" s="370"/>
      <c r="ET237" s="370"/>
      <c r="EU237" s="370"/>
      <c r="EV237" s="370"/>
      <c r="EW237" s="370"/>
      <c r="EX237" s="370"/>
      <c r="EY237" s="370"/>
      <c r="EZ237" s="370"/>
      <c r="FA237" s="370"/>
      <c r="FB237" s="370"/>
      <c r="FC237" s="370"/>
      <c r="FD237" s="370"/>
      <c r="FE237" s="370"/>
      <c r="FF237" s="370"/>
      <c r="FG237" s="370"/>
      <c r="FH237" s="370"/>
      <c r="FI237" s="370"/>
      <c r="FJ237" s="370"/>
      <c r="FK237" s="370"/>
      <c r="FL237" s="370"/>
      <c r="FM237" s="370"/>
      <c r="FN237" s="370"/>
      <c r="FO237" s="370"/>
      <c r="FP237" s="370"/>
      <c r="FQ237" s="370"/>
      <c r="FR237" s="370"/>
      <c r="FS237" s="370"/>
      <c r="FT237" s="370"/>
      <c r="FU237" s="370"/>
      <c r="FV237" s="370"/>
      <c r="FW237" s="370"/>
      <c r="FX237" s="370"/>
      <c r="FY237" s="370"/>
      <c r="FZ237" s="370"/>
      <c r="GA237" s="370"/>
      <c r="GB237" s="370"/>
      <c r="GC237" s="370"/>
      <c r="GD237" s="370"/>
      <c r="GE237" s="370"/>
      <c r="GF237" s="370"/>
      <c r="GG237" s="370"/>
      <c r="GH237" s="370"/>
      <c r="GI237" s="370"/>
    </row>
    <row r="238" spans="1:191" s="371" customFormat="1" ht="17.25" customHeight="1">
      <c r="A238" s="372">
        <v>38</v>
      </c>
      <c r="B238" s="337" t="s">
        <v>117</v>
      </c>
      <c r="C238" s="149">
        <v>20336</v>
      </c>
      <c r="D238" s="149">
        <v>89</v>
      </c>
      <c r="E238" s="149">
        <v>75</v>
      </c>
      <c r="F238" s="149">
        <v>72</v>
      </c>
      <c r="G238" s="149">
        <v>67</v>
      </c>
      <c r="H238" s="149">
        <v>69</v>
      </c>
      <c r="I238" s="373">
        <f t="shared" si="54"/>
        <v>68.31</v>
      </c>
      <c r="J238" s="374">
        <f t="shared" si="54"/>
        <v>67.6269</v>
      </c>
      <c r="K238" s="373">
        <f>D238*1.62</f>
        <v>144.18</v>
      </c>
      <c r="L238" s="373">
        <f t="shared" si="55"/>
        <v>121.50000000000001</v>
      </c>
      <c r="M238" s="373">
        <f t="shared" si="55"/>
        <v>116.64000000000001</v>
      </c>
      <c r="N238" s="373">
        <f t="shared" si="55"/>
        <v>108.54</v>
      </c>
      <c r="O238" s="373">
        <f t="shared" si="55"/>
        <v>111.78</v>
      </c>
      <c r="P238" s="373">
        <f t="shared" si="55"/>
        <v>110.66220000000001</v>
      </c>
      <c r="Q238" s="373">
        <f t="shared" si="55"/>
        <v>109.55557800000001</v>
      </c>
      <c r="R238" s="368"/>
      <c r="S238" s="368"/>
      <c r="T238" s="369"/>
      <c r="U238" s="370"/>
      <c r="V238" s="370"/>
      <c r="W238" s="370"/>
      <c r="X238" s="370"/>
      <c r="Y238" s="370"/>
      <c r="Z238" s="370"/>
      <c r="AA238" s="370"/>
      <c r="AB238" s="370"/>
      <c r="AC238" s="370"/>
      <c r="AD238" s="370"/>
      <c r="AE238" s="370"/>
      <c r="AF238" s="370"/>
      <c r="AG238" s="370"/>
      <c r="AH238" s="370"/>
      <c r="AI238" s="370"/>
      <c r="AJ238" s="370"/>
      <c r="AK238" s="370"/>
      <c r="AL238" s="370"/>
      <c r="AM238" s="370"/>
      <c r="AN238" s="370"/>
      <c r="AO238" s="370"/>
      <c r="AP238" s="370"/>
      <c r="AQ238" s="370"/>
      <c r="AR238" s="370"/>
      <c r="AS238" s="370"/>
      <c r="AT238" s="370"/>
      <c r="AU238" s="370"/>
      <c r="AV238" s="370"/>
      <c r="AW238" s="370"/>
      <c r="AX238" s="370"/>
      <c r="AY238" s="370"/>
      <c r="AZ238" s="370"/>
      <c r="BA238" s="370"/>
      <c r="BB238" s="370"/>
      <c r="BC238" s="370"/>
      <c r="BD238" s="370"/>
      <c r="BE238" s="370"/>
      <c r="BF238" s="370"/>
      <c r="BG238" s="370"/>
      <c r="BH238" s="370"/>
      <c r="BI238" s="370"/>
      <c r="BJ238" s="370"/>
      <c r="BK238" s="370"/>
      <c r="BL238" s="370"/>
      <c r="BM238" s="370"/>
      <c r="BN238" s="370"/>
      <c r="BO238" s="370"/>
      <c r="BP238" s="370"/>
      <c r="BQ238" s="370"/>
      <c r="BR238" s="370"/>
      <c r="BS238" s="370"/>
      <c r="BT238" s="370"/>
      <c r="BU238" s="370"/>
      <c r="BV238" s="370"/>
      <c r="BW238" s="370"/>
      <c r="BX238" s="370"/>
      <c r="BY238" s="370"/>
      <c r="BZ238" s="370"/>
      <c r="CA238" s="370"/>
      <c r="CB238" s="370"/>
      <c r="CC238" s="370"/>
      <c r="CD238" s="370"/>
      <c r="CE238" s="370"/>
      <c r="CF238" s="370"/>
      <c r="CG238" s="370"/>
      <c r="CH238" s="370"/>
      <c r="CI238" s="370"/>
      <c r="CJ238" s="370"/>
      <c r="CK238" s="370"/>
      <c r="CL238" s="370"/>
      <c r="CM238" s="370"/>
      <c r="CN238" s="370"/>
      <c r="CO238" s="370"/>
      <c r="CP238" s="370"/>
      <c r="CQ238" s="370"/>
      <c r="CR238" s="370"/>
      <c r="CS238" s="370"/>
      <c r="CT238" s="370"/>
      <c r="CU238" s="370"/>
      <c r="CV238" s="370"/>
      <c r="CW238" s="370"/>
      <c r="CX238" s="370"/>
      <c r="CY238" s="370"/>
      <c r="CZ238" s="370"/>
      <c r="DA238" s="370"/>
      <c r="DB238" s="370"/>
      <c r="DC238" s="370"/>
      <c r="DD238" s="370"/>
      <c r="DE238" s="370"/>
      <c r="DF238" s="370"/>
      <c r="DG238" s="370"/>
      <c r="DH238" s="370"/>
      <c r="DI238" s="370"/>
      <c r="DJ238" s="370"/>
      <c r="DK238" s="370"/>
      <c r="DL238" s="370"/>
      <c r="DM238" s="370"/>
      <c r="DN238" s="370"/>
      <c r="DO238" s="370"/>
      <c r="DP238" s="370"/>
      <c r="DQ238" s="370"/>
      <c r="DR238" s="370"/>
      <c r="DS238" s="370"/>
      <c r="DT238" s="370"/>
      <c r="DU238" s="370"/>
      <c r="DV238" s="370"/>
      <c r="DW238" s="370"/>
      <c r="DX238" s="370"/>
      <c r="DY238" s="370"/>
      <c r="DZ238" s="370"/>
      <c r="EA238" s="370"/>
      <c r="EB238" s="370"/>
      <c r="EC238" s="370"/>
      <c r="ED238" s="370"/>
      <c r="EE238" s="370"/>
      <c r="EF238" s="370"/>
      <c r="EG238" s="370"/>
      <c r="EH238" s="370"/>
      <c r="EI238" s="370"/>
      <c r="EJ238" s="370"/>
      <c r="EK238" s="370"/>
      <c r="EL238" s="370"/>
      <c r="EM238" s="370"/>
      <c r="EN238" s="370"/>
      <c r="EO238" s="370"/>
      <c r="EP238" s="370"/>
      <c r="EQ238" s="370"/>
      <c r="ER238" s="370"/>
      <c r="ES238" s="370"/>
      <c r="ET238" s="370"/>
      <c r="EU238" s="370"/>
      <c r="EV238" s="370"/>
      <c r="EW238" s="370"/>
      <c r="EX238" s="370"/>
      <c r="EY238" s="370"/>
      <c r="EZ238" s="370"/>
      <c r="FA238" s="370"/>
      <c r="FB238" s="370"/>
      <c r="FC238" s="370"/>
      <c r="FD238" s="370"/>
      <c r="FE238" s="370"/>
      <c r="FF238" s="370"/>
      <c r="FG238" s="370"/>
      <c r="FH238" s="370"/>
      <c r="FI238" s="370"/>
      <c r="FJ238" s="370"/>
      <c r="FK238" s="370"/>
      <c r="FL238" s="370"/>
      <c r="FM238" s="370"/>
      <c r="FN238" s="370"/>
      <c r="FO238" s="370"/>
      <c r="FP238" s="370"/>
      <c r="FQ238" s="370"/>
      <c r="FR238" s="370"/>
      <c r="FS238" s="370"/>
      <c r="FT238" s="370"/>
      <c r="FU238" s="370"/>
      <c r="FV238" s="370"/>
      <c r="FW238" s="370"/>
      <c r="FX238" s="370"/>
      <c r="FY238" s="370"/>
      <c r="FZ238" s="370"/>
      <c r="GA238" s="370"/>
      <c r="GB238" s="370"/>
      <c r="GC238" s="370"/>
      <c r="GD238" s="370"/>
      <c r="GE238" s="370"/>
      <c r="GF238" s="370"/>
      <c r="GG238" s="370"/>
      <c r="GH238" s="370"/>
      <c r="GI238" s="370"/>
    </row>
    <row r="239" spans="1:191" s="371" customFormat="1" ht="18" customHeight="1">
      <c r="A239" s="372">
        <v>39</v>
      </c>
      <c r="B239" s="337" t="s">
        <v>77</v>
      </c>
      <c r="C239" s="149">
        <v>80105</v>
      </c>
      <c r="D239" s="149">
        <v>10</v>
      </c>
      <c r="E239" s="149">
        <v>10</v>
      </c>
      <c r="F239" s="149">
        <v>10</v>
      </c>
      <c r="G239" s="149">
        <v>10</v>
      </c>
      <c r="H239" s="149">
        <v>10</v>
      </c>
      <c r="I239" s="373">
        <f t="shared" si="54"/>
        <v>9.9</v>
      </c>
      <c r="J239" s="374">
        <f t="shared" si="54"/>
        <v>9.801</v>
      </c>
      <c r="K239" s="373">
        <f>D239*1.62</f>
        <v>16.200000000000003</v>
      </c>
      <c r="L239" s="373">
        <f t="shared" si="55"/>
        <v>16.200000000000003</v>
      </c>
      <c r="M239" s="373">
        <f t="shared" si="55"/>
        <v>16.200000000000003</v>
      </c>
      <c r="N239" s="373">
        <f t="shared" si="55"/>
        <v>16.200000000000003</v>
      </c>
      <c r="O239" s="373">
        <f t="shared" si="55"/>
        <v>16.200000000000003</v>
      </c>
      <c r="P239" s="373">
        <f t="shared" si="55"/>
        <v>16.038</v>
      </c>
      <c r="Q239" s="373">
        <f t="shared" si="55"/>
        <v>15.877620000000002</v>
      </c>
      <c r="R239" s="368"/>
      <c r="S239" s="368"/>
      <c r="T239" s="369"/>
      <c r="U239" s="370"/>
      <c r="V239" s="370"/>
      <c r="W239" s="370"/>
      <c r="X239" s="370"/>
      <c r="Y239" s="370"/>
      <c r="Z239" s="370"/>
      <c r="AA239" s="370"/>
      <c r="AB239" s="370"/>
      <c r="AC239" s="370"/>
      <c r="AD239" s="370"/>
      <c r="AE239" s="370"/>
      <c r="AF239" s="370"/>
      <c r="AG239" s="370"/>
      <c r="AH239" s="370"/>
      <c r="AI239" s="370"/>
      <c r="AJ239" s="370"/>
      <c r="AK239" s="370"/>
      <c r="AL239" s="370"/>
      <c r="AM239" s="370"/>
      <c r="AN239" s="370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0"/>
      <c r="AZ239" s="370"/>
      <c r="BA239" s="370"/>
      <c r="BB239" s="370"/>
      <c r="BC239" s="370"/>
      <c r="BD239" s="370"/>
      <c r="BE239" s="370"/>
      <c r="BF239" s="370"/>
      <c r="BG239" s="370"/>
      <c r="BH239" s="370"/>
      <c r="BI239" s="370"/>
      <c r="BJ239" s="370"/>
      <c r="BK239" s="370"/>
      <c r="BL239" s="370"/>
      <c r="BM239" s="370"/>
      <c r="BN239" s="370"/>
      <c r="BO239" s="370"/>
      <c r="BP239" s="370"/>
      <c r="BQ239" s="370"/>
      <c r="BR239" s="370"/>
      <c r="BS239" s="370"/>
      <c r="BT239" s="370"/>
      <c r="BU239" s="370"/>
      <c r="BV239" s="370"/>
      <c r="BW239" s="370"/>
      <c r="BX239" s="370"/>
      <c r="BY239" s="370"/>
      <c r="BZ239" s="370"/>
      <c r="CA239" s="370"/>
      <c r="CB239" s="370"/>
      <c r="CC239" s="370"/>
      <c r="CD239" s="370"/>
      <c r="CE239" s="370"/>
      <c r="CF239" s="370"/>
      <c r="CG239" s="370"/>
      <c r="CH239" s="370"/>
      <c r="CI239" s="370"/>
      <c r="CJ239" s="370"/>
      <c r="CK239" s="370"/>
      <c r="CL239" s="370"/>
      <c r="CM239" s="370"/>
      <c r="CN239" s="370"/>
      <c r="CO239" s="370"/>
      <c r="CP239" s="370"/>
      <c r="CQ239" s="370"/>
      <c r="CR239" s="370"/>
      <c r="CS239" s="370"/>
      <c r="CT239" s="370"/>
      <c r="CU239" s="370"/>
      <c r="CV239" s="370"/>
      <c r="CW239" s="370"/>
      <c r="CX239" s="370"/>
      <c r="CY239" s="370"/>
      <c r="CZ239" s="370"/>
      <c r="DA239" s="370"/>
      <c r="DB239" s="370"/>
      <c r="DC239" s="370"/>
      <c r="DD239" s="370"/>
      <c r="DE239" s="370"/>
      <c r="DF239" s="370"/>
      <c r="DG239" s="370"/>
      <c r="DH239" s="370"/>
      <c r="DI239" s="370"/>
      <c r="DJ239" s="370"/>
      <c r="DK239" s="370"/>
      <c r="DL239" s="370"/>
      <c r="DM239" s="370"/>
      <c r="DN239" s="370"/>
      <c r="DO239" s="370"/>
      <c r="DP239" s="370"/>
      <c r="DQ239" s="370"/>
      <c r="DR239" s="370"/>
      <c r="DS239" s="370"/>
      <c r="DT239" s="370"/>
      <c r="DU239" s="370"/>
      <c r="DV239" s="370"/>
      <c r="DW239" s="370"/>
      <c r="DX239" s="370"/>
      <c r="DY239" s="370"/>
      <c r="DZ239" s="370"/>
      <c r="EA239" s="370"/>
      <c r="EB239" s="370"/>
      <c r="EC239" s="370"/>
      <c r="ED239" s="370"/>
      <c r="EE239" s="370"/>
      <c r="EF239" s="370"/>
      <c r="EG239" s="370"/>
      <c r="EH239" s="370"/>
      <c r="EI239" s="370"/>
      <c r="EJ239" s="370"/>
      <c r="EK239" s="370"/>
      <c r="EL239" s="370"/>
      <c r="EM239" s="370"/>
      <c r="EN239" s="370"/>
      <c r="EO239" s="370"/>
      <c r="EP239" s="370"/>
      <c r="EQ239" s="370"/>
      <c r="ER239" s="370"/>
      <c r="ES239" s="370"/>
      <c r="ET239" s="370"/>
      <c r="EU239" s="370"/>
      <c r="EV239" s="370"/>
      <c r="EW239" s="370"/>
      <c r="EX239" s="370"/>
      <c r="EY239" s="370"/>
      <c r="EZ239" s="370"/>
      <c r="FA239" s="370"/>
      <c r="FB239" s="370"/>
      <c r="FC239" s="370"/>
      <c r="FD239" s="370"/>
      <c r="FE239" s="370"/>
      <c r="FF239" s="370"/>
      <c r="FG239" s="370"/>
      <c r="FH239" s="370"/>
      <c r="FI239" s="370"/>
      <c r="FJ239" s="370"/>
      <c r="FK239" s="370"/>
      <c r="FL239" s="370"/>
      <c r="FM239" s="370"/>
      <c r="FN239" s="370"/>
      <c r="FO239" s="370"/>
      <c r="FP239" s="370"/>
      <c r="FQ239" s="370"/>
      <c r="FR239" s="370"/>
      <c r="FS239" s="370"/>
      <c r="FT239" s="370"/>
      <c r="FU239" s="370"/>
      <c r="FV239" s="370"/>
      <c r="FW239" s="370"/>
      <c r="FX239" s="370"/>
      <c r="FY239" s="370"/>
      <c r="FZ239" s="370"/>
      <c r="GA239" s="370"/>
      <c r="GB239" s="370"/>
      <c r="GC239" s="370"/>
      <c r="GD239" s="370"/>
      <c r="GE239" s="370"/>
      <c r="GF239" s="370"/>
      <c r="GG239" s="370"/>
      <c r="GH239" s="370"/>
      <c r="GI239" s="370"/>
    </row>
    <row r="240" spans="1:191" s="371" customFormat="1" ht="21" customHeight="1">
      <c r="A240" s="481" t="s">
        <v>2270</v>
      </c>
      <c r="B240" s="482"/>
      <c r="C240" s="482"/>
      <c r="D240" s="482"/>
      <c r="E240" s="482"/>
      <c r="F240" s="482"/>
      <c r="G240" s="482"/>
      <c r="H240" s="482"/>
      <c r="I240" s="482"/>
      <c r="J240" s="482"/>
      <c r="K240" s="482"/>
      <c r="L240" s="482"/>
      <c r="M240" s="482"/>
      <c r="N240" s="482"/>
      <c r="O240" s="482"/>
      <c r="P240" s="482"/>
      <c r="Q240" s="483"/>
      <c r="R240" s="368"/>
      <c r="S240" s="368"/>
      <c r="T240" s="369"/>
      <c r="U240" s="370"/>
      <c r="V240" s="370"/>
      <c r="W240" s="370"/>
      <c r="X240" s="370"/>
      <c r="Y240" s="370"/>
      <c r="Z240" s="370"/>
      <c r="AA240" s="370"/>
      <c r="AB240" s="370"/>
      <c r="AC240" s="370"/>
      <c r="AD240" s="370"/>
      <c r="AE240" s="370"/>
      <c r="AF240" s="370"/>
      <c r="AG240" s="370"/>
      <c r="AH240" s="370"/>
      <c r="AI240" s="370"/>
      <c r="AJ240" s="370"/>
      <c r="AK240" s="370"/>
      <c r="AL240" s="370"/>
      <c r="AM240" s="370"/>
      <c r="AN240" s="370"/>
      <c r="AO240" s="370"/>
      <c r="AP240" s="370"/>
      <c r="AQ240" s="370"/>
      <c r="AR240" s="370"/>
      <c r="AS240" s="370"/>
      <c r="AT240" s="370"/>
      <c r="AU240" s="370"/>
      <c r="AV240" s="370"/>
      <c r="AW240" s="370"/>
      <c r="AX240" s="370"/>
      <c r="AY240" s="370"/>
      <c r="AZ240" s="370"/>
      <c r="BA240" s="370"/>
      <c r="BB240" s="370"/>
      <c r="BC240" s="370"/>
      <c r="BD240" s="370"/>
      <c r="BE240" s="370"/>
      <c r="BF240" s="370"/>
      <c r="BG240" s="370"/>
      <c r="BH240" s="370"/>
      <c r="BI240" s="370"/>
      <c r="BJ240" s="370"/>
      <c r="BK240" s="370"/>
      <c r="BL240" s="370"/>
      <c r="BM240" s="370"/>
      <c r="BN240" s="370"/>
      <c r="BO240" s="370"/>
      <c r="BP240" s="370"/>
      <c r="BQ240" s="370"/>
      <c r="BR240" s="370"/>
      <c r="BS240" s="370"/>
      <c r="BT240" s="370"/>
      <c r="BU240" s="370"/>
      <c r="BV240" s="370"/>
      <c r="BW240" s="370"/>
      <c r="BX240" s="370"/>
      <c r="BY240" s="370"/>
      <c r="BZ240" s="370"/>
      <c r="CA240" s="370"/>
      <c r="CB240" s="370"/>
      <c r="CC240" s="370"/>
      <c r="CD240" s="370"/>
      <c r="CE240" s="370"/>
      <c r="CF240" s="370"/>
      <c r="CG240" s="370"/>
      <c r="CH240" s="370"/>
      <c r="CI240" s="370"/>
      <c r="CJ240" s="370"/>
      <c r="CK240" s="370"/>
      <c r="CL240" s="370"/>
      <c r="CM240" s="370"/>
      <c r="CN240" s="370"/>
      <c r="CO240" s="370"/>
      <c r="CP240" s="370"/>
      <c r="CQ240" s="370"/>
      <c r="CR240" s="370"/>
      <c r="CS240" s="370"/>
      <c r="CT240" s="370"/>
      <c r="CU240" s="370"/>
      <c r="CV240" s="370"/>
      <c r="CW240" s="370"/>
      <c r="CX240" s="370"/>
      <c r="CY240" s="370"/>
      <c r="CZ240" s="370"/>
      <c r="DA240" s="370"/>
      <c r="DB240" s="370"/>
      <c r="DC240" s="370"/>
      <c r="DD240" s="370"/>
      <c r="DE240" s="370"/>
      <c r="DF240" s="370"/>
      <c r="DG240" s="370"/>
      <c r="DH240" s="370"/>
      <c r="DI240" s="370"/>
      <c r="DJ240" s="370"/>
      <c r="DK240" s="370"/>
      <c r="DL240" s="370"/>
      <c r="DM240" s="370"/>
      <c r="DN240" s="370"/>
      <c r="DO240" s="370"/>
      <c r="DP240" s="370"/>
      <c r="DQ240" s="370"/>
      <c r="DR240" s="370"/>
      <c r="DS240" s="370"/>
      <c r="DT240" s="370"/>
      <c r="DU240" s="370"/>
      <c r="DV240" s="370"/>
      <c r="DW240" s="370"/>
      <c r="DX240" s="370"/>
      <c r="DY240" s="370"/>
      <c r="DZ240" s="370"/>
      <c r="EA240" s="370"/>
      <c r="EB240" s="370"/>
      <c r="EC240" s="370"/>
      <c r="ED240" s="370"/>
      <c r="EE240" s="370"/>
      <c r="EF240" s="370"/>
      <c r="EG240" s="370"/>
      <c r="EH240" s="370"/>
      <c r="EI240" s="370"/>
      <c r="EJ240" s="370"/>
      <c r="EK240" s="370"/>
      <c r="EL240" s="370"/>
      <c r="EM240" s="370"/>
      <c r="EN240" s="370"/>
      <c r="EO240" s="370"/>
      <c r="EP240" s="370"/>
      <c r="EQ240" s="370"/>
      <c r="ER240" s="370"/>
      <c r="ES240" s="370"/>
      <c r="ET240" s="370"/>
      <c r="EU240" s="370"/>
      <c r="EV240" s="370"/>
      <c r="EW240" s="370"/>
      <c r="EX240" s="370"/>
      <c r="EY240" s="370"/>
      <c r="EZ240" s="370"/>
      <c r="FA240" s="370"/>
      <c r="FB240" s="370"/>
      <c r="FC240" s="370"/>
      <c r="FD240" s="370"/>
      <c r="FE240" s="370"/>
      <c r="FF240" s="370"/>
      <c r="FG240" s="370"/>
      <c r="FH240" s="370"/>
      <c r="FI240" s="370"/>
      <c r="FJ240" s="370"/>
      <c r="FK240" s="370"/>
      <c r="FL240" s="370"/>
      <c r="FM240" s="370"/>
      <c r="FN240" s="370"/>
      <c r="FO240" s="370"/>
      <c r="FP240" s="370"/>
      <c r="FQ240" s="370"/>
      <c r="FR240" s="370"/>
      <c r="FS240" s="370"/>
      <c r="FT240" s="370"/>
      <c r="FU240" s="370"/>
      <c r="FV240" s="370"/>
      <c r="FW240" s="370"/>
      <c r="FX240" s="370"/>
      <c r="FY240" s="370"/>
      <c r="FZ240" s="370"/>
      <c r="GA240" s="370"/>
      <c r="GB240" s="370"/>
      <c r="GC240" s="370"/>
      <c r="GD240" s="370"/>
      <c r="GE240" s="370"/>
      <c r="GF240" s="370"/>
      <c r="GG240" s="370"/>
      <c r="GH240" s="370"/>
      <c r="GI240" s="370"/>
    </row>
    <row r="241" spans="1:191" s="371" customFormat="1" ht="47.25" customHeight="1">
      <c r="A241" s="372">
        <v>40</v>
      </c>
      <c r="B241" s="380" t="s">
        <v>1560</v>
      </c>
      <c r="C241" s="381">
        <v>32001</v>
      </c>
      <c r="D241" s="381" t="s">
        <v>911</v>
      </c>
      <c r="E241" s="381" t="s">
        <v>911</v>
      </c>
      <c r="F241" s="381" t="s">
        <v>911</v>
      </c>
      <c r="G241" s="381">
        <v>1</v>
      </c>
      <c r="H241" s="381" t="s">
        <v>911</v>
      </c>
      <c r="I241" s="373" t="s">
        <v>911</v>
      </c>
      <c r="J241" s="374" t="s">
        <v>911</v>
      </c>
      <c r="K241" s="375" t="s">
        <v>911</v>
      </c>
      <c r="L241" s="375" t="s">
        <v>911</v>
      </c>
      <c r="M241" s="375" t="s">
        <v>911</v>
      </c>
      <c r="N241" s="375">
        <f>G241*1.62</f>
        <v>1.62</v>
      </c>
      <c r="O241" s="375" t="s">
        <v>911</v>
      </c>
      <c r="P241" s="375" t="s">
        <v>911</v>
      </c>
      <c r="Q241" s="375" t="s">
        <v>911</v>
      </c>
      <c r="R241" s="368"/>
      <c r="S241" s="368"/>
      <c r="T241" s="369"/>
      <c r="U241" s="370"/>
      <c r="V241" s="370"/>
      <c r="W241" s="370"/>
      <c r="X241" s="370"/>
      <c r="Y241" s="370"/>
      <c r="Z241" s="370"/>
      <c r="AA241" s="370"/>
      <c r="AB241" s="370"/>
      <c r="AC241" s="370"/>
      <c r="AD241" s="370"/>
      <c r="AE241" s="370"/>
      <c r="AF241" s="370"/>
      <c r="AG241" s="370"/>
      <c r="AH241" s="370"/>
      <c r="AI241" s="370"/>
      <c r="AJ241" s="370"/>
      <c r="AK241" s="370"/>
      <c r="AL241" s="370"/>
      <c r="AM241" s="370"/>
      <c r="AN241" s="370"/>
      <c r="AO241" s="370"/>
      <c r="AP241" s="370"/>
      <c r="AQ241" s="370"/>
      <c r="AR241" s="370"/>
      <c r="AS241" s="370"/>
      <c r="AT241" s="370"/>
      <c r="AU241" s="370"/>
      <c r="AV241" s="370"/>
      <c r="AW241" s="370"/>
      <c r="AX241" s="370"/>
      <c r="AY241" s="370"/>
      <c r="AZ241" s="370"/>
      <c r="BA241" s="370"/>
      <c r="BB241" s="370"/>
      <c r="BC241" s="370"/>
      <c r="BD241" s="370"/>
      <c r="BE241" s="370"/>
      <c r="BF241" s="370"/>
      <c r="BG241" s="370"/>
      <c r="BH241" s="370"/>
      <c r="BI241" s="370"/>
      <c r="BJ241" s="370"/>
      <c r="BK241" s="370"/>
      <c r="BL241" s="370"/>
      <c r="BM241" s="370"/>
      <c r="BN241" s="370"/>
      <c r="BO241" s="370"/>
      <c r="BP241" s="370"/>
      <c r="BQ241" s="370"/>
      <c r="BR241" s="370"/>
      <c r="BS241" s="370"/>
      <c r="BT241" s="370"/>
      <c r="BU241" s="370"/>
      <c r="BV241" s="370"/>
      <c r="BW241" s="370"/>
      <c r="BX241" s="370"/>
      <c r="BY241" s="370"/>
      <c r="BZ241" s="370"/>
      <c r="CA241" s="370"/>
      <c r="CB241" s="370"/>
      <c r="CC241" s="370"/>
      <c r="CD241" s="370"/>
      <c r="CE241" s="370"/>
      <c r="CF241" s="370"/>
      <c r="CG241" s="370"/>
      <c r="CH241" s="370"/>
      <c r="CI241" s="370"/>
      <c r="CJ241" s="370"/>
      <c r="CK241" s="370"/>
      <c r="CL241" s="370"/>
      <c r="CM241" s="370"/>
      <c r="CN241" s="370"/>
      <c r="CO241" s="370"/>
      <c r="CP241" s="370"/>
      <c r="CQ241" s="370"/>
      <c r="CR241" s="370"/>
      <c r="CS241" s="370"/>
      <c r="CT241" s="370"/>
      <c r="CU241" s="370"/>
      <c r="CV241" s="370"/>
      <c r="CW241" s="370"/>
      <c r="CX241" s="370"/>
      <c r="CY241" s="370"/>
      <c r="CZ241" s="370"/>
      <c r="DA241" s="370"/>
      <c r="DB241" s="370"/>
      <c r="DC241" s="370"/>
      <c r="DD241" s="370"/>
      <c r="DE241" s="370"/>
      <c r="DF241" s="370"/>
      <c r="DG241" s="370"/>
      <c r="DH241" s="370"/>
      <c r="DI241" s="370"/>
      <c r="DJ241" s="370"/>
      <c r="DK241" s="370"/>
      <c r="DL241" s="370"/>
      <c r="DM241" s="370"/>
      <c r="DN241" s="370"/>
      <c r="DO241" s="370"/>
      <c r="DP241" s="370"/>
      <c r="DQ241" s="370"/>
      <c r="DR241" s="370"/>
      <c r="DS241" s="370"/>
      <c r="DT241" s="370"/>
      <c r="DU241" s="370"/>
      <c r="DV241" s="370"/>
      <c r="DW241" s="370"/>
      <c r="DX241" s="370"/>
      <c r="DY241" s="370"/>
      <c r="DZ241" s="370"/>
      <c r="EA241" s="370"/>
      <c r="EB241" s="370"/>
      <c r="EC241" s="370"/>
      <c r="ED241" s="370"/>
      <c r="EE241" s="370"/>
      <c r="EF241" s="370"/>
      <c r="EG241" s="370"/>
      <c r="EH241" s="370"/>
      <c r="EI241" s="370"/>
      <c r="EJ241" s="370"/>
      <c r="EK241" s="370"/>
      <c r="EL241" s="370"/>
      <c r="EM241" s="370"/>
      <c r="EN241" s="370"/>
      <c r="EO241" s="370"/>
      <c r="EP241" s="370"/>
      <c r="EQ241" s="370"/>
      <c r="ER241" s="370"/>
      <c r="ES241" s="370"/>
      <c r="ET241" s="370"/>
      <c r="EU241" s="370"/>
      <c r="EV241" s="370"/>
      <c r="EW241" s="370"/>
      <c r="EX241" s="370"/>
      <c r="EY241" s="370"/>
      <c r="EZ241" s="370"/>
      <c r="FA241" s="370"/>
      <c r="FB241" s="370"/>
      <c r="FC241" s="370"/>
      <c r="FD241" s="370"/>
      <c r="FE241" s="370"/>
      <c r="FF241" s="370"/>
      <c r="FG241" s="370"/>
      <c r="FH241" s="370"/>
      <c r="FI241" s="370"/>
      <c r="FJ241" s="370"/>
      <c r="FK241" s="370"/>
      <c r="FL241" s="370"/>
      <c r="FM241" s="370"/>
      <c r="FN241" s="370"/>
      <c r="FO241" s="370"/>
      <c r="FP241" s="370"/>
      <c r="FQ241" s="370"/>
      <c r="FR241" s="370"/>
      <c r="FS241" s="370"/>
      <c r="FT241" s="370"/>
      <c r="FU241" s="370"/>
      <c r="FV241" s="370"/>
      <c r="FW241" s="370"/>
      <c r="FX241" s="370"/>
      <c r="FY241" s="370"/>
      <c r="FZ241" s="370"/>
      <c r="GA241" s="370"/>
      <c r="GB241" s="370"/>
      <c r="GC241" s="370"/>
      <c r="GD241" s="370"/>
      <c r="GE241" s="370"/>
      <c r="GF241" s="370"/>
      <c r="GG241" s="370"/>
      <c r="GH241" s="370"/>
      <c r="GI241" s="370"/>
    </row>
    <row r="242" spans="1:191" s="371" customFormat="1" ht="15.75" customHeight="1">
      <c r="A242" s="128">
        <v>41</v>
      </c>
      <c r="B242" s="333" t="s">
        <v>118</v>
      </c>
      <c r="C242" s="344">
        <v>24237</v>
      </c>
      <c r="D242" s="340">
        <v>2</v>
      </c>
      <c r="E242" s="340" t="s">
        <v>911</v>
      </c>
      <c r="F242" s="340" t="s">
        <v>911</v>
      </c>
      <c r="G242" s="340" t="s">
        <v>911</v>
      </c>
      <c r="H242" s="340" t="s">
        <v>911</v>
      </c>
      <c r="I242" s="334" t="s">
        <v>911</v>
      </c>
      <c r="J242" s="335" t="s">
        <v>911</v>
      </c>
      <c r="K242" s="375">
        <f>D242*1.62</f>
        <v>3.24</v>
      </c>
      <c r="L242" s="375" t="s">
        <v>911</v>
      </c>
      <c r="M242" s="375" t="s">
        <v>911</v>
      </c>
      <c r="N242" s="375" t="s">
        <v>911</v>
      </c>
      <c r="O242" s="375" t="s">
        <v>911</v>
      </c>
      <c r="P242" s="375" t="s">
        <v>911</v>
      </c>
      <c r="Q242" s="375" t="s">
        <v>911</v>
      </c>
      <c r="R242" s="368"/>
      <c r="S242" s="368"/>
      <c r="T242" s="369"/>
      <c r="U242" s="370"/>
      <c r="V242" s="370"/>
      <c r="W242" s="370"/>
      <c r="X242" s="370"/>
      <c r="Y242" s="370"/>
      <c r="Z242" s="370"/>
      <c r="AA242" s="370"/>
      <c r="AB242" s="370"/>
      <c r="AC242" s="370"/>
      <c r="AD242" s="370"/>
      <c r="AE242" s="370"/>
      <c r="AF242" s="370"/>
      <c r="AG242" s="370"/>
      <c r="AH242" s="370"/>
      <c r="AI242" s="370"/>
      <c r="AJ242" s="370"/>
      <c r="AK242" s="370"/>
      <c r="AL242" s="370"/>
      <c r="AM242" s="370"/>
      <c r="AN242" s="370"/>
      <c r="AO242" s="370"/>
      <c r="AP242" s="370"/>
      <c r="AQ242" s="370"/>
      <c r="AR242" s="370"/>
      <c r="AS242" s="370"/>
      <c r="AT242" s="370"/>
      <c r="AU242" s="370"/>
      <c r="AV242" s="370"/>
      <c r="AW242" s="370"/>
      <c r="AX242" s="370"/>
      <c r="AY242" s="370"/>
      <c r="AZ242" s="370"/>
      <c r="BA242" s="370"/>
      <c r="BB242" s="370"/>
      <c r="BC242" s="370"/>
      <c r="BD242" s="370"/>
      <c r="BE242" s="370"/>
      <c r="BF242" s="370"/>
      <c r="BG242" s="370"/>
      <c r="BH242" s="370"/>
      <c r="BI242" s="370"/>
      <c r="BJ242" s="370"/>
      <c r="BK242" s="370"/>
      <c r="BL242" s="370"/>
      <c r="BM242" s="370"/>
      <c r="BN242" s="370"/>
      <c r="BO242" s="370"/>
      <c r="BP242" s="370"/>
      <c r="BQ242" s="370"/>
      <c r="BR242" s="370"/>
      <c r="BS242" s="370"/>
      <c r="BT242" s="370"/>
      <c r="BU242" s="370"/>
      <c r="BV242" s="370"/>
      <c r="BW242" s="370"/>
      <c r="BX242" s="370"/>
      <c r="BY242" s="370"/>
      <c r="BZ242" s="370"/>
      <c r="CA242" s="370"/>
      <c r="CB242" s="370"/>
      <c r="CC242" s="370"/>
      <c r="CD242" s="370"/>
      <c r="CE242" s="370"/>
      <c r="CF242" s="370"/>
      <c r="CG242" s="370"/>
      <c r="CH242" s="370"/>
      <c r="CI242" s="370"/>
      <c r="CJ242" s="370"/>
      <c r="CK242" s="370"/>
      <c r="CL242" s="370"/>
      <c r="CM242" s="370"/>
      <c r="CN242" s="370"/>
      <c r="CO242" s="370"/>
      <c r="CP242" s="370"/>
      <c r="CQ242" s="370"/>
      <c r="CR242" s="370"/>
      <c r="CS242" s="370"/>
      <c r="CT242" s="370"/>
      <c r="CU242" s="370"/>
      <c r="CV242" s="370"/>
      <c r="CW242" s="370"/>
      <c r="CX242" s="370"/>
      <c r="CY242" s="370"/>
      <c r="CZ242" s="370"/>
      <c r="DA242" s="370"/>
      <c r="DB242" s="370"/>
      <c r="DC242" s="370"/>
      <c r="DD242" s="370"/>
      <c r="DE242" s="370"/>
      <c r="DF242" s="370"/>
      <c r="DG242" s="370"/>
      <c r="DH242" s="370"/>
      <c r="DI242" s="370"/>
      <c r="DJ242" s="370"/>
      <c r="DK242" s="370"/>
      <c r="DL242" s="370"/>
      <c r="DM242" s="370"/>
      <c r="DN242" s="370"/>
      <c r="DO242" s="370"/>
      <c r="DP242" s="370"/>
      <c r="DQ242" s="370"/>
      <c r="DR242" s="370"/>
      <c r="DS242" s="370"/>
      <c r="DT242" s="370"/>
      <c r="DU242" s="370"/>
      <c r="DV242" s="370"/>
      <c r="DW242" s="370"/>
      <c r="DX242" s="370"/>
      <c r="DY242" s="370"/>
      <c r="DZ242" s="370"/>
      <c r="EA242" s="370"/>
      <c r="EB242" s="370"/>
      <c r="EC242" s="370"/>
      <c r="ED242" s="370"/>
      <c r="EE242" s="370"/>
      <c r="EF242" s="370"/>
      <c r="EG242" s="370"/>
      <c r="EH242" s="370"/>
      <c r="EI242" s="370"/>
      <c r="EJ242" s="370"/>
      <c r="EK242" s="370"/>
      <c r="EL242" s="370"/>
      <c r="EM242" s="370"/>
      <c r="EN242" s="370"/>
      <c r="EO242" s="370"/>
      <c r="EP242" s="370"/>
      <c r="EQ242" s="370"/>
      <c r="ER242" s="370"/>
      <c r="ES242" s="370"/>
      <c r="ET242" s="370"/>
      <c r="EU242" s="370"/>
      <c r="EV242" s="370"/>
      <c r="EW242" s="370"/>
      <c r="EX242" s="370"/>
      <c r="EY242" s="370"/>
      <c r="EZ242" s="370"/>
      <c r="FA242" s="370"/>
      <c r="FB242" s="370"/>
      <c r="FC242" s="370"/>
      <c r="FD242" s="370"/>
      <c r="FE242" s="370"/>
      <c r="FF242" s="370"/>
      <c r="FG242" s="370"/>
      <c r="FH242" s="370"/>
      <c r="FI242" s="370"/>
      <c r="FJ242" s="370"/>
      <c r="FK242" s="370"/>
      <c r="FL242" s="370"/>
      <c r="FM242" s="370"/>
      <c r="FN242" s="370"/>
      <c r="FO242" s="370"/>
      <c r="FP242" s="370"/>
      <c r="FQ242" s="370"/>
      <c r="FR242" s="370"/>
      <c r="FS242" s="370"/>
      <c r="FT242" s="370"/>
      <c r="FU242" s="370"/>
      <c r="FV242" s="370"/>
      <c r="FW242" s="370"/>
      <c r="FX242" s="370"/>
      <c r="FY242" s="370"/>
      <c r="FZ242" s="370"/>
      <c r="GA242" s="370"/>
      <c r="GB242" s="370"/>
      <c r="GC242" s="370"/>
      <c r="GD242" s="370"/>
      <c r="GE242" s="370"/>
      <c r="GF242" s="370"/>
      <c r="GG242" s="370"/>
      <c r="GH242" s="370"/>
      <c r="GI242" s="370"/>
    </row>
    <row r="243" spans="1:191" s="371" customFormat="1" ht="15.75" customHeight="1">
      <c r="A243" s="128">
        <v>42</v>
      </c>
      <c r="B243" s="460" t="s">
        <v>1006</v>
      </c>
      <c r="C243" s="149">
        <v>24232</v>
      </c>
      <c r="D243" s="149">
        <v>2</v>
      </c>
      <c r="E243" s="149">
        <v>1</v>
      </c>
      <c r="F243" s="149" t="s">
        <v>911</v>
      </c>
      <c r="G243" s="149" t="s">
        <v>911</v>
      </c>
      <c r="H243" s="149" t="s">
        <v>911</v>
      </c>
      <c r="I243" s="334" t="s">
        <v>911</v>
      </c>
      <c r="J243" s="335" t="s">
        <v>911</v>
      </c>
      <c r="K243" s="375">
        <f>D243*1.62</f>
        <v>3.24</v>
      </c>
      <c r="L243" s="375">
        <f>E243*1.62</f>
        <v>1.62</v>
      </c>
      <c r="M243" s="375" t="s">
        <v>911</v>
      </c>
      <c r="N243" s="375" t="s">
        <v>911</v>
      </c>
      <c r="O243" s="375" t="s">
        <v>911</v>
      </c>
      <c r="P243" s="375" t="s">
        <v>911</v>
      </c>
      <c r="Q243" s="375" t="s">
        <v>911</v>
      </c>
      <c r="R243" s="368"/>
      <c r="S243" s="368"/>
      <c r="T243" s="369"/>
      <c r="U243" s="370"/>
      <c r="V243" s="370"/>
      <c r="W243" s="370"/>
      <c r="X243" s="370"/>
      <c r="Y243" s="370"/>
      <c r="Z243" s="370"/>
      <c r="AA243" s="370"/>
      <c r="AB243" s="370"/>
      <c r="AC243" s="370"/>
      <c r="AD243" s="370"/>
      <c r="AE243" s="370"/>
      <c r="AF243" s="370"/>
      <c r="AG243" s="370"/>
      <c r="AH243" s="370"/>
      <c r="AI243" s="370"/>
      <c r="AJ243" s="370"/>
      <c r="AK243" s="370"/>
      <c r="AL243" s="370"/>
      <c r="AM243" s="370"/>
      <c r="AN243" s="370"/>
      <c r="AO243" s="370"/>
      <c r="AP243" s="370"/>
      <c r="AQ243" s="370"/>
      <c r="AR243" s="370"/>
      <c r="AS243" s="370"/>
      <c r="AT243" s="370"/>
      <c r="AU243" s="370"/>
      <c r="AV243" s="370"/>
      <c r="AW243" s="370"/>
      <c r="AX243" s="370"/>
      <c r="AY243" s="370"/>
      <c r="AZ243" s="370"/>
      <c r="BA243" s="370"/>
      <c r="BB243" s="370"/>
      <c r="BC243" s="370"/>
      <c r="BD243" s="370"/>
      <c r="BE243" s="370"/>
      <c r="BF243" s="370"/>
      <c r="BG243" s="370"/>
      <c r="BH243" s="370"/>
      <c r="BI243" s="370"/>
      <c r="BJ243" s="370"/>
      <c r="BK243" s="370"/>
      <c r="BL243" s="370"/>
      <c r="BM243" s="370"/>
      <c r="BN243" s="370"/>
      <c r="BO243" s="370"/>
      <c r="BP243" s="370"/>
      <c r="BQ243" s="370"/>
      <c r="BR243" s="370"/>
      <c r="BS243" s="370"/>
      <c r="BT243" s="370"/>
      <c r="BU243" s="370"/>
      <c r="BV243" s="370"/>
      <c r="BW243" s="370"/>
      <c r="BX243" s="370"/>
      <c r="BY243" s="370"/>
      <c r="BZ243" s="370"/>
      <c r="CA243" s="370"/>
      <c r="CB243" s="370"/>
      <c r="CC243" s="370"/>
      <c r="CD243" s="370"/>
      <c r="CE243" s="370"/>
      <c r="CF243" s="370"/>
      <c r="CG243" s="370"/>
      <c r="CH243" s="370"/>
      <c r="CI243" s="370"/>
      <c r="CJ243" s="370"/>
      <c r="CK243" s="370"/>
      <c r="CL243" s="370"/>
      <c r="CM243" s="370"/>
      <c r="CN243" s="370"/>
      <c r="CO243" s="370"/>
      <c r="CP243" s="370"/>
      <c r="CQ243" s="370"/>
      <c r="CR243" s="370"/>
      <c r="CS243" s="370"/>
      <c r="CT243" s="370"/>
      <c r="CU243" s="370"/>
      <c r="CV243" s="370"/>
      <c r="CW243" s="370"/>
      <c r="CX243" s="370"/>
      <c r="CY243" s="370"/>
      <c r="CZ243" s="370"/>
      <c r="DA243" s="370"/>
      <c r="DB243" s="370"/>
      <c r="DC243" s="370"/>
      <c r="DD243" s="370"/>
      <c r="DE243" s="370"/>
      <c r="DF243" s="370"/>
      <c r="DG243" s="370"/>
      <c r="DH243" s="370"/>
      <c r="DI243" s="370"/>
      <c r="DJ243" s="370"/>
      <c r="DK243" s="370"/>
      <c r="DL243" s="370"/>
      <c r="DM243" s="370"/>
      <c r="DN243" s="370"/>
      <c r="DO243" s="370"/>
      <c r="DP243" s="370"/>
      <c r="DQ243" s="370"/>
      <c r="DR243" s="370"/>
      <c r="DS243" s="370"/>
      <c r="DT243" s="370"/>
      <c r="DU243" s="370"/>
      <c r="DV243" s="370"/>
      <c r="DW243" s="370"/>
      <c r="DX243" s="370"/>
      <c r="DY243" s="370"/>
      <c r="DZ243" s="370"/>
      <c r="EA243" s="370"/>
      <c r="EB243" s="370"/>
      <c r="EC243" s="370"/>
      <c r="ED243" s="370"/>
      <c r="EE243" s="370"/>
      <c r="EF243" s="370"/>
      <c r="EG243" s="370"/>
      <c r="EH243" s="370"/>
      <c r="EI243" s="370"/>
      <c r="EJ243" s="370"/>
      <c r="EK243" s="370"/>
      <c r="EL243" s="370"/>
      <c r="EM243" s="370"/>
      <c r="EN243" s="370"/>
      <c r="EO243" s="370"/>
      <c r="EP243" s="370"/>
      <c r="EQ243" s="370"/>
      <c r="ER243" s="370"/>
      <c r="ES243" s="370"/>
      <c r="ET243" s="370"/>
      <c r="EU243" s="370"/>
      <c r="EV243" s="370"/>
      <c r="EW243" s="370"/>
      <c r="EX243" s="370"/>
      <c r="EY243" s="370"/>
      <c r="EZ243" s="370"/>
      <c r="FA243" s="370"/>
      <c r="FB243" s="370"/>
      <c r="FC243" s="370"/>
      <c r="FD243" s="370"/>
      <c r="FE243" s="370"/>
      <c r="FF243" s="370"/>
      <c r="FG243" s="370"/>
      <c r="FH243" s="370"/>
      <c r="FI243" s="370"/>
      <c r="FJ243" s="370"/>
      <c r="FK243" s="370"/>
      <c r="FL243" s="370"/>
      <c r="FM243" s="370"/>
      <c r="FN243" s="370"/>
      <c r="FO243" s="370"/>
      <c r="FP243" s="370"/>
      <c r="FQ243" s="370"/>
      <c r="FR243" s="370"/>
      <c r="FS243" s="370"/>
      <c r="FT243" s="370"/>
      <c r="FU243" s="370"/>
      <c r="FV243" s="370"/>
      <c r="FW243" s="370"/>
      <c r="FX243" s="370"/>
      <c r="FY243" s="370"/>
      <c r="FZ243" s="370"/>
      <c r="GA243" s="370"/>
      <c r="GB243" s="370"/>
      <c r="GC243" s="370"/>
      <c r="GD243" s="370"/>
      <c r="GE243" s="370"/>
      <c r="GF243" s="370"/>
      <c r="GG243" s="370"/>
      <c r="GH243" s="370"/>
      <c r="GI243" s="370"/>
    </row>
    <row r="244" spans="1:191" s="371" customFormat="1" ht="15" customHeight="1">
      <c r="A244" s="372">
        <v>43</v>
      </c>
      <c r="B244" s="333" t="s">
        <v>418</v>
      </c>
      <c r="C244" s="343">
        <v>22915</v>
      </c>
      <c r="D244" s="340">
        <v>1</v>
      </c>
      <c r="E244" s="340" t="s">
        <v>911</v>
      </c>
      <c r="F244" s="340" t="s">
        <v>911</v>
      </c>
      <c r="G244" s="340" t="s">
        <v>911</v>
      </c>
      <c r="H244" s="340" t="s">
        <v>911</v>
      </c>
      <c r="I244" s="373" t="s">
        <v>911</v>
      </c>
      <c r="J244" s="374" t="s">
        <v>911</v>
      </c>
      <c r="K244" s="375">
        <f>D244*1.62</f>
        <v>1.62</v>
      </c>
      <c r="L244" s="375" t="s">
        <v>911</v>
      </c>
      <c r="M244" s="375" t="s">
        <v>911</v>
      </c>
      <c r="N244" s="375" t="s">
        <v>911</v>
      </c>
      <c r="O244" s="375" t="s">
        <v>911</v>
      </c>
      <c r="P244" s="375" t="s">
        <v>911</v>
      </c>
      <c r="Q244" s="375" t="s">
        <v>911</v>
      </c>
      <c r="R244" s="368"/>
      <c r="S244" s="368"/>
      <c r="T244" s="369"/>
      <c r="U244" s="370"/>
      <c r="V244" s="370"/>
      <c r="W244" s="370"/>
      <c r="X244" s="370"/>
      <c r="Y244" s="370"/>
      <c r="Z244" s="370"/>
      <c r="AA244" s="370"/>
      <c r="AB244" s="370"/>
      <c r="AC244" s="370"/>
      <c r="AD244" s="370"/>
      <c r="AE244" s="370"/>
      <c r="AF244" s="370"/>
      <c r="AG244" s="370"/>
      <c r="AH244" s="370"/>
      <c r="AI244" s="370"/>
      <c r="AJ244" s="370"/>
      <c r="AK244" s="370"/>
      <c r="AL244" s="370"/>
      <c r="AM244" s="370"/>
      <c r="AN244" s="370"/>
      <c r="AO244" s="370"/>
      <c r="AP244" s="370"/>
      <c r="AQ244" s="370"/>
      <c r="AR244" s="370"/>
      <c r="AS244" s="370"/>
      <c r="AT244" s="370"/>
      <c r="AU244" s="370"/>
      <c r="AV244" s="370"/>
      <c r="AW244" s="370"/>
      <c r="AX244" s="370"/>
      <c r="AY244" s="370"/>
      <c r="AZ244" s="370"/>
      <c r="BA244" s="370"/>
      <c r="BB244" s="370"/>
      <c r="BC244" s="370"/>
      <c r="BD244" s="370"/>
      <c r="BE244" s="370"/>
      <c r="BF244" s="370"/>
      <c r="BG244" s="370"/>
      <c r="BH244" s="370"/>
      <c r="BI244" s="370"/>
      <c r="BJ244" s="370"/>
      <c r="BK244" s="370"/>
      <c r="BL244" s="370"/>
      <c r="BM244" s="370"/>
      <c r="BN244" s="370"/>
      <c r="BO244" s="370"/>
      <c r="BP244" s="370"/>
      <c r="BQ244" s="370"/>
      <c r="BR244" s="370"/>
      <c r="BS244" s="370"/>
      <c r="BT244" s="370"/>
      <c r="BU244" s="370"/>
      <c r="BV244" s="370"/>
      <c r="BW244" s="370"/>
      <c r="BX244" s="370"/>
      <c r="BY244" s="370"/>
      <c r="BZ244" s="370"/>
      <c r="CA244" s="370"/>
      <c r="CB244" s="370"/>
      <c r="CC244" s="370"/>
      <c r="CD244" s="370"/>
      <c r="CE244" s="370"/>
      <c r="CF244" s="370"/>
      <c r="CG244" s="370"/>
      <c r="CH244" s="370"/>
      <c r="CI244" s="370"/>
      <c r="CJ244" s="370"/>
      <c r="CK244" s="370"/>
      <c r="CL244" s="370"/>
      <c r="CM244" s="370"/>
      <c r="CN244" s="370"/>
      <c r="CO244" s="370"/>
      <c r="CP244" s="370"/>
      <c r="CQ244" s="370"/>
      <c r="CR244" s="370"/>
      <c r="CS244" s="370"/>
      <c r="CT244" s="370"/>
      <c r="CU244" s="370"/>
      <c r="CV244" s="370"/>
      <c r="CW244" s="370"/>
      <c r="CX244" s="370"/>
      <c r="CY244" s="370"/>
      <c r="CZ244" s="370"/>
      <c r="DA244" s="370"/>
      <c r="DB244" s="370"/>
      <c r="DC244" s="370"/>
      <c r="DD244" s="370"/>
      <c r="DE244" s="370"/>
      <c r="DF244" s="370"/>
      <c r="DG244" s="370"/>
      <c r="DH244" s="370"/>
      <c r="DI244" s="370"/>
      <c r="DJ244" s="370"/>
      <c r="DK244" s="370"/>
      <c r="DL244" s="370"/>
      <c r="DM244" s="370"/>
      <c r="DN244" s="370"/>
      <c r="DO244" s="370"/>
      <c r="DP244" s="370"/>
      <c r="DQ244" s="370"/>
      <c r="DR244" s="370"/>
      <c r="DS244" s="370"/>
      <c r="DT244" s="370"/>
      <c r="DU244" s="370"/>
      <c r="DV244" s="370"/>
      <c r="DW244" s="370"/>
      <c r="DX244" s="370"/>
      <c r="DY244" s="370"/>
      <c r="DZ244" s="370"/>
      <c r="EA244" s="370"/>
      <c r="EB244" s="370"/>
      <c r="EC244" s="370"/>
      <c r="ED244" s="370"/>
      <c r="EE244" s="370"/>
      <c r="EF244" s="370"/>
      <c r="EG244" s="370"/>
      <c r="EH244" s="370"/>
      <c r="EI244" s="370"/>
      <c r="EJ244" s="370"/>
      <c r="EK244" s="370"/>
      <c r="EL244" s="370"/>
      <c r="EM244" s="370"/>
      <c r="EN244" s="370"/>
      <c r="EO244" s="370"/>
      <c r="EP244" s="370"/>
      <c r="EQ244" s="370"/>
      <c r="ER244" s="370"/>
      <c r="ES244" s="370"/>
      <c r="ET244" s="370"/>
      <c r="EU244" s="370"/>
      <c r="EV244" s="370"/>
      <c r="EW244" s="370"/>
      <c r="EX244" s="370"/>
      <c r="EY244" s="370"/>
      <c r="EZ244" s="370"/>
      <c r="FA244" s="370"/>
      <c r="FB244" s="370"/>
      <c r="FC244" s="370"/>
      <c r="FD244" s="370"/>
      <c r="FE244" s="370"/>
      <c r="FF244" s="370"/>
      <c r="FG244" s="370"/>
      <c r="FH244" s="370"/>
      <c r="FI244" s="370"/>
      <c r="FJ244" s="370"/>
      <c r="FK244" s="370"/>
      <c r="FL244" s="370"/>
      <c r="FM244" s="370"/>
      <c r="FN244" s="370"/>
      <c r="FO244" s="370"/>
      <c r="FP244" s="370"/>
      <c r="FQ244" s="370"/>
      <c r="FR244" s="370"/>
      <c r="FS244" s="370"/>
      <c r="FT244" s="370"/>
      <c r="FU244" s="370"/>
      <c r="FV244" s="370"/>
      <c r="FW244" s="370"/>
      <c r="FX244" s="370"/>
      <c r="FY244" s="370"/>
      <c r="FZ244" s="370"/>
      <c r="GA244" s="370"/>
      <c r="GB244" s="370"/>
      <c r="GC244" s="370"/>
      <c r="GD244" s="370"/>
      <c r="GE244" s="370"/>
      <c r="GF244" s="370"/>
      <c r="GG244" s="370"/>
      <c r="GH244" s="370"/>
      <c r="GI244" s="370"/>
    </row>
    <row r="245" spans="1:191" s="371" customFormat="1" ht="15.75" customHeight="1">
      <c r="A245" s="372">
        <v>44</v>
      </c>
      <c r="B245" s="333" t="s">
        <v>78</v>
      </c>
      <c r="C245" s="343" t="s">
        <v>976</v>
      </c>
      <c r="D245" s="340">
        <v>10</v>
      </c>
      <c r="E245" s="340">
        <v>10</v>
      </c>
      <c r="F245" s="340">
        <v>10</v>
      </c>
      <c r="G245" s="340">
        <v>10</v>
      </c>
      <c r="H245" s="340">
        <v>10</v>
      </c>
      <c r="I245" s="373">
        <f>H245*0.99</f>
        <v>9.9</v>
      </c>
      <c r="J245" s="374">
        <f>I245*0.99</f>
        <v>9.801</v>
      </c>
      <c r="K245" s="373">
        <f>D245*1.62</f>
        <v>16.200000000000003</v>
      </c>
      <c r="L245" s="373">
        <f aca="true" t="shared" si="56" ref="L245:Q245">E245*1.62</f>
        <v>16.200000000000003</v>
      </c>
      <c r="M245" s="373">
        <f t="shared" si="56"/>
        <v>16.200000000000003</v>
      </c>
      <c r="N245" s="373">
        <f t="shared" si="56"/>
        <v>16.200000000000003</v>
      </c>
      <c r="O245" s="373">
        <f t="shared" si="56"/>
        <v>16.200000000000003</v>
      </c>
      <c r="P245" s="373">
        <f t="shared" si="56"/>
        <v>16.038</v>
      </c>
      <c r="Q245" s="373">
        <f t="shared" si="56"/>
        <v>15.877620000000002</v>
      </c>
      <c r="R245" s="368"/>
      <c r="S245" s="368"/>
      <c r="T245" s="369"/>
      <c r="U245" s="370"/>
      <c r="V245" s="370"/>
      <c r="W245" s="370"/>
      <c r="X245" s="370"/>
      <c r="Y245" s="370"/>
      <c r="Z245" s="370"/>
      <c r="AA245" s="370"/>
      <c r="AB245" s="370"/>
      <c r="AC245" s="370"/>
      <c r="AD245" s="370"/>
      <c r="AE245" s="370"/>
      <c r="AF245" s="370"/>
      <c r="AG245" s="370"/>
      <c r="AH245" s="370"/>
      <c r="AI245" s="370"/>
      <c r="AJ245" s="370"/>
      <c r="AK245" s="370"/>
      <c r="AL245" s="370"/>
      <c r="AM245" s="370"/>
      <c r="AN245" s="370"/>
      <c r="AO245" s="370"/>
      <c r="AP245" s="370"/>
      <c r="AQ245" s="370"/>
      <c r="AR245" s="370"/>
      <c r="AS245" s="370"/>
      <c r="AT245" s="370"/>
      <c r="AU245" s="370"/>
      <c r="AV245" s="370"/>
      <c r="AW245" s="370"/>
      <c r="AX245" s="370"/>
      <c r="AY245" s="370"/>
      <c r="AZ245" s="370"/>
      <c r="BA245" s="370"/>
      <c r="BB245" s="370"/>
      <c r="BC245" s="370"/>
      <c r="BD245" s="370"/>
      <c r="BE245" s="370"/>
      <c r="BF245" s="370"/>
      <c r="BG245" s="370"/>
      <c r="BH245" s="370"/>
      <c r="BI245" s="370"/>
      <c r="BJ245" s="370"/>
      <c r="BK245" s="370"/>
      <c r="BL245" s="370"/>
      <c r="BM245" s="370"/>
      <c r="BN245" s="370"/>
      <c r="BO245" s="370"/>
      <c r="BP245" s="370"/>
      <c r="BQ245" s="370"/>
      <c r="BR245" s="370"/>
      <c r="BS245" s="370"/>
      <c r="BT245" s="370"/>
      <c r="BU245" s="370"/>
      <c r="BV245" s="370"/>
      <c r="BW245" s="370"/>
      <c r="BX245" s="370"/>
      <c r="BY245" s="370"/>
      <c r="BZ245" s="370"/>
      <c r="CA245" s="370"/>
      <c r="CB245" s="370"/>
      <c r="CC245" s="370"/>
      <c r="CD245" s="370"/>
      <c r="CE245" s="370"/>
      <c r="CF245" s="370"/>
      <c r="CG245" s="370"/>
      <c r="CH245" s="370"/>
      <c r="CI245" s="370"/>
      <c r="CJ245" s="370"/>
      <c r="CK245" s="370"/>
      <c r="CL245" s="370"/>
      <c r="CM245" s="370"/>
      <c r="CN245" s="370"/>
      <c r="CO245" s="370"/>
      <c r="CP245" s="370"/>
      <c r="CQ245" s="370"/>
      <c r="CR245" s="370"/>
      <c r="CS245" s="370"/>
      <c r="CT245" s="370"/>
      <c r="CU245" s="370"/>
      <c r="CV245" s="370"/>
      <c r="CW245" s="370"/>
      <c r="CX245" s="370"/>
      <c r="CY245" s="370"/>
      <c r="CZ245" s="370"/>
      <c r="DA245" s="370"/>
      <c r="DB245" s="370"/>
      <c r="DC245" s="370"/>
      <c r="DD245" s="370"/>
      <c r="DE245" s="370"/>
      <c r="DF245" s="370"/>
      <c r="DG245" s="370"/>
      <c r="DH245" s="370"/>
      <c r="DI245" s="370"/>
      <c r="DJ245" s="370"/>
      <c r="DK245" s="370"/>
      <c r="DL245" s="370"/>
      <c r="DM245" s="370"/>
      <c r="DN245" s="370"/>
      <c r="DO245" s="370"/>
      <c r="DP245" s="370"/>
      <c r="DQ245" s="370"/>
      <c r="DR245" s="370"/>
      <c r="DS245" s="370"/>
      <c r="DT245" s="370"/>
      <c r="DU245" s="370"/>
      <c r="DV245" s="370"/>
      <c r="DW245" s="370"/>
      <c r="DX245" s="370"/>
      <c r="DY245" s="370"/>
      <c r="DZ245" s="370"/>
      <c r="EA245" s="370"/>
      <c r="EB245" s="370"/>
      <c r="EC245" s="370"/>
      <c r="ED245" s="370"/>
      <c r="EE245" s="370"/>
      <c r="EF245" s="370"/>
      <c r="EG245" s="370"/>
      <c r="EH245" s="370"/>
      <c r="EI245" s="370"/>
      <c r="EJ245" s="370"/>
      <c r="EK245" s="370"/>
      <c r="EL245" s="370"/>
      <c r="EM245" s="370"/>
      <c r="EN245" s="370"/>
      <c r="EO245" s="370"/>
      <c r="EP245" s="370"/>
      <c r="EQ245" s="370"/>
      <c r="ER245" s="370"/>
      <c r="ES245" s="370"/>
      <c r="ET245" s="370"/>
      <c r="EU245" s="370"/>
      <c r="EV245" s="370"/>
      <c r="EW245" s="370"/>
      <c r="EX245" s="370"/>
      <c r="EY245" s="370"/>
      <c r="EZ245" s="370"/>
      <c r="FA245" s="370"/>
      <c r="FB245" s="370"/>
      <c r="FC245" s="370"/>
      <c r="FD245" s="370"/>
      <c r="FE245" s="370"/>
      <c r="FF245" s="370"/>
      <c r="FG245" s="370"/>
      <c r="FH245" s="370"/>
      <c r="FI245" s="370"/>
      <c r="FJ245" s="370"/>
      <c r="FK245" s="370"/>
      <c r="FL245" s="370"/>
      <c r="FM245" s="370"/>
      <c r="FN245" s="370"/>
      <c r="FO245" s="370"/>
      <c r="FP245" s="370"/>
      <c r="FQ245" s="370"/>
      <c r="FR245" s="370"/>
      <c r="FS245" s="370"/>
      <c r="FT245" s="370"/>
      <c r="FU245" s="370"/>
      <c r="FV245" s="370"/>
      <c r="FW245" s="370"/>
      <c r="FX245" s="370"/>
      <c r="FY245" s="370"/>
      <c r="FZ245" s="370"/>
      <c r="GA245" s="370"/>
      <c r="GB245" s="370"/>
      <c r="GC245" s="370"/>
      <c r="GD245" s="370"/>
      <c r="GE245" s="370"/>
      <c r="GF245" s="370"/>
      <c r="GG245" s="370"/>
      <c r="GH245" s="370"/>
      <c r="GI245" s="370"/>
    </row>
    <row r="246" spans="1:191" s="371" customFormat="1" ht="20.25">
      <c r="A246" s="387"/>
      <c r="B246" s="365"/>
      <c r="C246" s="388"/>
      <c r="D246" s="366"/>
      <c r="E246" s="366"/>
      <c r="F246" s="366"/>
      <c r="G246" s="366"/>
      <c r="H246" s="366"/>
      <c r="I246" s="389"/>
      <c r="J246" s="389"/>
      <c r="K246" s="389"/>
      <c r="L246" s="389"/>
      <c r="M246" s="389"/>
      <c r="N246" s="389"/>
      <c r="O246" s="389"/>
      <c r="P246" s="389"/>
      <c r="Q246" s="389"/>
      <c r="R246" s="368"/>
      <c r="S246" s="368"/>
      <c r="T246" s="369"/>
      <c r="U246" s="370"/>
      <c r="V246" s="370"/>
      <c r="W246" s="370"/>
      <c r="X246" s="370"/>
      <c r="Y246" s="370"/>
      <c r="Z246" s="370"/>
      <c r="AA246" s="370"/>
      <c r="AB246" s="370"/>
      <c r="AC246" s="370"/>
      <c r="AD246" s="370"/>
      <c r="AE246" s="370"/>
      <c r="AF246" s="370"/>
      <c r="AG246" s="370"/>
      <c r="AH246" s="370"/>
      <c r="AI246" s="370"/>
      <c r="AJ246" s="370"/>
      <c r="AK246" s="370"/>
      <c r="AL246" s="370"/>
      <c r="AM246" s="370"/>
      <c r="AN246" s="370"/>
      <c r="AO246" s="370"/>
      <c r="AP246" s="370"/>
      <c r="AQ246" s="370"/>
      <c r="AR246" s="370"/>
      <c r="AS246" s="370"/>
      <c r="AT246" s="370"/>
      <c r="AU246" s="370"/>
      <c r="AV246" s="370"/>
      <c r="AW246" s="370"/>
      <c r="AX246" s="370"/>
      <c r="AY246" s="370"/>
      <c r="AZ246" s="370"/>
      <c r="BA246" s="370"/>
      <c r="BB246" s="370"/>
      <c r="BC246" s="370"/>
      <c r="BD246" s="370"/>
      <c r="BE246" s="370"/>
      <c r="BF246" s="370"/>
      <c r="BG246" s="370"/>
      <c r="BH246" s="370"/>
      <c r="BI246" s="370"/>
      <c r="BJ246" s="370"/>
      <c r="BK246" s="370"/>
      <c r="BL246" s="370"/>
      <c r="BM246" s="370"/>
      <c r="BN246" s="370"/>
      <c r="BO246" s="370"/>
      <c r="BP246" s="370"/>
      <c r="BQ246" s="370"/>
      <c r="BR246" s="370"/>
      <c r="BS246" s="370"/>
      <c r="BT246" s="370"/>
      <c r="BU246" s="370"/>
      <c r="BV246" s="370"/>
      <c r="BW246" s="370"/>
      <c r="BX246" s="370"/>
      <c r="BY246" s="370"/>
      <c r="BZ246" s="370"/>
      <c r="CA246" s="370"/>
      <c r="CB246" s="370"/>
      <c r="CC246" s="370"/>
      <c r="CD246" s="370"/>
      <c r="CE246" s="370"/>
      <c r="CF246" s="370"/>
      <c r="CG246" s="370"/>
      <c r="CH246" s="370"/>
      <c r="CI246" s="370"/>
      <c r="CJ246" s="370"/>
      <c r="CK246" s="370"/>
      <c r="CL246" s="370"/>
      <c r="CM246" s="370"/>
      <c r="CN246" s="370"/>
      <c r="CO246" s="370"/>
      <c r="CP246" s="370"/>
      <c r="CQ246" s="370"/>
      <c r="CR246" s="370"/>
      <c r="CS246" s="370"/>
      <c r="CT246" s="370"/>
      <c r="CU246" s="370"/>
      <c r="CV246" s="370"/>
      <c r="CW246" s="370"/>
      <c r="CX246" s="370"/>
      <c r="CY246" s="370"/>
      <c r="CZ246" s="370"/>
      <c r="DA246" s="370"/>
      <c r="DB246" s="370"/>
      <c r="DC246" s="370"/>
      <c r="DD246" s="370"/>
      <c r="DE246" s="370"/>
      <c r="DF246" s="370"/>
      <c r="DG246" s="370"/>
      <c r="DH246" s="370"/>
      <c r="DI246" s="370"/>
      <c r="DJ246" s="370"/>
      <c r="DK246" s="370"/>
      <c r="DL246" s="370"/>
      <c r="DM246" s="370"/>
      <c r="DN246" s="370"/>
      <c r="DO246" s="370"/>
      <c r="DP246" s="370"/>
      <c r="DQ246" s="370"/>
      <c r="DR246" s="370"/>
      <c r="DS246" s="370"/>
      <c r="DT246" s="370"/>
      <c r="DU246" s="370"/>
      <c r="DV246" s="370"/>
      <c r="DW246" s="370"/>
      <c r="DX246" s="370"/>
      <c r="DY246" s="370"/>
      <c r="DZ246" s="370"/>
      <c r="EA246" s="370"/>
      <c r="EB246" s="370"/>
      <c r="EC246" s="370"/>
      <c r="ED246" s="370"/>
      <c r="EE246" s="370"/>
      <c r="EF246" s="370"/>
      <c r="EG246" s="370"/>
      <c r="EH246" s="370"/>
      <c r="EI246" s="370"/>
      <c r="EJ246" s="370"/>
      <c r="EK246" s="370"/>
      <c r="EL246" s="370"/>
      <c r="EM246" s="370"/>
      <c r="EN246" s="370"/>
      <c r="EO246" s="370"/>
      <c r="EP246" s="370"/>
      <c r="EQ246" s="370"/>
      <c r="ER246" s="370"/>
      <c r="ES246" s="370"/>
      <c r="ET246" s="370"/>
      <c r="EU246" s="370"/>
      <c r="EV246" s="370"/>
      <c r="EW246" s="370"/>
      <c r="EX246" s="370"/>
      <c r="EY246" s="370"/>
      <c r="EZ246" s="370"/>
      <c r="FA246" s="370"/>
      <c r="FB246" s="370"/>
      <c r="FC246" s="370"/>
      <c r="FD246" s="370"/>
      <c r="FE246" s="370"/>
      <c r="FF246" s="370"/>
      <c r="FG246" s="370"/>
      <c r="FH246" s="370"/>
      <c r="FI246" s="370"/>
      <c r="FJ246" s="370"/>
      <c r="FK246" s="370"/>
      <c r="FL246" s="370"/>
      <c r="FM246" s="370"/>
      <c r="FN246" s="370"/>
      <c r="FO246" s="370"/>
      <c r="FP246" s="370"/>
      <c r="FQ246" s="370"/>
      <c r="FR246" s="370"/>
      <c r="FS246" s="370"/>
      <c r="FT246" s="370"/>
      <c r="FU246" s="370"/>
      <c r="FV246" s="370"/>
      <c r="FW246" s="370"/>
      <c r="FX246" s="370"/>
      <c r="FY246" s="370"/>
      <c r="FZ246" s="370"/>
      <c r="GA246" s="370"/>
      <c r="GB246" s="370"/>
      <c r="GC246" s="370"/>
      <c r="GD246" s="370"/>
      <c r="GE246" s="370"/>
      <c r="GF246" s="370"/>
      <c r="GG246" s="370"/>
      <c r="GH246" s="370"/>
      <c r="GI246" s="370"/>
    </row>
    <row r="247" spans="1:191" s="371" customFormat="1" ht="40.5" customHeight="1">
      <c r="A247" s="456" t="s">
        <v>82</v>
      </c>
      <c r="B247" s="457"/>
      <c r="C247" s="457"/>
      <c r="D247" s="424">
        <f>SUM(D193:D203,D205,D207:D218,D220:D223,D225:D229,D232,D233,D235,D237:D239,D241:D245)</f>
        <v>645</v>
      </c>
      <c r="E247" s="424">
        <f aca="true" t="shared" si="57" ref="E247:Q247">SUM(E193:E203,E205,E207:E218,E220:E223,E225:E229,E232,E233,E235,E237:E239,E241:E245)</f>
        <v>573</v>
      </c>
      <c r="F247" s="424">
        <f t="shared" si="57"/>
        <v>583</v>
      </c>
      <c r="G247" s="424">
        <f t="shared" si="57"/>
        <v>582</v>
      </c>
      <c r="H247" s="424">
        <f t="shared" si="57"/>
        <v>588</v>
      </c>
      <c r="I247" s="424">
        <f t="shared" si="57"/>
        <v>590.05</v>
      </c>
      <c r="J247" s="428">
        <f t="shared" si="57"/>
        <v>593.5915</v>
      </c>
      <c r="K247" s="424">
        <f t="shared" si="57"/>
        <v>1139.5699999999997</v>
      </c>
      <c r="L247" s="424">
        <f t="shared" si="57"/>
        <v>1022.1599999999999</v>
      </c>
      <c r="M247" s="424">
        <f t="shared" si="57"/>
        <v>1036.6599999999999</v>
      </c>
      <c r="N247" s="424">
        <f t="shared" si="57"/>
        <v>1032</v>
      </c>
      <c r="O247" s="424">
        <f t="shared" si="57"/>
        <v>1041.58</v>
      </c>
      <c r="P247" s="424">
        <f t="shared" si="57"/>
        <v>1051.3063999999997</v>
      </c>
      <c r="Q247" s="424">
        <f t="shared" si="57"/>
        <v>1064.7760159999998</v>
      </c>
      <c r="R247" s="368"/>
      <c r="S247" s="368"/>
      <c r="T247" s="369"/>
      <c r="U247" s="370"/>
      <c r="V247" s="370"/>
      <c r="W247" s="370"/>
      <c r="X247" s="370"/>
      <c r="Y247" s="370"/>
      <c r="Z247" s="370"/>
      <c r="AA247" s="370"/>
      <c r="AB247" s="370"/>
      <c r="AC247" s="370"/>
      <c r="AD247" s="370"/>
      <c r="AE247" s="370"/>
      <c r="AF247" s="370"/>
      <c r="AG247" s="370"/>
      <c r="AH247" s="370"/>
      <c r="AI247" s="370"/>
      <c r="AJ247" s="370"/>
      <c r="AK247" s="370"/>
      <c r="AL247" s="370"/>
      <c r="AM247" s="370"/>
      <c r="AN247" s="370"/>
      <c r="AO247" s="370"/>
      <c r="AP247" s="370"/>
      <c r="AQ247" s="370"/>
      <c r="AR247" s="370"/>
      <c r="AS247" s="370"/>
      <c r="AT247" s="370"/>
      <c r="AU247" s="370"/>
      <c r="AV247" s="370"/>
      <c r="AW247" s="370"/>
      <c r="AX247" s="370"/>
      <c r="AY247" s="370"/>
      <c r="AZ247" s="370"/>
      <c r="BA247" s="370"/>
      <c r="BB247" s="370"/>
      <c r="BC247" s="370"/>
      <c r="BD247" s="370"/>
      <c r="BE247" s="370"/>
      <c r="BF247" s="370"/>
      <c r="BG247" s="370"/>
      <c r="BH247" s="370"/>
      <c r="BI247" s="370"/>
      <c r="BJ247" s="370"/>
      <c r="BK247" s="370"/>
      <c r="BL247" s="370"/>
      <c r="BM247" s="370"/>
      <c r="BN247" s="370"/>
      <c r="BO247" s="370"/>
      <c r="BP247" s="370"/>
      <c r="BQ247" s="370"/>
      <c r="BR247" s="370"/>
      <c r="BS247" s="370"/>
      <c r="BT247" s="370"/>
      <c r="BU247" s="370"/>
      <c r="BV247" s="370"/>
      <c r="BW247" s="370"/>
      <c r="BX247" s="370"/>
      <c r="BY247" s="370"/>
      <c r="BZ247" s="370"/>
      <c r="CA247" s="370"/>
      <c r="CB247" s="370"/>
      <c r="CC247" s="370"/>
      <c r="CD247" s="370"/>
      <c r="CE247" s="370"/>
      <c r="CF247" s="370"/>
      <c r="CG247" s="370"/>
      <c r="CH247" s="370"/>
      <c r="CI247" s="370"/>
      <c r="CJ247" s="370"/>
      <c r="CK247" s="370"/>
      <c r="CL247" s="370"/>
      <c r="CM247" s="370"/>
      <c r="CN247" s="370"/>
      <c r="CO247" s="370"/>
      <c r="CP247" s="370"/>
      <c r="CQ247" s="370"/>
      <c r="CR247" s="370"/>
      <c r="CS247" s="370"/>
      <c r="CT247" s="370"/>
      <c r="CU247" s="370"/>
      <c r="CV247" s="370"/>
      <c r="CW247" s="370"/>
      <c r="CX247" s="370"/>
      <c r="CY247" s="370"/>
      <c r="CZ247" s="370"/>
      <c r="DA247" s="370"/>
      <c r="DB247" s="370"/>
      <c r="DC247" s="370"/>
      <c r="DD247" s="370"/>
      <c r="DE247" s="370"/>
      <c r="DF247" s="370"/>
      <c r="DG247" s="370"/>
      <c r="DH247" s="370"/>
      <c r="DI247" s="370"/>
      <c r="DJ247" s="370"/>
      <c r="DK247" s="370"/>
      <c r="DL247" s="370"/>
      <c r="DM247" s="370"/>
      <c r="DN247" s="370"/>
      <c r="DO247" s="370"/>
      <c r="DP247" s="370"/>
      <c r="DQ247" s="370"/>
      <c r="DR247" s="370"/>
      <c r="DS247" s="370"/>
      <c r="DT247" s="370"/>
      <c r="DU247" s="370"/>
      <c r="DV247" s="370"/>
      <c r="DW247" s="370"/>
      <c r="DX247" s="370"/>
      <c r="DY247" s="370"/>
      <c r="DZ247" s="370"/>
      <c r="EA247" s="370"/>
      <c r="EB247" s="370"/>
      <c r="EC247" s="370"/>
      <c r="ED247" s="370"/>
      <c r="EE247" s="370"/>
      <c r="EF247" s="370"/>
      <c r="EG247" s="370"/>
      <c r="EH247" s="370"/>
      <c r="EI247" s="370"/>
      <c r="EJ247" s="370"/>
      <c r="EK247" s="370"/>
      <c r="EL247" s="370"/>
      <c r="EM247" s="370"/>
      <c r="EN247" s="370"/>
      <c r="EO247" s="370"/>
      <c r="EP247" s="370"/>
      <c r="EQ247" s="370"/>
      <c r="ER247" s="370"/>
      <c r="ES247" s="370"/>
      <c r="ET247" s="370"/>
      <c r="EU247" s="370"/>
      <c r="EV247" s="370"/>
      <c r="EW247" s="370"/>
      <c r="EX247" s="370"/>
      <c r="EY247" s="370"/>
      <c r="EZ247" s="370"/>
      <c r="FA247" s="370"/>
      <c r="FB247" s="370"/>
      <c r="FC247" s="370"/>
      <c r="FD247" s="370"/>
      <c r="FE247" s="370"/>
      <c r="FF247" s="370"/>
      <c r="FG247" s="370"/>
      <c r="FH247" s="370"/>
      <c r="FI247" s="370"/>
      <c r="FJ247" s="370"/>
      <c r="FK247" s="370"/>
      <c r="FL247" s="370"/>
      <c r="FM247" s="370"/>
      <c r="FN247" s="370"/>
      <c r="FO247" s="370"/>
      <c r="FP247" s="370"/>
      <c r="FQ247" s="370"/>
      <c r="FR247" s="370"/>
      <c r="FS247" s="370"/>
      <c r="FT247" s="370"/>
      <c r="FU247" s="370"/>
      <c r="FV247" s="370"/>
      <c r="FW247" s="370"/>
      <c r="FX247" s="370"/>
      <c r="FY247" s="370"/>
      <c r="FZ247" s="370"/>
      <c r="GA247" s="370"/>
      <c r="GB247" s="370"/>
      <c r="GC247" s="370"/>
      <c r="GD247" s="370"/>
      <c r="GE247" s="370"/>
      <c r="GF247" s="370"/>
      <c r="GG247" s="370"/>
      <c r="GH247" s="370"/>
      <c r="GI247" s="370"/>
    </row>
    <row r="248" spans="1:191" s="371" customFormat="1" ht="20.25">
      <c r="A248" s="420"/>
      <c r="B248" s="421"/>
      <c r="C248" s="421"/>
      <c r="D248" s="388"/>
      <c r="E248" s="388"/>
      <c r="F248" s="388"/>
      <c r="G248" s="388"/>
      <c r="H248" s="388"/>
      <c r="I248" s="389"/>
      <c r="J248" s="389"/>
      <c r="K248" s="389"/>
      <c r="L248" s="389"/>
      <c r="M248" s="389"/>
      <c r="N248" s="389"/>
      <c r="O248" s="389"/>
      <c r="P248" s="389"/>
      <c r="Q248" s="389"/>
      <c r="R248" s="368"/>
      <c r="S248" s="368"/>
      <c r="T248" s="369"/>
      <c r="U248" s="370"/>
      <c r="V248" s="370"/>
      <c r="W248" s="370"/>
      <c r="X248" s="370"/>
      <c r="Y248" s="370"/>
      <c r="Z248" s="370"/>
      <c r="AA248" s="370"/>
      <c r="AB248" s="370"/>
      <c r="AC248" s="370"/>
      <c r="AD248" s="370"/>
      <c r="AE248" s="370"/>
      <c r="AF248" s="370"/>
      <c r="AG248" s="370"/>
      <c r="AH248" s="370"/>
      <c r="AI248" s="370"/>
      <c r="AJ248" s="370"/>
      <c r="AK248" s="370"/>
      <c r="AL248" s="370"/>
      <c r="AM248" s="370"/>
      <c r="AN248" s="370"/>
      <c r="AO248" s="370"/>
      <c r="AP248" s="370"/>
      <c r="AQ248" s="370"/>
      <c r="AR248" s="370"/>
      <c r="AS248" s="370"/>
      <c r="AT248" s="370"/>
      <c r="AU248" s="370"/>
      <c r="AV248" s="370"/>
      <c r="AW248" s="370"/>
      <c r="AX248" s="370"/>
      <c r="AY248" s="370"/>
      <c r="AZ248" s="370"/>
      <c r="BA248" s="370"/>
      <c r="BB248" s="370"/>
      <c r="BC248" s="370"/>
      <c r="BD248" s="370"/>
      <c r="BE248" s="370"/>
      <c r="BF248" s="370"/>
      <c r="BG248" s="370"/>
      <c r="BH248" s="370"/>
      <c r="BI248" s="370"/>
      <c r="BJ248" s="370"/>
      <c r="BK248" s="370"/>
      <c r="BL248" s="370"/>
      <c r="BM248" s="370"/>
      <c r="BN248" s="370"/>
      <c r="BO248" s="370"/>
      <c r="BP248" s="370"/>
      <c r="BQ248" s="370"/>
      <c r="BR248" s="370"/>
      <c r="BS248" s="370"/>
      <c r="BT248" s="370"/>
      <c r="BU248" s="370"/>
      <c r="BV248" s="370"/>
      <c r="BW248" s="370"/>
      <c r="BX248" s="370"/>
      <c r="BY248" s="370"/>
      <c r="BZ248" s="370"/>
      <c r="CA248" s="370"/>
      <c r="CB248" s="370"/>
      <c r="CC248" s="370"/>
      <c r="CD248" s="370"/>
      <c r="CE248" s="370"/>
      <c r="CF248" s="370"/>
      <c r="CG248" s="370"/>
      <c r="CH248" s="370"/>
      <c r="CI248" s="370"/>
      <c r="CJ248" s="370"/>
      <c r="CK248" s="370"/>
      <c r="CL248" s="370"/>
      <c r="CM248" s="370"/>
      <c r="CN248" s="370"/>
      <c r="CO248" s="370"/>
      <c r="CP248" s="370"/>
      <c r="CQ248" s="370"/>
      <c r="CR248" s="370"/>
      <c r="CS248" s="370"/>
      <c r="CT248" s="370"/>
      <c r="CU248" s="370"/>
      <c r="CV248" s="370"/>
      <c r="CW248" s="370"/>
      <c r="CX248" s="370"/>
      <c r="CY248" s="370"/>
      <c r="CZ248" s="370"/>
      <c r="DA248" s="370"/>
      <c r="DB248" s="370"/>
      <c r="DC248" s="370"/>
      <c r="DD248" s="370"/>
      <c r="DE248" s="370"/>
      <c r="DF248" s="370"/>
      <c r="DG248" s="370"/>
      <c r="DH248" s="370"/>
      <c r="DI248" s="370"/>
      <c r="DJ248" s="370"/>
      <c r="DK248" s="370"/>
      <c r="DL248" s="370"/>
      <c r="DM248" s="370"/>
      <c r="DN248" s="370"/>
      <c r="DO248" s="370"/>
      <c r="DP248" s="370"/>
      <c r="DQ248" s="370"/>
      <c r="DR248" s="370"/>
      <c r="DS248" s="370"/>
      <c r="DT248" s="370"/>
      <c r="DU248" s="370"/>
      <c r="DV248" s="370"/>
      <c r="DW248" s="370"/>
      <c r="DX248" s="370"/>
      <c r="DY248" s="370"/>
      <c r="DZ248" s="370"/>
      <c r="EA248" s="370"/>
      <c r="EB248" s="370"/>
      <c r="EC248" s="370"/>
      <c r="ED248" s="370"/>
      <c r="EE248" s="370"/>
      <c r="EF248" s="370"/>
      <c r="EG248" s="370"/>
      <c r="EH248" s="370"/>
      <c r="EI248" s="370"/>
      <c r="EJ248" s="370"/>
      <c r="EK248" s="370"/>
      <c r="EL248" s="370"/>
      <c r="EM248" s="370"/>
      <c r="EN248" s="370"/>
      <c r="EO248" s="370"/>
      <c r="EP248" s="370"/>
      <c r="EQ248" s="370"/>
      <c r="ER248" s="370"/>
      <c r="ES248" s="370"/>
      <c r="ET248" s="370"/>
      <c r="EU248" s="370"/>
      <c r="EV248" s="370"/>
      <c r="EW248" s="370"/>
      <c r="EX248" s="370"/>
      <c r="EY248" s="370"/>
      <c r="EZ248" s="370"/>
      <c r="FA248" s="370"/>
      <c r="FB248" s="370"/>
      <c r="FC248" s="370"/>
      <c r="FD248" s="370"/>
      <c r="FE248" s="370"/>
      <c r="FF248" s="370"/>
      <c r="FG248" s="370"/>
      <c r="FH248" s="370"/>
      <c r="FI248" s="370"/>
      <c r="FJ248" s="370"/>
      <c r="FK248" s="370"/>
      <c r="FL248" s="370"/>
      <c r="FM248" s="370"/>
      <c r="FN248" s="370"/>
      <c r="FO248" s="370"/>
      <c r="FP248" s="370"/>
      <c r="FQ248" s="370"/>
      <c r="FR248" s="370"/>
      <c r="FS248" s="370"/>
      <c r="FT248" s="370"/>
      <c r="FU248" s="370"/>
      <c r="FV248" s="370"/>
      <c r="FW248" s="370"/>
      <c r="FX248" s="370"/>
      <c r="FY248" s="370"/>
      <c r="FZ248" s="370"/>
      <c r="GA248" s="370"/>
      <c r="GB248" s="370"/>
      <c r="GC248" s="370"/>
      <c r="GD248" s="370"/>
      <c r="GE248" s="370"/>
      <c r="GF248" s="370"/>
      <c r="GG248" s="370"/>
      <c r="GH248" s="370"/>
      <c r="GI248" s="370"/>
    </row>
    <row r="249" spans="1:191" s="371" customFormat="1" ht="39" customHeight="1">
      <c r="A249" s="485" t="s">
        <v>119</v>
      </c>
      <c r="B249" s="495"/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  <c r="N249" s="495"/>
      <c r="O249" s="495"/>
      <c r="P249" s="495"/>
      <c r="Q249" s="496"/>
      <c r="R249" s="368"/>
      <c r="S249" s="368"/>
      <c r="T249" s="369"/>
      <c r="U249" s="370"/>
      <c r="V249" s="370"/>
      <c r="W249" s="370"/>
      <c r="X249" s="370"/>
      <c r="Y249" s="370"/>
      <c r="Z249" s="370"/>
      <c r="AA249" s="370"/>
      <c r="AB249" s="370"/>
      <c r="AC249" s="370"/>
      <c r="AD249" s="370"/>
      <c r="AE249" s="370"/>
      <c r="AF249" s="370"/>
      <c r="AG249" s="370"/>
      <c r="AH249" s="370"/>
      <c r="AI249" s="370"/>
      <c r="AJ249" s="370"/>
      <c r="AK249" s="370"/>
      <c r="AL249" s="370"/>
      <c r="AM249" s="370"/>
      <c r="AN249" s="370"/>
      <c r="AO249" s="370"/>
      <c r="AP249" s="370"/>
      <c r="AQ249" s="370"/>
      <c r="AR249" s="370"/>
      <c r="AS249" s="370"/>
      <c r="AT249" s="370"/>
      <c r="AU249" s="370"/>
      <c r="AV249" s="370"/>
      <c r="AW249" s="370"/>
      <c r="AX249" s="370"/>
      <c r="AY249" s="370"/>
      <c r="AZ249" s="370"/>
      <c r="BA249" s="370"/>
      <c r="BB249" s="370"/>
      <c r="BC249" s="370"/>
      <c r="BD249" s="370"/>
      <c r="BE249" s="370"/>
      <c r="BF249" s="370"/>
      <c r="BG249" s="370"/>
      <c r="BH249" s="370"/>
      <c r="BI249" s="370"/>
      <c r="BJ249" s="370"/>
      <c r="BK249" s="370"/>
      <c r="BL249" s="370"/>
      <c r="BM249" s="370"/>
      <c r="BN249" s="370"/>
      <c r="BO249" s="370"/>
      <c r="BP249" s="370"/>
      <c r="BQ249" s="370"/>
      <c r="BR249" s="370"/>
      <c r="BS249" s="370"/>
      <c r="BT249" s="370"/>
      <c r="BU249" s="370"/>
      <c r="BV249" s="370"/>
      <c r="BW249" s="370"/>
      <c r="BX249" s="370"/>
      <c r="BY249" s="370"/>
      <c r="BZ249" s="370"/>
      <c r="CA249" s="370"/>
      <c r="CB249" s="370"/>
      <c r="CC249" s="370"/>
      <c r="CD249" s="370"/>
      <c r="CE249" s="370"/>
      <c r="CF249" s="370"/>
      <c r="CG249" s="370"/>
      <c r="CH249" s="370"/>
      <c r="CI249" s="370"/>
      <c r="CJ249" s="370"/>
      <c r="CK249" s="370"/>
      <c r="CL249" s="370"/>
      <c r="CM249" s="370"/>
      <c r="CN249" s="370"/>
      <c r="CO249" s="370"/>
      <c r="CP249" s="370"/>
      <c r="CQ249" s="370"/>
      <c r="CR249" s="370"/>
      <c r="CS249" s="370"/>
      <c r="CT249" s="370"/>
      <c r="CU249" s="370"/>
      <c r="CV249" s="370"/>
      <c r="CW249" s="370"/>
      <c r="CX249" s="370"/>
      <c r="CY249" s="370"/>
      <c r="CZ249" s="370"/>
      <c r="DA249" s="370"/>
      <c r="DB249" s="370"/>
      <c r="DC249" s="370"/>
      <c r="DD249" s="370"/>
      <c r="DE249" s="370"/>
      <c r="DF249" s="370"/>
      <c r="DG249" s="370"/>
      <c r="DH249" s="370"/>
      <c r="DI249" s="370"/>
      <c r="DJ249" s="370"/>
      <c r="DK249" s="370"/>
      <c r="DL249" s="370"/>
      <c r="DM249" s="370"/>
      <c r="DN249" s="370"/>
      <c r="DO249" s="370"/>
      <c r="DP249" s="370"/>
      <c r="DQ249" s="370"/>
      <c r="DR249" s="370"/>
      <c r="DS249" s="370"/>
      <c r="DT249" s="370"/>
      <c r="DU249" s="370"/>
      <c r="DV249" s="370"/>
      <c r="DW249" s="370"/>
      <c r="DX249" s="370"/>
      <c r="DY249" s="370"/>
      <c r="DZ249" s="370"/>
      <c r="EA249" s="370"/>
      <c r="EB249" s="370"/>
      <c r="EC249" s="370"/>
      <c r="ED249" s="370"/>
      <c r="EE249" s="370"/>
      <c r="EF249" s="370"/>
      <c r="EG249" s="370"/>
      <c r="EH249" s="370"/>
      <c r="EI249" s="370"/>
      <c r="EJ249" s="370"/>
      <c r="EK249" s="370"/>
      <c r="EL249" s="370"/>
      <c r="EM249" s="370"/>
      <c r="EN249" s="370"/>
      <c r="EO249" s="370"/>
      <c r="EP249" s="370"/>
      <c r="EQ249" s="370"/>
      <c r="ER249" s="370"/>
      <c r="ES249" s="370"/>
      <c r="ET249" s="370"/>
      <c r="EU249" s="370"/>
      <c r="EV249" s="370"/>
      <c r="EW249" s="370"/>
      <c r="EX249" s="370"/>
      <c r="EY249" s="370"/>
      <c r="EZ249" s="370"/>
      <c r="FA249" s="370"/>
      <c r="FB249" s="370"/>
      <c r="FC249" s="370"/>
      <c r="FD249" s="370"/>
      <c r="FE249" s="370"/>
      <c r="FF249" s="370"/>
      <c r="FG249" s="370"/>
      <c r="FH249" s="370"/>
      <c r="FI249" s="370"/>
      <c r="FJ249" s="370"/>
      <c r="FK249" s="370"/>
      <c r="FL249" s="370"/>
      <c r="FM249" s="370"/>
      <c r="FN249" s="370"/>
      <c r="FO249" s="370"/>
      <c r="FP249" s="370"/>
      <c r="FQ249" s="370"/>
      <c r="FR249" s="370"/>
      <c r="FS249" s="370"/>
      <c r="FT249" s="370"/>
      <c r="FU249" s="370"/>
      <c r="FV249" s="370"/>
      <c r="FW249" s="370"/>
      <c r="FX249" s="370"/>
      <c r="FY249" s="370"/>
      <c r="FZ249" s="370"/>
      <c r="GA249" s="370"/>
      <c r="GB249" s="370"/>
      <c r="GC249" s="370"/>
      <c r="GD249" s="370"/>
      <c r="GE249" s="370"/>
      <c r="GF249" s="370"/>
      <c r="GG249" s="370"/>
      <c r="GH249" s="370"/>
      <c r="GI249" s="370"/>
    </row>
    <row r="250" spans="1:191" s="371" customFormat="1" ht="21" customHeight="1">
      <c r="A250" s="484" t="s">
        <v>202</v>
      </c>
      <c r="B250" s="484"/>
      <c r="C250" s="484"/>
      <c r="D250" s="484"/>
      <c r="E250" s="484"/>
      <c r="F250" s="484"/>
      <c r="G250" s="484"/>
      <c r="H250" s="484"/>
      <c r="I250" s="484"/>
      <c r="J250" s="484"/>
      <c r="K250" s="484"/>
      <c r="L250" s="484"/>
      <c r="M250" s="484"/>
      <c r="N250" s="484"/>
      <c r="O250" s="484"/>
      <c r="P250" s="484"/>
      <c r="Q250" s="484"/>
      <c r="R250" s="368"/>
      <c r="S250" s="368"/>
      <c r="T250" s="369"/>
      <c r="U250" s="370"/>
      <c r="V250" s="370"/>
      <c r="W250" s="370"/>
      <c r="X250" s="370"/>
      <c r="Y250" s="370"/>
      <c r="Z250" s="370"/>
      <c r="AA250" s="370"/>
      <c r="AB250" s="370"/>
      <c r="AC250" s="370"/>
      <c r="AD250" s="370"/>
      <c r="AE250" s="370"/>
      <c r="AF250" s="370"/>
      <c r="AG250" s="370"/>
      <c r="AH250" s="370"/>
      <c r="AI250" s="370"/>
      <c r="AJ250" s="370"/>
      <c r="AK250" s="370"/>
      <c r="AL250" s="370"/>
      <c r="AM250" s="370"/>
      <c r="AN250" s="370"/>
      <c r="AO250" s="370"/>
      <c r="AP250" s="370"/>
      <c r="AQ250" s="370"/>
      <c r="AR250" s="370"/>
      <c r="AS250" s="370"/>
      <c r="AT250" s="370"/>
      <c r="AU250" s="370"/>
      <c r="AV250" s="370"/>
      <c r="AW250" s="370"/>
      <c r="AX250" s="370"/>
      <c r="AY250" s="370"/>
      <c r="AZ250" s="370"/>
      <c r="BA250" s="370"/>
      <c r="BB250" s="370"/>
      <c r="BC250" s="370"/>
      <c r="BD250" s="370"/>
      <c r="BE250" s="370"/>
      <c r="BF250" s="370"/>
      <c r="BG250" s="370"/>
      <c r="BH250" s="370"/>
      <c r="BI250" s="370"/>
      <c r="BJ250" s="370"/>
      <c r="BK250" s="370"/>
      <c r="BL250" s="370"/>
      <c r="BM250" s="370"/>
      <c r="BN250" s="370"/>
      <c r="BO250" s="370"/>
      <c r="BP250" s="370"/>
      <c r="BQ250" s="370"/>
      <c r="BR250" s="370"/>
      <c r="BS250" s="370"/>
      <c r="BT250" s="370"/>
      <c r="BU250" s="370"/>
      <c r="BV250" s="370"/>
      <c r="BW250" s="370"/>
      <c r="BX250" s="370"/>
      <c r="BY250" s="370"/>
      <c r="BZ250" s="370"/>
      <c r="CA250" s="370"/>
      <c r="CB250" s="370"/>
      <c r="CC250" s="370"/>
      <c r="CD250" s="370"/>
      <c r="CE250" s="370"/>
      <c r="CF250" s="370"/>
      <c r="CG250" s="370"/>
      <c r="CH250" s="370"/>
      <c r="CI250" s="370"/>
      <c r="CJ250" s="370"/>
      <c r="CK250" s="370"/>
      <c r="CL250" s="370"/>
      <c r="CM250" s="370"/>
      <c r="CN250" s="370"/>
      <c r="CO250" s="370"/>
      <c r="CP250" s="370"/>
      <c r="CQ250" s="370"/>
      <c r="CR250" s="370"/>
      <c r="CS250" s="370"/>
      <c r="CT250" s="370"/>
      <c r="CU250" s="370"/>
      <c r="CV250" s="370"/>
      <c r="CW250" s="370"/>
      <c r="CX250" s="370"/>
      <c r="CY250" s="370"/>
      <c r="CZ250" s="370"/>
      <c r="DA250" s="370"/>
      <c r="DB250" s="370"/>
      <c r="DC250" s="370"/>
      <c r="DD250" s="370"/>
      <c r="DE250" s="370"/>
      <c r="DF250" s="370"/>
      <c r="DG250" s="370"/>
      <c r="DH250" s="370"/>
      <c r="DI250" s="370"/>
      <c r="DJ250" s="370"/>
      <c r="DK250" s="370"/>
      <c r="DL250" s="370"/>
      <c r="DM250" s="370"/>
      <c r="DN250" s="370"/>
      <c r="DO250" s="370"/>
      <c r="DP250" s="370"/>
      <c r="DQ250" s="370"/>
      <c r="DR250" s="370"/>
      <c r="DS250" s="370"/>
      <c r="DT250" s="370"/>
      <c r="DU250" s="370"/>
      <c r="DV250" s="370"/>
      <c r="DW250" s="370"/>
      <c r="DX250" s="370"/>
      <c r="DY250" s="370"/>
      <c r="DZ250" s="370"/>
      <c r="EA250" s="370"/>
      <c r="EB250" s="370"/>
      <c r="EC250" s="370"/>
      <c r="ED250" s="370"/>
      <c r="EE250" s="370"/>
      <c r="EF250" s="370"/>
      <c r="EG250" s="370"/>
      <c r="EH250" s="370"/>
      <c r="EI250" s="370"/>
      <c r="EJ250" s="370"/>
      <c r="EK250" s="370"/>
      <c r="EL250" s="370"/>
      <c r="EM250" s="370"/>
      <c r="EN250" s="370"/>
      <c r="EO250" s="370"/>
      <c r="EP250" s="370"/>
      <c r="EQ250" s="370"/>
      <c r="ER250" s="370"/>
      <c r="ES250" s="370"/>
      <c r="ET250" s="370"/>
      <c r="EU250" s="370"/>
      <c r="EV250" s="370"/>
      <c r="EW250" s="370"/>
      <c r="EX250" s="370"/>
      <c r="EY250" s="370"/>
      <c r="EZ250" s="370"/>
      <c r="FA250" s="370"/>
      <c r="FB250" s="370"/>
      <c r="FC250" s="370"/>
      <c r="FD250" s="370"/>
      <c r="FE250" s="370"/>
      <c r="FF250" s="370"/>
      <c r="FG250" s="370"/>
      <c r="FH250" s="370"/>
      <c r="FI250" s="370"/>
      <c r="FJ250" s="370"/>
      <c r="FK250" s="370"/>
      <c r="FL250" s="370"/>
      <c r="FM250" s="370"/>
      <c r="FN250" s="370"/>
      <c r="FO250" s="370"/>
      <c r="FP250" s="370"/>
      <c r="FQ250" s="370"/>
      <c r="FR250" s="370"/>
      <c r="FS250" s="370"/>
      <c r="FT250" s="370"/>
      <c r="FU250" s="370"/>
      <c r="FV250" s="370"/>
      <c r="FW250" s="370"/>
      <c r="FX250" s="370"/>
      <c r="FY250" s="370"/>
      <c r="FZ250" s="370"/>
      <c r="GA250" s="370"/>
      <c r="GB250" s="370"/>
      <c r="GC250" s="370"/>
      <c r="GD250" s="370"/>
      <c r="GE250" s="370"/>
      <c r="GF250" s="370"/>
      <c r="GG250" s="370"/>
      <c r="GH250" s="370"/>
      <c r="GI250" s="370"/>
    </row>
    <row r="251" spans="1:191" s="371" customFormat="1" ht="31.5" customHeight="1">
      <c r="A251" s="372">
        <v>1</v>
      </c>
      <c r="B251" s="337" t="s">
        <v>1017</v>
      </c>
      <c r="C251" s="149" t="s">
        <v>1018</v>
      </c>
      <c r="D251" s="149">
        <v>1</v>
      </c>
      <c r="E251" s="149" t="s">
        <v>911</v>
      </c>
      <c r="F251" s="149" t="s">
        <v>911</v>
      </c>
      <c r="G251" s="149" t="s">
        <v>911</v>
      </c>
      <c r="H251" s="149" t="s">
        <v>911</v>
      </c>
      <c r="I251" s="373" t="s">
        <v>911</v>
      </c>
      <c r="J251" s="374" t="s">
        <v>911</v>
      </c>
      <c r="K251" s="379">
        <f>D251*1.11</f>
        <v>1.11</v>
      </c>
      <c r="L251" s="379" t="s">
        <v>911</v>
      </c>
      <c r="M251" s="379" t="s">
        <v>911</v>
      </c>
      <c r="N251" s="379" t="s">
        <v>911</v>
      </c>
      <c r="O251" s="379" t="s">
        <v>911</v>
      </c>
      <c r="P251" s="379" t="s">
        <v>911</v>
      </c>
      <c r="Q251" s="379" t="s">
        <v>911</v>
      </c>
      <c r="R251" s="368"/>
      <c r="S251" s="368"/>
      <c r="T251" s="369"/>
      <c r="U251" s="370"/>
      <c r="V251" s="370"/>
      <c r="W251" s="370"/>
      <c r="X251" s="370"/>
      <c r="Y251" s="370"/>
      <c r="Z251" s="370"/>
      <c r="AA251" s="370"/>
      <c r="AB251" s="370"/>
      <c r="AC251" s="370"/>
      <c r="AD251" s="370"/>
      <c r="AE251" s="370"/>
      <c r="AF251" s="370"/>
      <c r="AG251" s="370"/>
      <c r="AH251" s="370"/>
      <c r="AI251" s="370"/>
      <c r="AJ251" s="370"/>
      <c r="AK251" s="370"/>
      <c r="AL251" s="370"/>
      <c r="AM251" s="370"/>
      <c r="AN251" s="370"/>
      <c r="AO251" s="370"/>
      <c r="AP251" s="370"/>
      <c r="AQ251" s="370"/>
      <c r="AR251" s="370"/>
      <c r="AS251" s="370"/>
      <c r="AT251" s="370"/>
      <c r="AU251" s="370"/>
      <c r="AV251" s="370"/>
      <c r="AW251" s="370"/>
      <c r="AX251" s="370"/>
      <c r="AY251" s="370"/>
      <c r="AZ251" s="370"/>
      <c r="BA251" s="370"/>
      <c r="BB251" s="370"/>
      <c r="BC251" s="370"/>
      <c r="BD251" s="370"/>
      <c r="BE251" s="370"/>
      <c r="BF251" s="370"/>
      <c r="BG251" s="370"/>
      <c r="BH251" s="370"/>
      <c r="BI251" s="370"/>
      <c r="BJ251" s="370"/>
      <c r="BK251" s="370"/>
      <c r="BL251" s="370"/>
      <c r="BM251" s="370"/>
      <c r="BN251" s="370"/>
      <c r="BO251" s="370"/>
      <c r="BP251" s="370"/>
      <c r="BQ251" s="370"/>
      <c r="BR251" s="370"/>
      <c r="BS251" s="370"/>
      <c r="BT251" s="370"/>
      <c r="BU251" s="370"/>
      <c r="BV251" s="370"/>
      <c r="BW251" s="370"/>
      <c r="BX251" s="370"/>
      <c r="BY251" s="370"/>
      <c r="BZ251" s="370"/>
      <c r="CA251" s="370"/>
      <c r="CB251" s="370"/>
      <c r="CC251" s="370"/>
      <c r="CD251" s="370"/>
      <c r="CE251" s="370"/>
      <c r="CF251" s="370"/>
      <c r="CG251" s="370"/>
      <c r="CH251" s="370"/>
      <c r="CI251" s="370"/>
      <c r="CJ251" s="370"/>
      <c r="CK251" s="370"/>
      <c r="CL251" s="370"/>
      <c r="CM251" s="370"/>
      <c r="CN251" s="370"/>
      <c r="CO251" s="370"/>
      <c r="CP251" s="370"/>
      <c r="CQ251" s="370"/>
      <c r="CR251" s="370"/>
      <c r="CS251" s="370"/>
      <c r="CT251" s="370"/>
      <c r="CU251" s="370"/>
      <c r="CV251" s="370"/>
      <c r="CW251" s="370"/>
      <c r="CX251" s="370"/>
      <c r="CY251" s="370"/>
      <c r="CZ251" s="370"/>
      <c r="DA251" s="370"/>
      <c r="DB251" s="370"/>
      <c r="DC251" s="370"/>
      <c r="DD251" s="370"/>
      <c r="DE251" s="370"/>
      <c r="DF251" s="370"/>
      <c r="DG251" s="370"/>
      <c r="DH251" s="370"/>
      <c r="DI251" s="370"/>
      <c r="DJ251" s="370"/>
      <c r="DK251" s="370"/>
      <c r="DL251" s="370"/>
      <c r="DM251" s="370"/>
      <c r="DN251" s="370"/>
      <c r="DO251" s="370"/>
      <c r="DP251" s="370"/>
      <c r="DQ251" s="370"/>
      <c r="DR251" s="370"/>
      <c r="DS251" s="370"/>
      <c r="DT251" s="370"/>
      <c r="DU251" s="370"/>
      <c r="DV251" s="370"/>
      <c r="DW251" s="370"/>
      <c r="DX251" s="370"/>
      <c r="DY251" s="370"/>
      <c r="DZ251" s="370"/>
      <c r="EA251" s="370"/>
      <c r="EB251" s="370"/>
      <c r="EC251" s="370"/>
      <c r="ED251" s="370"/>
      <c r="EE251" s="370"/>
      <c r="EF251" s="370"/>
      <c r="EG251" s="370"/>
      <c r="EH251" s="370"/>
      <c r="EI251" s="370"/>
      <c r="EJ251" s="370"/>
      <c r="EK251" s="370"/>
      <c r="EL251" s="370"/>
      <c r="EM251" s="370"/>
      <c r="EN251" s="370"/>
      <c r="EO251" s="370"/>
      <c r="EP251" s="370"/>
      <c r="EQ251" s="370"/>
      <c r="ER251" s="370"/>
      <c r="ES251" s="370"/>
      <c r="ET251" s="370"/>
      <c r="EU251" s="370"/>
      <c r="EV251" s="370"/>
      <c r="EW251" s="370"/>
      <c r="EX251" s="370"/>
      <c r="EY251" s="370"/>
      <c r="EZ251" s="370"/>
      <c r="FA251" s="370"/>
      <c r="FB251" s="370"/>
      <c r="FC251" s="370"/>
      <c r="FD251" s="370"/>
      <c r="FE251" s="370"/>
      <c r="FF251" s="370"/>
      <c r="FG251" s="370"/>
      <c r="FH251" s="370"/>
      <c r="FI251" s="370"/>
      <c r="FJ251" s="370"/>
      <c r="FK251" s="370"/>
      <c r="FL251" s="370"/>
      <c r="FM251" s="370"/>
      <c r="FN251" s="370"/>
      <c r="FO251" s="370"/>
      <c r="FP251" s="370"/>
      <c r="FQ251" s="370"/>
      <c r="FR251" s="370"/>
      <c r="FS251" s="370"/>
      <c r="FT251" s="370"/>
      <c r="FU251" s="370"/>
      <c r="FV251" s="370"/>
      <c r="FW251" s="370"/>
      <c r="FX251" s="370"/>
      <c r="FY251" s="370"/>
      <c r="FZ251" s="370"/>
      <c r="GA251" s="370"/>
      <c r="GB251" s="370"/>
      <c r="GC251" s="370"/>
      <c r="GD251" s="370"/>
      <c r="GE251" s="370"/>
      <c r="GF251" s="370"/>
      <c r="GG251" s="370"/>
      <c r="GH251" s="370"/>
      <c r="GI251" s="370"/>
    </row>
    <row r="252" spans="1:191" s="371" customFormat="1" ht="15.75">
      <c r="A252" s="372">
        <f>A251+1</f>
        <v>2</v>
      </c>
      <c r="B252" s="333" t="s">
        <v>120</v>
      </c>
      <c r="C252" s="390" t="s">
        <v>121</v>
      </c>
      <c r="D252" s="149">
        <v>1</v>
      </c>
      <c r="E252" s="149">
        <v>1</v>
      </c>
      <c r="F252" s="149">
        <v>4</v>
      </c>
      <c r="G252" s="149">
        <v>4</v>
      </c>
      <c r="H252" s="149">
        <v>1</v>
      </c>
      <c r="I252" s="373">
        <f>H252*0.99</f>
        <v>0.99</v>
      </c>
      <c r="J252" s="374">
        <f>I252*0.99</f>
        <v>0.9801</v>
      </c>
      <c r="K252" s="379">
        <f>D252*1.11</f>
        <v>1.11</v>
      </c>
      <c r="L252" s="379">
        <f aca="true" t="shared" si="58" ref="L252:Q252">E252*1.11</f>
        <v>1.11</v>
      </c>
      <c r="M252" s="379">
        <f t="shared" si="58"/>
        <v>4.44</v>
      </c>
      <c r="N252" s="379">
        <f t="shared" si="58"/>
        <v>4.44</v>
      </c>
      <c r="O252" s="379">
        <f t="shared" si="58"/>
        <v>1.11</v>
      </c>
      <c r="P252" s="379">
        <f t="shared" si="58"/>
        <v>1.0989</v>
      </c>
      <c r="Q252" s="379">
        <f t="shared" si="58"/>
        <v>1.087911</v>
      </c>
      <c r="R252" s="368"/>
      <c r="S252" s="368"/>
      <c r="T252" s="369"/>
      <c r="U252" s="370"/>
      <c r="V252" s="370"/>
      <c r="W252" s="370"/>
      <c r="X252" s="370"/>
      <c r="Y252" s="370"/>
      <c r="Z252" s="370"/>
      <c r="AA252" s="370"/>
      <c r="AB252" s="370"/>
      <c r="AC252" s="370"/>
      <c r="AD252" s="370"/>
      <c r="AE252" s="370"/>
      <c r="AF252" s="370"/>
      <c r="AG252" s="370"/>
      <c r="AH252" s="370"/>
      <c r="AI252" s="370"/>
      <c r="AJ252" s="370"/>
      <c r="AK252" s="370"/>
      <c r="AL252" s="370"/>
      <c r="AM252" s="370"/>
      <c r="AN252" s="370"/>
      <c r="AO252" s="370"/>
      <c r="AP252" s="370"/>
      <c r="AQ252" s="370"/>
      <c r="AR252" s="370"/>
      <c r="AS252" s="370"/>
      <c r="AT252" s="370"/>
      <c r="AU252" s="370"/>
      <c r="AV252" s="370"/>
      <c r="AW252" s="370"/>
      <c r="AX252" s="370"/>
      <c r="AY252" s="370"/>
      <c r="AZ252" s="370"/>
      <c r="BA252" s="370"/>
      <c r="BB252" s="370"/>
      <c r="BC252" s="370"/>
      <c r="BD252" s="370"/>
      <c r="BE252" s="370"/>
      <c r="BF252" s="370"/>
      <c r="BG252" s="370"/>
      <c r="BH252" s="370"/>
      <c r="BI252" s="370"/>
      <c r="BJ252" s="370"/>
      <c r="BK252" s="370"/>
      <c r="BL252" s="370"/>
      <c r="BM252" s="370"/>
      <c r="BN252" s="370"/>
      <c r="BO252" s="370"/>
      <c r="BP252" s="370"/>
      <c r="BQ252" s="370"/>
      <c r="BR252" s="370"/>
      <c r="BS252" s="370"/>
      <c r="BT252" s="370"/>
      <c r="BU252" s="370"/>
      <c r="BV252" s="370"/>
      <c r="BW252" s="370"/>
      <c r="BX252" s="370"/>
      <c r="BY252" s="370"/>
      <c r="BZ252" s="370"/>
      <c r="CA252" s="370"/>
      <c r="CB252" s="370"/>
      <c r="CC252" s="370"/>
      <c r="CD252" s="370"/>
      <c r="CE252" s="370"/>
      <c r="CF252" s="370"/>
      <c r="CG252" s="370"/>
      <c r="CH252" s="370"/>
      <c r="CI252" s="370"/>
      <c r="CJ252" s="370"/>
      <c r="CK252" s="370"/>
      <c r="CL252" s="370"/>
      <c r="CM252" s="370"/>
      <c r="CN252" s="370"/>
      <c r="CO252" s="370"/>
      <c r="CP252" s="370"/>
      <c r="CQ252" s="370"/>
      <c r="CR252" s="370"/>
      <c r="CS252" s="370"/>
      <c r="CT252" s="370"/>
      <c r="CU252" s="370"/>
      <c r="CV252" s="370"/>
      <c r="CW252" s="370"/>
      <c r="CX252" s="370"/>
      <c r="CY252" s="370"/>
      <c r="CZ252" s="370"/>
      <c r="DA252" s="370"/>
      <c r="DB252" s="370"/>
      <c r="DC252" s="370"/>
      <c r="DD252" s="370"/>
      <c r="DE252" s="370"/>
      <c r="DF252" s="370"/>
      <c r="DG252" s="370"/>
      <c r="DH252" s="370"/>
      <c r="DI252" s="370"/>
      <c r="DJ252" s="370"/>
      <c r="DK252" s="370"/>
      <c r="DL252" s="370"/>
      <c r="DM252" s="370"/>
      <c r="DN252" s="370"/>
      <c r="DO252" s="370"/>
      <c r="DP252" s="370"/>
      <c r="DQ252" s="370"/>
      <c r="DR252" s="370"/>
      <c r="DS252" s="370"/>
      <c r="DT252" s="370"/>
      <c r="DU252" s="370"/>
      <c r="DV252" s="370"/>
      <c r="DW252" s="370"/>
      <c r="DX252" s="370"/>
      <c r="DY252" s="370"/>
      <c r="DZ252" s="370"/>
      <c r="EA252" s="370"/>
      <c r="EB252" s="370"/>
      <c r="EC252" s="370"/>
      <c r="ED252" s="370"/>
      <c r="EE252" s="370"/>
      <c r="EF252" s="370"/>
      <c r="EG252" s="370"/>
      <c r="EH252" s="370"/>
      <c r="EI252" s="370"/>
      <c r="EJ252" s="370"/>
      <c r="EK252" s="370"/>
      <c r="EL252" s="370"/>
      <c r="EM252" s="370"/>
      <c r="EN252" s="370"/>
      <c r="EO252" s="370"/>
      <c r="EP252" s="370"/>
      <c r="EQ252" s="370"/>
      <c r="ER252" s="370"/>
      <c r="ES252" s="370"/>
      <c r="ET252" s="370"/>
      <c r="EU252" s="370"/>
      <c r="EV252" s="370"/>
      <c r="EW252" s="370"/>
      <c r="EX252" s="370"/>
      <c r="EY252" s="370"/>
      <c r="EZ252" s="370"/>
      <c r="FA252" s="370"/>
      <c r="FB252" s="370"/>
      <c r="FC252" s="370"/>
      <c r="FD252" s="370"/>
      <c r="FE252" s="370"/>
      <c r="FF252" s="370"/>
      <c r="FG252" s="370"/>
      <c r="FH252" s="370"/>
      <c r="FI252" s="370"/>
      <c r="FJ252" s="370"/>
      <c r="FK252" s="370"/>
      <c r="FL252" s="370"/>
      <c r="FM252" s="370"/>
      <c r="FN252" s="370"/>
      <c r="FO252" s="370"/>
      <c r="FP252" s="370"/>
      <c r="FQ252" s="370"/>
      <c r="FR252" s="370"/>
      <c r="FS252" s="370"/>
      <c r="FT252" s="370"/>
      <c r="FU252" s="370"/>
      <c r="FV252" s="370"/>
      <c r="FW252" s="370"/>
      <c r="FX252" s="370"/>
      <c r="FY252" s="370"/>
      <c r="FZ252" s="370"/>
      <c r="GA252" s="370"/>
      <c r="GB252" s="370"/>
      <c r="GC252" s="370"/>
      <c r="GD252" s="370"/>
      <c r="GE252" s="370"/>
      <c r="GF252" s="370"/>
      <c r="GG252" s="370"/>
      <c r="GH252" s="370"/>
      <c r="GI252" s="370"/>
    </row>
    <row r="253" spans="1:191" s="371" customFormat="1" ht="15.75">
      <c r="A253" s="372">
        <f aca="true" t="shared" si="59" ref="A253:A276">A252+1</f>
        <v>3</v>
      </c>
      <c r="B253" s="333" t="s">
        <v>931</v>
      </c>
      <c r="C253" s="149" t="s">
        <v>907</v>
      </c>
      <c r="D253" s="149">
        <v>1</v>
      </c>
      <c r="E253" s="149" t="s">
        <v>911</v>
      </c>
      <c r="F253" s="149" t="s">
        <v>911</v>
      </c>
      <c r="G253" s="149" t="s">
        <v>911</v>
      </c>
      <c r="H253" s="149" t="s">
        <v>911</v>
      </c>
      <c r="I253" s="373" t="s">
        <v>911</v>
      </c>
      <c r="J253" s="374" t="s">
        <v>911</v>
      </c>
      <c r="K253" s="379">
        <f>D253*1.11</f>
        <v>1.11</v>
      </c>
      <c r="L253" s="379" t="s">
        <v>911</v>
      </c>
      <c r="M253" s="379" t="s">
        <v>911</v>
      </c>
      <c r="N253" s="379" t="s">
        <v>911</v>
      </c>
      <c r="O253" s="379" t="s">
        <v>911</v>
      </c>
      <c r="P253" s="379" t="s">
        <v>911</v>
      </c>
      <c r="Q253" s="379" t="s">
        <v>911</v>
      </c>
      <c r="R253" s="368"/>
      <c r="S253" s="368"/>
      <c r="T253" s="369"/>
      <c r="U253" s="370"/>
      <c r="V253" s="370"/>
      <c r="W253" s="370"/>
      <c r="X253" s="370"/>
      <c r="Y253" s="370"/>
      <c r="Z253" s="370"/>
      <c r="AA253" s="370"/>
      <c r="AB253" s="370"/>
      <c r="AC253" s="370"/>
      <c r="AD253" s="370"/>
      <c r="AE253" s="370"/>
      <c r="AF253" s="370"/>
      <c r="AG253" s="370"/>
      <c r="AH253" s="370"/>
      <c r="AI253" s="370"/>
      <c r="AJ253" s="370"/>
      <c r="AK253" s="370"/>
      <c r="AL253" s="370"/>
      <c r="AM253" s="370"/>
      <c r="AN253" s="370"/>
      <c r="AO253" s="370"/>
      <c r="AP253" s="370"/>
      <c r="AQ253" s="370"/>
      <c r="AR253" s="370"/>
      <c r="AS253" s="370"/>
      <c r="AT253" s="370"/>
      <c r="AU253" s="370"/>
      <c r="AV253" s="370"/>
      <c r="AW253" s="370"/>
      <c r="AX253" s="370"/>
      <c r="AY253" s="370"/>
      <c r="AZ253" s="370"/>
      <c r="BA253" s="370"/>
      <c r="BB253" s="370"/>
      <c r="BC253" s="370"/>
      <c r="BD253" s="370"/>
      <c r="BE253" s="370"/>
      <c r="BF253" s="370"/>
      <c r="BG253" s="370"/>
      <c r="BH253" s="370"/>
      <c r="BI253" s="370"/>
      <c r="BJ253" s="370"/>
      <c r="BK253" s="370"/>
      <c r="BL253" s="370"/>
      <c r="BM253" s="370"/>
      <c r="BN253" s="370"/>
      <c r="BO253" s="370"/>
      <c r="BP253" s="370"/>
      <c r="BQ253" s="370"/>
      <c r="BR253" s="370"/>
      <c r="BS253" s="370"/>
      <c r="BT253" s="370"/>
      <c r="BU253" s="370"/>
      <c r="BV253" s="370"/>
      <c r="BW253" s="370"/>
      <c r="BX253" s="370"/>
      <c r="BY253" s="370"/>
      <c r="BZ253" s="370"/>
      <c r="CA253" s="370"/>
      <c r="CB253" s="370"/>
      <c r="CC253" s="370"/>
      <c r="CD253" s="370"/>
      <c r="CE253" s="370"/>
      <c r="CF253" s="370"/>
      <c r="CG253" s="370"/>
      <c r="CH253" s="370"/>
      <c r="CI253" s="370"/>
      <c r="CJ253" s="370"/>
      <c r="CK253" s="370"/>
      <c r="CL253" s="370"/>
      <c r="CM253" s="370"/>
      <c r="CN253" s="370"/>
      <c r="CO253" s="370"/>
      <c r="CP253" s="370"/>
      <c r="CQ253" s="370"/>
      <c r="CR253" s="370"/>
      <c r="CS253" s="370"/>
      <c r="CT253" s="370"/>
      <c r="CU253" s="370"/>
      <c r="CV253" s="370"/>
      <c r="CW253" s="370"/>
      <c r="CX253" s="370"/>
      <c r="CY253" s="370"/>
      <c r="CZ253" s="370"/>
      <c r="DA253" s="370"/>
      <c r="DB253" s="370"/>
      <c r="DC253" s="370"/>
      <c r="DD253" s="370"/>
      <c r="DE253" s="370"/>
      <c r="DF253" s="370"/>
      <c r="DG253" s="370"/>
      <c r="DH253" s="370"/>
      <c r="DI253" s="370"/>
      <c r="DJ253" s="370"/>
      <c r="DK253" s="370"/>
      <c r="DL253" s="370"/>
      <c r="DM253" s="370"/>
      <c r="DN253" s="370"/>
      <c r="DO253" s="370"/>
      <c r="DP253" s="370"/>
      <c r="DQ253" s="370"/>
      <c r="DR253" s="370"/>
      <c r="DS253" s="370"/>
      <c r="DT253" s="370"/>
      <c r="DU253" s="370"/>
      <c r="DV253" s="370"/>
      <c r="DW253" s="370"/>
      <c r="DX253" s="370"/>
      <c r="DY253" s="370"/>
      <c r="DZ253" s="370"/>
      <c r="EA253" s="370"/>
      <c r="EB253" s="370"/>
      <c r="EC253" s="370"/>
      <c r="ED253" s="370"/>
      <c r="EE253" s="370"/>
      <c r="EF253" s="370"/>
      <c r="EG253" s="370"/>
      <c r="EH253" s="370"/>
      <c r="EI253" s="370"/>
      <c r="EJ253" s="370"/>
      <c r="EK253" s="370"/>
      <c r="EL253" s="370"/>
      <c r="EM253" s="370"/>
      <c r="EN253" s="370"/>
      <c r="EO253" s="370"/>
      <c r="EP253" s="370"/>
      <c r="EQ253" s="370"/>
      <c r="ER253" s="370"/>
      <c r="ES253" s="370"/>
      <c r="ET253" s="370"/>
      <c r="EU253" s="370"/>
      <c r="EV253" s="370"/>
      <c r="EW253" s="370"/>
      <c r="EX253" s="370"/>
      <c r="EY253" s="370"/>
      <c r="EZ253" s="370"/>
      <c r="FA253" s="370"/>
      <c r="FB253" s="370"/>
      <c r="FC253" s="370"/>
      <c r="FD253" s="370"/>
      <c r="FE253" s="370"/>
      <c r="FF253" s="370"/>
      <c r="FG253" s="370"/>
      <c r="FH253" s="370"/>
      <c r="FI253" s="370"/>
      <c r="FJ253" s="370"/>
      <c r="FK253" s="370"/>
      <c r="FL253" s="370"/>
      <c r="FM253" s="370"/>
      <c r="FN253" s="370"/>
      <c r="FO253" s="370"/>
      <c r="FP253" s="370"/>
      <c r="FQ253" s="370"/>
      <c r="FR253" s="370"/>
      <c r="FS253" s="370"/>
      <c r="FT253" s="370"/>
      <c r="FU253" s="370"/>
      <c r="FV253" s="370"/>
      <c r="FW253" s="370"/>
      <c r="FX253" s="370"/>
      <c r="FY253" s="370"/>
      <c r="FZ253" s="370"/>
      <c r="GA253" s="370"/>
      <c r="GB253" s="370"/>
      <c r="GC253" s="370"/>
      <c r="GD253" s="370"/>
      <c r="GE253" s="370"/>
      <c r="GF253" s="370"/>
      <c r="GG253" s="370"/>
      <c r="GH253" s="370"/>
      <c r="GI253" s="370"/>
    </row>
    <row r="254" spans="1:191" s="371" customFormat="1" ht="31.5">
      <c r="A254" s="372">
        <f t="shared" si="59"/>
        <v>4</v>
      </c>
      <c r="B254" s="333" t="s">
        <v>1022</v>
      </c>
      <c r="C254" s="376" t="s">
        <v>1023</v>
      </c>
      <c r="D254" s="149">
        <v>1</v>
      </c>
      <c r="E254" s="149" t="s">
        <v>911</v>
      </c>
      <c r="F254" s="149" t="s">
        <v>911</v>
      </c>
      <c r="G254" s="149" t="s">
        <v>911</v>
      </c>
      <c r="H254" s="149" t="s">
        <v>911</v>
      </c>
      <c r="I254" s="373" t="s">
        <v>911</v>
      </c>
      <c r="J254" s="374" t="s">
        <v>911</v>
      </c>
      <c r="K254" s="379">
        <f>D254*1.11</f>
        <v>1.11</v>
      </c>
      <c r="L254" s="379" t="s">
        <v>911</v>
      </c>
      <c r="M254" s="379" t="s">
        <v>911</v>
      </c>
      <c r="N254" s="379" t="s">
        <v>911</v>
      </c>
      <c r="O254" s="379" t="s">
        <v>911</v>
      </c>
      <c r="P254" s="379" t="s">
        <v>911</v>
      </c>
      <c r="Q254" s="379" t="s">
        <v>911</v>
      </c>
      <c r="R254" s="368"/>
      <c r="S254" s="368"/>
      <c r="T254" s="369"/>
      <c r="U254" s="370"/>
      <c r="V254" s="370"/>
      <c r="W254" s="370"/>
      <c r="X254" s="370"/>
      <c r="Y254" s="370"/>
      <c r="Z254" s="370"/>
      <c r="AA254" s="370"/>
      <c r="AB254" s="370"/>
      <c r="AC254" s="370"/>
      <c r="AD254" s="370"/>
      <c r="AE254" s="370"/>
      <c r="AF254" s="370"/>
      <c r="AG254" s="370"/>
      <c r="AH254" s="370"/>
      <c r="AI254" s="370"/>
      <c r="AJ254" s="370"/>
      <c r="AK254" s="370"/>
      <c r="AL254" s="370"/>
      <c r="AM254" s="370"/>
      <c r="AN254" s="370"/>
      <c r="AO254" s="370"/>
      <c r="AP254" s="370"/>
      <c r="AQ254" s="370"/>
      <c r="AR254" s="370"/>
      <c r="AS254" s="370"/>
      <c r="AT254" s="370"/>
      <c r="AU254" s="370"/>
      <c r="AV254" s="370"/>
      <c r="AW254" s="370"/>
      <c r="AX254" s="370"/>
      <c r="AY254" s="370"/>
      <c r="AZ254" s="370"/>
      <c r="BA254" s="370"/>
      <c r="BB254" s="370"/>
      <c r="BC254" s="370"/>
      <c r="BD254" s="370"/>
      <c r="BE254" s="370"/>
      <c r="BF254" s="370"/>
      <c r="BG254" s="370"/>
      <c r="BH254" s="370"/>
      <c r="BI254" s="370"/>
      <c r="BJ254" s="370"/>
      <c r="BK254" s="370"/>
      <c r="BL254" s="370"/>
      <c r="BM254" s="370"/>
      <c r="BN254" s="370"/>
      <c r="BO254" s="370"/>
      <c r="BP254" s="370"/>
      <c r="BQ254" s="370"/>
      <c r="BR254" s="370"/>
      <c r="BS254" s="370"/>
      <c r="BT254" s="370"/>
      <c r="BU254" s="370"/>
      <c r="BV254" s="370"/>
      <c r="BW254" s="370"/>
      <c r="BX254" s="370"/>
      <c r="BY254" s="370"/>
      <c r="BZ254" s="370"/>
      <c r="CA254" s="370"/>
      <c r="CB254" s="370"/>
      <c r="CC254" s="370"/>
      <c r="CD254" s="370"/>
      <c r="CE254" s="370"/>
      <c r="CF254" s="370"/>
      <c r="CG254" s="370"/>
      <c r="CH254" s="370"/>
      <c r="CI254" s="370"/>
      <c r="CJ254" s="370"/>
      <c r="CK254" s="370"/>
      <c r="CL254" s="370"/>
      <c r="CM254" s="370"/>
      <c r="CN254" s="370"/>
      <c r="CO254" s="370"/>
      <c r="CP254" s="370"/>
      <c r="CQ254" s="370"/>
      <c r="CR254" s="370"/>
      <c r="CS254" s="370"/>
      <c r="CT254" s="370"/>
      <c r="CU254" s="370"/>
      <c r="CV254" s="370"/>
      <c r="CW254" s="370"/>
      <c r="CX254" s="370"/>
      <c r="CY254" s="370"/>
      <c r="CZ254" s="370"/>
      <c r="DA254" s="370"/>
      <c r="DB254" s="370"/>
      <c r="DC254" s="370"/>
      <c r="DD254" s="370"/>
      <c r="DE254" s="370"/>
      <c r="DF254" s="370"/>
      <c r="DG254" s="370"/>
      <c r="DH254" s="370"/>
      <c r="DI254" s="370"/>
      <c r="DJ254" s="370"/>
      <c r="DK254" s="370"/>
      <c r="DL254" s="370"/>
      <c r="DM254" s="370"/>
      <c r="DN254" s="370"/>
      <c r="DO254" s="370"/>
      <c r="DP254" s="370"/>
      <c r="DQ254" s="370"/>
      <c r="DR254" s="370"/>
      <c r="DS254" s="370"/>
      <c r="DT254" s="370"/>
      <c r="DU254" s="370"/>
      <c r="DV254" s="370"/>
      <c r="DW254" s="370"/>
      <c r="DX254" s="370"/>
      <c r="DY254" s="370"/>
      <c r="DZ254" s="370"/>
      <c r="EA254" s="370"/>
      <c r="EB254" s="370"/>
      <c r="EC254" s="370"/>
      <c r="ED254" s="370"/>
      <c r="EE254" s="370"/>
      <c r="EF254" s="370"/>
      <c r="EG254" s="370"/>
      <c r="EH254" s="370"/>
      <c r="EI254" s="370"/>
      <c r="EJ254" s="370"/>
      <c r="EK254" s="370"/>
      <c r="EL254" s="370"/>
      <c r="EM254" s="370"/>
      <c r="EN254" s="370"/>
      <c r="EO254" s="370"/>
      <c r="EP254" s="370"/>
      <c r="EQ254" s="370"/>
      <c r="ER254" s="370"/>
      <c r="ES254" s="370"/>
      <c r="ET254" s="370"/>
      <c r="EU254" s="370"/>
      <c r="EV254" s="370"/>
      <c r="EW254" s="370"/>
      <c r="EX254" s="370"/>
      <c r="EY254" s="370"/>
      <c r="EZ254" s="370"/>
      <c r="FA254" s="370"/>
      <c r="FB254" s="370"/>
      <c r="FC254" s="370"/>
      <c r="FD254" s="370"/>
      <c r="FE254" s="370"/>
      <c r="FF254" s="370"/>
      <c r="FG254" s="370"/>
      <c r="FH254" s="370"/>
      <c r="FI254" s="370"/>
      <c r="FJ254" s="370"/>
      <c r="FK254" s="370"/>
      <c r="FL254" s="370"/>
      <c r="FM254" s="370"/>
      <c r="FN254" s="370"/>
      <c r="FO254" s="370"/>
      <c r="FP254" s="370"/>
      <c r="FQ254" s="370"/>
      <c r="FR254" s="370"/>
      <c r="FS254" s="370"/>
      <c r="FT254" s="370"/>
      <c r="FU254" s="370"/>
      <c r="FV254" s="370"/>
      <c r="FW254" s="370"/>
      <c r="FX254" s="370"/>
      <c r="FY254" s="370"/>
      <c r="FZ254" s="370"/>
      <c r="GA254" s="370"/>
      <c r="GB254" s="370"/>
      <c r="GC254" s="370"/>
      <c r="GD254" s="370"/>
      <c r="GE254" s="370"/>
      <c r="GF254" s="370"/>
      <c r="GG254" s="370"/>
      <c r="GH254" s="370"/>
      <c r="GI254" s="370"/>
    </row>
    <row r="255" spans="1:191" s="371" customFormat="1" ht="15.75" customHeight="1">
      <c r="A255" s="372">
        <f t="shared" si="59"/>
        <v>5</v>
      </c>
      <c r="B255" s="333" t="s">
        <v>1831</v>
      </c>
      <c r="C255" s="149" t="s">
        <v>927</v>
      </c>
      <c r="D255" s="149" t="s">
        <v>911</v>
      </c>
      <c r="E255" s="149" t="s">
        <v>911</v>
      </c>
      <c r="F255" s="149" t="s">
        <v>911</v>
      </c>
      <c r="G255" s="149" t="s">
        <v>911</v>
      </c>
      <c r="H255" s="149">
        <v>1</v>
      </c>
      <c r="I255" s="373">
        <f>H255*0.99</f>
        <v>0.99</v>
      </c>
      <c r="J255" s="374">
        <f>I255*0.99</f>
        <v>0.9801</v>
      </c>
      <c r="K255" s="379" t="s">
        <v>911</v>
      </c>
      <c r="L255" s="379" t="s">
        <v>911</v>
      </c>
      <c r="M255" s="379" t="s">
        <v>911</v>
      </c>
      <c r="N255" s="379" t="s">
        <v>911</v>
      </c>
      <c r="O255" s="379">
        <f>H255*1.11</f>
        <v>1.11</v>
      </c>
      <c r="P255" s="379">
        <f>I255*1.11</f>
        <v>1.0989</v>
      </c>
      <c r="Q255" s="379">
        <f>J255*1.11</f>
        <v>1.087911</v>
      </c>
      <c r="R255" s="368"/>
      <c r="S255" s="368"/>
      <c r="T255" s="369"/>
      <c r="U255" s="370"/>
      <c r="V255" s="370"/>
      <c r="W255" s="370"/>
      <c r="X255" s="370"/>
      <c r="Y255" s="370"/>
      <c r="Z255" s="370"/>
      <c r="AA255" s="370"/>
      <c r="AB255" s="370"/>
      <c r="AC255" s="370"/>
      <c r="AD255" s="370"/>
      <c r="AE255" s="370"/>
      <c r="AF255" s="370"/>
      <c r="AG255" s="370"/>
      <c r="AH255" s="370"/>
      <c r="AI255" s="370"/>
      <c r="AJ255" s="370"/>
      <c r="AK255" s="370"/>
      <c r="AL255" s="370"/>
      <c r="AM255" s="370"/>
      <c r="AN255" s="370"/>
      <c r="AO255" s="370"/>
      <c r="AP255" s="370"/>
      <c r="AQ255" s="370"/>
      <c r="AR255" s="370"/>
      <c r="AS255" s="370"/>
      <c r="AT255" s="370"/>
      <c r="AU255" s="370"/>
      <c r="AV255" s="370"/>
      <c r="AW255" s="370"/>
      <c r="AX255" s="370"/>
      <c r="AY255" s="370"/>
      <c r="AZ255" s="370"/>
      <c r="BA255" s="370"/>
      <c r="BB255" s="370"/>
      <c r="BC255" s="370"/>
      <c r="BD255" s="370"/>
      <c r="BE255" s="370"/>
      <c r="BF255" s="370"/>
      <c r="BG255" s="370"/>
      <c r="BH255" s="370"/>
      <c r="BI255" s="370"/>
      <c r="BJ255" s="370"/>
      <c r="BK255" s="370"/>
      <c r="BL255" s="370"/>
      <c r="BM255" s="370"/>
      <c r="BN255" s="370"/>
      <c r="BO255" s="370"/>
      <c r="BP255" s="370"/>
      <c r="BQ255" s="370"/>
      <c r="BR255" s="370"/>
      <c r="BS255" s="370"/>
      <c r="BT255" s="370"/>
      <c r="BU255" s="370"/>
      <c r="BV255" s="370"/>
      <c r="BW255" s="370"/>
      <c r="BX255" s="370"/>
      <c r="BY255" s="370"/>
      <c r="BZ255" s="370"/>
      <c r="CA255" s="370"/>
      <c r="CB255" s="370"/>
      <c r="CC255" s="370"/>
      <c r="CD255" s="370"/>
      <c r="CE255" s="370"/>
      <c r="CF255" s="370"/>
      <c r="CG255" s="370"/>
      <c r="CH255" s="370"/>
      <c r="CI255" s="370"/>
      <c r="CJ255" s="370"/>
      <c r="CK255" s="370"/>
      <c r="CL255" s="370"/>
      <c r="CM255" s="370"/>
      <c r="CN255" s="370"/>
      <c r="CO255" s="370"/>
      <c r="CP255" s="370"/>
      <c r="CQ255" s="370"/>
      <c r="CR255" s="370"/>
      <c r="CS255" s="370"/>
      <c r="CT255" s="370"/>
      <c r="CU255" s="370"/>
      <c r="CV255" s="370"/>
      <c r="CW255" s="370"/>
      <c r="CX255" s="370"/>
      <c r="CY255" s="370"/>
      <c r="CZ255" s="370"/>
      <c r="DA255" s="370"/>
      <c r="DB255" s="370"/>
      <c r="DC255" s="370"/>
      <c r="DD255" s="370"/>
      <c r="DE255" s="370"/>
      <c r="DF255" s="370"/>
      <c r="DG255" s="370"/>
      <c r="DH255" s="370"/>
      <c r="DI255" s="370"/>
      <c r="DJ255" s="370"/>
      <c r="DK255" s="370"/>
      <c r="DL255" s="370"/>
      <c r="DM255" s="370"/>
      <c r="DN255" s="370"/>
      <c r="DO255" s="370"/>
      <c r="DP255" s="370"/>
      <c r="DQ255" s="370"/>
      <c r="DR255" s="370"/>
      <c r="DS255" s="370"/>
      <c r="DT255" s="370"/>
      <c r="DU255" s="370"/>
      <c r="DV255" s="370"/>
      <c r="DW255" s="370"/>
      <c r="DX255" s="370"/>
      <c r="DY255" s="370"/>
      <c r="DZ255" s="370"/>
      <c r="EA255" s="370"/>
      <c r="EB255" s="370"/>
      <c r="EC255" s="370"/>
      <c r="ED255" s="370"/>
      <c r="EE255" s="370"/>
      <c r="EF255" s="370"/>
      <c r="EG255" s="370"/>
      <c r="EH255" s="370"/>
      <c r="EI255" s="370"/>
      <c r="EJ255" s="370"/>
      <c r="EK255" s="370"/>
      <c r="EL255" s="370"/>
      <c r="EM255" s="370"/>
      <c r="EN255" s="370"/>
      <c r="EO255" s="370"/>
      <c r="EP255" s="370"/>
      <c r="EQ255" s="370"/>
      <c r="ER255" s="370"/>
      <c r="ES255" s="370"/>
      <c r="ET255" s="370"/>
      <c r="EU255" s="370"/>
      <c r="EV255" s="370"/>
      <c r="EW255" s="370"/>
      <c r="EX255" s="370"/>
      <c r="EY255" s="370"/>
      <c r="EZ255" s="370"/>
      <c r="FA255" s="370"/>
      <c r="FB255" s="370"/>
      <c r="FC255" s="370"/>
      <c r="FD255" s="370"/>
      <c r="FE255" s="370"/>
      <c r="FF255" s="370"/>
      <c r="FG255" s="370"/>
      <c r="FH255" s="370"/>
      <c r="FI255" s="370"/>
      <c r="FJ255" s="370"/>
      <c r="FK255" s="370"/>
      <c r="FL255" s="370"/>
      <c r="FM255" s="370"/>
      <c r="FN255" s="370"/>
      <c r="FO255" s="370"/>
      <c r="FP255" s="370"/>
      <c r="FQ255" s="370"/>
      <c r="FR255" s="370"/>
      <c r="FS255" s="370"/>
      <c r="FT255" s="370"/>
      <c r="FU255" s="370"/>
      <c r="FV255" s="370"/>
      <c r="FW255" s="370"/>
      <c r="FX255" s="370"/>
      <c r="FY255" s="370"/>
      <c r="FZ255" s="370"/>
      <c r="GA255" s="370"/>
      <c r="GB255" s="370"/>
      <c r="GC255" s="370"/>
      <c r="GD255" s="370"/>
      <c r="GE255" s="370"/>
      <c r="GF255" s="370"/>
      <c r="GG255" s="370"/>
      <c r="GH255" s="370"/>
      <c r="GI255" s="370"/>
    </row>
    <row r="256" spans="1:191" s="371" customFormat="1" ht="31.5">
      <c r="A256" s="372">
        <f t="shared" si="59"/>
        <v>6</v>
      </c>
      <c r="B256" s="333" t="s">
        <v>1019</v>
      </c>
      <c r="C256" s="376" t="s">
        <v>909</v>
      </c>
      <c r="D256" s="149">
        <v>1</v>
      </c>
      <c r="E256" s="149" t="s">
        <v>911</v>
      </c>
      <c r="F256" s="149" t="s">
        <v>911</v>
      </c>
      <c r="G256" s="149" t="s">
        <v>911</v>
      </c>
      <c r="H256" s="149" t="s">
        <v>911</v>
      </c>
      <c r="I256" s="373" t="s">
        <v>911</v>
      </c>
      <c r="J256" s="374" t="s">
        <v>911</v>
      </c>
      <c r="K256" s="379">
        <f>D256*1.11</f>
        <v>1.11</v>
      </c>
      <c r="L256" s="379" t="s">
        <v>911</v>
      </c>
      <c r="M256" s="379" t="s">
        <v>911</v>
      </c>
      <c r="N256" s="379" t="s">
        <v>911</v>
      </c>
      <c r="O256" s="379" t="s">
        <v>911</v>
      </c>
      <c r="P256" s="379" t="s">
        <v>911</v>
      </c>
      <c r="Q256" s="379" t="s">
        <v>911</v>
      </c>
      <c r="R256" s="368"/>
      <c r="S256" s="368"/>
      <c r="T256" s="369"/>
      <c r="U256" s="370"/>
      <c r="V256" s="370"/>
      <c r="W256" s="370"/>
      <c r="X256" s="370"/>
      <c r="Y256" s="370"/>
      <c r="Z256" s="370"/>
      <c r="AA256" s="370"/>
      <c r="AB256" s="370"/>
      <c r="AC256" s="370"/>
      <c r="AD256" s="370"/>
      <c r="AE256" s="370"/>
      <c r="AF256" s="370"/>
      <c r="AG256" s="370"/>
      <c r="AH256" s="370"/>
      <c r="AI256" s="370"/>
      <c r="AJ256" s="370"/>
      <c r="AK256" s="370"/>
      <c r="AL256" s="370"/>
      <c r="AM256" s="370"/>
      <c r="AN256" s="370"/>
      <c r="AO256" s="370"/>
      <c r="AP256" s="370"/>
      <c r="AQ256" s="370"/>
      <c r="AR256" s="370"/>
      <c r="AS256" s="370"/>
      <c r="AT256" s="370"/>
      <c r="AU256" s="370"/>
      <c r="AV256" s="370"/>
      <c r="AW256" s="370"/>
      <c r="AX256" s="370"/>
      <c r="AY256" s="370"/>
      <c r="AZ256" s="370"/>
      <c r="BA256" s="370"/>
      <c r="BB256" s="370"/>
      <c r="BC256" s="370"/>
      <c r="BD256" s="370"/>
      <c r="BE256" s="370"/>
      <c r="BF256" s="370"/>
      <c r="BG256" s="370"/>
      <c r="BH256" s="370"/>
      <c r="BI256" s="370"/>
      <c r="BJ256" s="370"/>
      <c r="BK256" s="370"/>
      <c r="BL256" s="370"/>
      <c r="BM256" s="370"/>
      <c r="BN256" s="370"/>
      <c r="BO256" s="370"/>
      <c r="BP256" s="370"/>
      <c r="BQ256" s="370"/>
      <c r="BR256" s="370"/>
      <c r="BS256" s="370"/>
      <c r="BT256" s="370"/>
      <c r="BU256" s="370"/>
      <c r="BV256" s="370"/>
      <c r="BW256" s="370"/>
      <c r="BX256" s="370"/>
      <c r="BY256" s="370"/>
      <c r="BZ256" s="370"/>
      <c r="CA256" s="370"/>
      <c r="CB256" s="370"/>
      <c r="CC256" s="370"/>
      <c r="CD256" s="370"/>
      <c r="CE256" s="370"/>
      <c r="CF256" s="370"/>
      <c r="CG256" s="370"/>
      <c r="CH256" s="370"/>
      <c r="CI256" s="370"/>
      <c r="CJ256" s="370"/>
      <c r="CK256" s="370"/>
      <c r="CL256" s="370"/>
      <c r="CM256" s="370"/>
      <c r="CN256" s="370"/>
      <c r="CO256" s="370"/>
      <c r="CP256" s="370"/>
      <c r="CQ256" s="370"/>
      <c r="CR256" s="370"/>
      <c r="CS256" s="370"/>
      <c r="CT256" s="370"/>
      <c r="CU256" s="370"/>
      <c r="CV256" s="370"/>
      <c r="CW256" s="370"/>
      <c r="CX256" s="370"/>
      <c r="CY256" s="370"/>
      <c r="CZ256" s="370"/>
      <c r="DA256" s="370"/>
      <c r="DB256" s="370"/>
      <c r="DC256" s="370"/>
      <c r="DD256" s="370"/>
      <c r="DE256" s="370"/>
      <c r="DF256" s="370"/>
      <c r="DG256" s="370"/>
      <c r="DH256" s="370"/>
      <c r="DI256" s="370"/>
      <c r="DJ256" s="370"/>
      <c r="DK256" s="370"/>
      <c r="DL256" s="370"/>
      <c r="DM256" s="370"/>
      <c r="DN256" s="370"/>
      <c r="DO256" s="370"/>
      <c r="DP256" s="370"/>
      <c r="DQ256" s="370"/>
      <c r="DR256" s="370"/>
      <c r="DS256" s="370"/>
      <c r="DT256" s="370"/>
      <c r="DU256" s="370"/>
      <c r="DV256" s="370"/>
      <c r="DW256" s="370"/>
      <c r="DX256" s="370"/>
      <c r="DY256" s="370"/>
      <c r="DZ256" s="370"/>
      <c r="EA256" s="370"/>
      <c r="EB256" s="370"/>
      <c r="EC256" s="370"/>
      <c r="ED256" s="370"/>
      <c r="EE256" s="370"/>
      <c r="EF256" s="370"/>
      <c r="EG256" s="370"/>
      <c r="EH256" s="370"/>
      <c r="EI256" s="370"/>
      <c r="EJ256" s="370"/>
      <c r="EK256" s="370"/>
      <c r="EL256" s="370"/>
      <c r="EM256" s="370"/>
      <c r="EN256" s="370"/>
      <c r="EO256" s="370"/>
      <c r="EP256" s="370"/>
      <c r="EQ256" s="370"/>
      <c r="ER256" s="370"/>
      <c r="ES256" s="370"/>
      <c r="ET256" s="370"/>
      <c r="EU256" s="370"/>
      <c r="EV256" s="370"/>
      <c r="EW256" s="370"/>
      <c r="EX256" s="370"/>
      <c r="EY256" s="370"/>
      <c r="EZ256" s="370"/>
      <c r="FA256" s="370"/>
      <c r="FB256" s="370"/>
      <c r="FC256" s="370"/>
      <c r="FD256" s="370"/>
      <c r="FE256" s="370"/>
      <c r="FF256" s="370"/>
      <c r="FG256" s="370"/>
      <c r="FH256" s="370"/>
      <c r="FI256" s="370"/>
      <c r="FJ256" s="370"/>
      <c r="FK256" s="370"/>
      <c r="FL256" s="370"/>
      <c r="FM256" s="370"/>
      <c r="FN256" s="370"/>
      <c r="FO256" s="370"/>
      <c r="FP256" s="370"/>
      <c r="FQ256" s="370"/>
      <c r="FR256" s="370"/>
      <c r="FS256" s="370"/>
      <c r="FT256" s="370"/>
      <c r="FU256" s="370"/>
      <c r="FV256" s="370"/>
      <c r="FW256" s="370"/>
      <c r="FX256" s="370"/>
      <c r="FY256" s="370"/>
      <c r="FZ256" s="370"/>
      <c r="GA256" s="370"/>
      <c r="GB256" s="370"/>
      <c r="GC256" s="370"/>
      <c r="GD256" s="370"/>
      <c r="GE256" s="370"/>
      <c r="GF256" s="370"/>
      <c r="GG256" s="370"/>
      <c r="GH256" s="370"/>
      <c r="GI256" s="370"/>
    </row>
    <row r="257" spans="1:191" s="371" customFormat="1" ht="31.5">
      <c r="A257" s="372">
        <f t="shared" si="59"/>
        <v>7</v>
      </c>
      <c r="B257" s="333" t="s">
        <v>1020</v>
      </c>
      <c r="C257" s="149" t="s">
        <v>1021</v>
      </c>
      <c r="D257" s="149" t="s">
        <v>911</v>
      </c>
      <c r="E257" s="149" t="s">
        <v>911</v>
      </c>
      <c r="F257" s="149">
        <v>1</v>
      </c>
      <c r="G257" s="149" t="s">
        <v>911</v>
      </c>
      <c r="H257" s="149" t="s">
        <v>911</v>
      </c>
      <c r="I257" s="373" t="s">
        <v>911</v>
      </c>
      <c r="J257" s="374" t="s">
        <v>911</v>
      </c>
      <c r="K257" s="379" t="s">
        <v>911</v>
      </c>
      <c r="L257" s="379" t="s">
        <v>911</v>
      </c>
      <c r="M257" s="379">
        <f>F257*1.11</f>
        <v>1.11</v>
      </c>
      <c r="N257" s="379" t="s">
        <v>911</v>
      </c>
      <c r="O257" s="379" t="s">
        <v>911</v>
      </c>
      <c r="P257" s="379" t="s">
        <v>911</v>
      </c>
      <c r="Q257" s="379" t="s">
        <v>911</v>
      </c>
      <c r="R257" s="368"/>
      <c r="S257" s="368"/>
      <c r="T257" s="369"/>
      <c r="U257" s="370"/>
      <c r="V257" s="370"/>
      <c r="W257" s="370"/>
      <c r="X257" s="370"/>
      <c r="Y257" s="370"/>
      <c r="Z257" s="370"/>
      <c r="AA257" s="370"/>
      <c r="AB257" s="370"/>
      <c r="AC257" s="370"/>
      <c r="AD257" s="370"/>
      <c r="AE257" s="370"/>
      <c r="AF257" s="370"/>
      <c r="AG257" s="370"/>
      <c r="AH257" s="370"/>
      <c r="AI257" s="370"/>
      <c r="AJ257" s="370"/>
      <c r="AK257" s="370"/>
      <c r="AL257" s="370"/>
      <c r="AM257" s="370"/>
      <c r="AN257" s="370"/>
      <c r="AO257" s="370"/>
      <c r="AP257" s="370"/>
      <c r="AQ257" s="370"/>
      <c r="AR257" s="370"/>
      <c r="AS257" s="370"/>
      <c r="AT257" s="370"/>
      <c r="AU257" s="370"/>
      <c r="AV257" s="370"/>
      <c r="AW257" s="370"/>
      <c r="AX257" s="370"/>
      <c r="AY257" s="370"/>
      <c r="AZ257" s="370"/>
      <c r="BA257" s="370"/>
      <c r="BB257" s="370"/>
      <c r="BC257" s="370"/>
      <c r="BD257" s="370"/>
      <c r="BE257" s="370"/>
      <c r="BF257" s="370"/>
      <c r="BG257" s="370"/>
      <c r="BH257" s="370"/>
      <c r="BI257" s="370"/>
      <c r="BJ257" s="370"/>
      <c r="BK257" s="370"/>
      <c r="BL257" s="370"/>
      <c r="BM257" s="370"/>
      <c r="BN257" s="370"/>
      <c r="BO257" s="370"/>
      <c r="BP257" s="370"/>
      <c r="BQ257" s="370"/>
      <c r="BR257" s="370"/>
      <c r="BS257" s="370"/>
      <c r="BT257" s="370"/>
      <c r="BU257" s="370"/>
      <c r="BV257" s="370"/>
      <c r="BW257" s="370"/>
      <c r="BX257" s="370"/>
      <c r="BY257" s="370"/>
      <c r="BZ257" s="370"/>
      <c r="CA257" s="370"/>
      <c r="CB257" s="370"/>
      <c r="CC257" s="370"/>
      <c r="CD257" s="370"/>
      <c r="CE257" s="370"/>
      <c r="CF257" s="370"/>
      <c r="CG257" s="370"/>
      <c r="CH257" s="370"/>
      <c r="CI257" s="370"/>
      <c r="CJ257" s="370"/>
      <c r="CK257" s="370"/>
      <c r="CL257" s="370"/>
      <c r="CM257" s="370"/>
      <c r="CN257" s="370"/>
      <c r="CO257" s="370"/>
      <c r="CP257" s="370"/>
      <c r="CQ257" s="370"/>
      <c r="CR257" s="370"/>
      <c r="CS257" s="370"/>
      <c r="CT257" s="370"/>
      <c r="CU257" s="370"/>
      <c r="CV257" s="370"/>
      <c r="CW257" s="370"/>
      <c r="CX257" s="370"/>
      <c r="CY257" s="370"/>
      <c r="CZ257" s="370"/>
      <c r="DA257" s="370"/>
      <c r="DB257" s="370"/>
      <c r="DC257" s="370"/>
      <c r="DD257" s="370"/>
      <c r="DE257" s="370"/>
      <c r="DF257" s="370"/>
      <c r="DG257" s="370"/>
      <c r="DH257" s="370"/>
      <c r="DI257" s="370"/>
      <c r="DJ257" s="370"/>
      <c r="DK257" s="370"/>
      <c r="DL257" s="370"/>
      <c r="DM257" s="370"/>
      <c r="DN257" s="370"/>
      <c r="DO257" s="370"/>
      <c r="DP257" s="370"/>
      <c r="DQ257" s="370"/>
      <c r="DR257" s="370"/>
      <c r="DS257" s="370"/>
      <c r="DT257" s="370"/>
      <c r="DU257" s="370"/>
      <c r="DV257" s="370"/>
      <c r="DW257" s="370"/>
      <c r="DX257" s="370"/>
      <c r="DY257" s="370"/>
      <c r="DZ257" s="370"/>
      <c r="EA257" s="370"/>
      <c r="EB257" s="370"/>
      <c r="EC257" s="370"/>
      <c r="ED257" s="370"/>
      <c r="EE257" s="370"/>
      <c r="EF257" s="370"/>
      <c r="EG257" s="370"/>
      <c r="EH257" s="370"/>
      <c r="EI257" s="370"/>
      <c r="EJ257" s="370"/>
      <c r="EK257" s="370"/>
      <c r="EL257" s="370"/>
      <c r="EM257" s="370"/>
      <c r="EN257" s="370"/>
      <c r="EO257" s="370"/>
      <c r="EP257" s="370"/>
      <c r="EQ257" s="370"/>
      <c r="ER257" s="370"/>
      <c r="ES257" s="370"/>
      <c r="ET257" s="370"/>
      <c r="EU257" s="370"/>
      <c r="EV257" s="370"/>
      <c r="EW257" s="370"/>
      <c r="EX257" s="370"/>
      <c r="EY257" s="370"/>
      <c r="EZ257" s="370"/>
      <c r="FA257" s="370"/>
      <c r="FB257" s="370"/>
      <c r="FC257" s="370"/>
      <c r="FD257" s="370"/>
      <c r="FE257" s="370"/>
      <c r="FF257" s="370"/>
      <c r="FG257" s="370"/>
      <c r="FH257" s="370"/>
      <c r="FI257" s="370"/>
      <c r="FJ257" s="370"/>
      <c r="FK257" s="370"/>
      <c r="FL257" s="370"/>
      <c r="FM257" s="370"/>
      <c r="FN257" s="370"/>
      <c r="FO257" s="370"/>
      <c r="FP257" s="370"/>
      <c r="FQ257" s="370"/>
      <c r="FR257" s="370"/>
      <c r="FS257" s="370"/>
      <c r="FT257" s="370"/>
      <c r="FU257" s="370"/>
      <c r="FV257" s="370"/>
      <c r="FW257" s="370"/>
      <c r="FX257" s="370"/>
      <c r="FY257" s="370"/>
      <c r="FZ257" s="370"/>
      <c r="GA257" s="370"/>
      <c r="GB257" s="370"/>
      <c r="GC257" s="370"/>
      <c r="GD257" s="370"/>
      <c r="GE257" s="370"/>
      <c r="GF257" s="370"/>
      <c r="GG257" s="370"/>
      <c r="GH257" s="370"/>
      <c r="GI257" s="370"/>
    </row>
    <row r="258" spans="1:191" s="371" customFormat="1" ht="31.5">
      <c r="A258" s="372">
        <f t="shared" si="59"/>
        <v>8</v>
      </c>
      <c r="B258" s="333" t="s">
        <v>633</v>
      </c>
      <c r="C258" s="149" t="s">
        <v>909</v>
      </c>
      <c r="D258" s="149" t="s">
        <v>911</v>
      </c>
      <c r="E258" s="149" t="s">
        <v>911</v>
      </c>
      <c r="F258" s="149">
        <v>1</v>
      </c>
      <c r="G258" s="149" t="s">
        <v>911</v>
      </c>
      <c r="H258" s="149" t="s">
        <v>911</v>
      </c>
      <c r="I258" s="373" t="s">
        <v>911</v>
      </c>
      <c r="J258" s="374" t="s">
        <v>911</v>
      </c>
      <c r="K258" s="379" t="s">
        <v>911</v>
      </c>
      <c r="L258" s="379" t="s">
        <v>911</v>
      </c>
      <c r="M258" s="379">
        <f>F258*1.11</f>
        <v>1.11</v>
      </c>
      <c r="N258" s="379" t="s">
        <v>911</v>
      </c>
      <c r="O258" s="379" t="s">
        <v>911</v>
      </c>
      <c r="P258" s="379" t="s">
        <v>911</v>
      </c>
      <c r="Q258" s="379" t="s">
        <v>911</v>
      </c>
      <c r="R258" s="368"/>
      <c r="S258" s="368"/>
      <c r="T258" s="369"/>
      <c r="U258" s="370"/>
      <c r="V258" s="370"/>
      <c r="W258" s="370"/>
      <c r="X258" s="370"/>
      <c r="Y258" s="370"/>
      <c r="Z258" s="370"/>
      <c r="AA258" s="370"/>
      <c r="AB258" s="370"/>
      <c r="AC258" s="370"/>
      <c r="AD258" s="370"/>
      <c r="AE258" s="370"/>
      <c r="AF258" s="370"/>
      <c r="AG258" s="370"/>
      <c r="AH258" s="370"/>
      <c r="AI258" s="370"/>
      <c r="AJ258" s="370"/>
      <c r="AK258" s="370"/>
      <c r="AL258" s="370"/>
      <c r="AM258" s="370"/>
      <c r="AN258" s="370"/>
      <c r="AO258" s="370"/>
      <c r="AP258" s="370"/>
      <c r="AQ258" s="370"/>
      <c r="AR258" s="370"/>
      <c r="AS258" s="370"/>
      <c r="AT258" s="370"/>
      <c r="AU258" s="370"/>
      <c r="AV258" s="370"/>
      <c r="AW258" s="370"/>
      <c r="AX258" s="370"/>
      <c r="AY258" s="370"/>
      <c r="AZ258" s="370"/>
      <c r="BA258" s="370"/>
      <c r="BB258" s="370"/>
      <c r="BC258" s="370"/>
      <c r="BD258" s="370"/>
      <c r="BE258" s="370"/>
      <c r="BF258" s="370"/>
      <c r="BG258" s="370"/>
      <c r="BH258" s="370"/>
      <c r="BI258" s="370"/>
      <c r="BJ258" s="370"/>
      <c r="BK258" s="370"/>
      <c r="BL258" s="370"/>
      <c r="BM258" s="370"/>
      <c r="BN258" s="370"/>
      <c r="BO258" s="370"/>
      <c r="BP258" s="370"/>
      <c r="BQ258" s="370"/>
      <c r="BR258" s="370"/>
      <c r="BS258" s="370"/>
      <c r="BT258" s="370"/>
      <c r="BU258" s="370"/>
      <c r="BV258" s="370"/>
      <c r="BW258" s="370"/>
      <c r="BX258" s="370"/>
      <c r="BY258" s="370"/>
      <c r="BZ258" s="370"/>
      <c r="CA258" s="370"/>
      <c r="CB258" s="370"/>
      <c r="CC258" s="370"/>
      <c r="CD258" s="370"/>
      <c r="CE258" s="370"/>
      <c r="CF258" s="370"/>
      <c r="CG258" s="370"/>
      <c r="CH258" s="370"/>
      <c r="CI258" s="370"/>
      <c r="CJ258" s="370"/>
      <c r="CK258" s="370"/>
      <c r="CL258" s="370"/>
      <c r="CM258" s="370"/>
      <c r="CN258" s="370"/>
      <c r="CO258" s="370"/>
      <c r="CP258" s="370"/>
      <c r="CQ258" s="370"/>
      <c r="CR258" s="370"/>
      <c r="CS258" s="370"/>
      <c r="CT258" s="370"/>
      <c r="CU258" s="370"/>
      <c r="CV258" s="370"/>
      <c r="CW258" s="370"/>
      <c r="CX258" s="370"/>
      <c r="CY258" s="370"/>
      <c r="CZ258" s="370"/>
      <c r="DA258" s="370"/>
      <c r="DB258" s="370"/>
      <c r="DC258" s="370"/>
      <c r="DD258" s="370"/>
      <c r="DE258" s="370"/>
      <c r="DF258" s="370"/>
      <c r="DG258" s="370"/>
      <c r="DH258" s="370"/>
      <c r="DI258" s="370"/>
      <c r="DJ258" s="370"/>
      <c r="DK258" s="370"/>
      <c r="DL258" s="370"/>
      <c r="DM258" s="370"/>
      <c r="DN258" s="370"/>
      <c r="DO258" s="370"/>
      <c r="DP258" s="370"/>
      <c r="DQ258" s="370"/>
      <c r="DR258" s="370"/>
      <c r="DS258" s="370"/>
      <c r="DT258" s="370"/>
      <c r="DU258" s="370"/>
      <c r="DV258" s="370"/>
      <c r="DW258" s="370"/>
      <c r="DX258" s="370"/>
      <c r="DY258" s="370"/>
      <c r="DZ258" s="370"/>
      <c r="EA258" s="370"/>
      <c r="EB258" s="370"/>
      <c r="EC258" s="370"/>
      <c r="ED258" s="370"/>
      <c r="EE258" s="370"/>
      <c r="EF258" s="370"/>
      <c r="EG258" s="370"/>
      <c r="EH258" s="370"/>
      <c r="EI258" s="370"/>
      <c r="EJ258" s="370"/>
      <c r="EK258" s="370"/>
      <c r="EL258" s="370"/>
      <c r="EM258" s="370"/>
      <c r="EN258" s="370"/>
      <c r="EO258" s="370"/>
      <c r="EP258" s="370"/>
      <c r="EQ258" s="370"/>
      <c r="ER258" s="370"/>
      <c r="ES258" s="370"/>
      <c r="ET258" s="370"/>
      <c r="EU258" s="370"/>
      <c r="EV258" s="370"/>
      <c r="EW258" s="370"/>
      <c r="EX258" s="370"/>
      <c r="EY258" s="370"/>
      <c r="EZ258" s="370"/>
      <c r="FA258" s="370"/>
      <c r="FB258" s="370"/>
      <c r="FC258" s="370"/>
      <c r="FD258" s="370"/>
      <c r="FE258" s="370"/>
      <c r="FF258" s="370"/>
      <c r="FG258" s="370"/>
      <c r="FH258" s="370"/>
      <c r="FI258" s="370"/>
      <c r="FJ258" s="370"/>
      <c r="FK258" s="370"/>
      <c r="FL258" s="370"/>
      <c r="FM258" s="370"/>
      <c r="FN258" s="370"/>
      <c r="FO258" s="370"/>
      <c r="FP258" s="370"/>
      <c r="FQ258" s="370"/>
      <c r="FR258" s="370"/>
      <c r="FS258" s="370"/>
      <c r="FT258" s="370"/>
      <c r="FU258" s="370"/>
      <c r="FV258" s="370"/>
      <c r="FW258" s="370"/>
      <c r="FX258" s="370"/>
      <c r="FY258" s="370"/>
      <c r="FZ258" s="370"/>
      <c r="GA258" s="370"/>
      <c r="GB258" s="370"/>
      <c r="GC258" s="370"/>
      <c r="GD258" s="370"/>
      <c r="GE258" s="370"/>
      <c r="GF258" s="370"/>
      <c r="GG258" s="370"/>
      <c r="GH258" s="370"/>
      <c r="GI258" s="370"/>
    </row>
    <row r="259" spans="1:191" s="371" customFormat="1" ht="15.75">
      <c r="A259" s="372">
        <f t="shared" si="59"/>
        <v>9</v>
      </c>
      <c r="B259" s="333" t="s">
        <v>1834</v>
      </c>
      <c r="C259" s="149" t="s">
        <v>909</v>
      </c>
      <c r="D259" s="149">
        <v>1</v>
      </c>
      <c r="E259" s="149" t="s">
        <v>911</v>
      </c>
      <c r="F259" s="149" t="s">
        <v>911</v>
      </c>
      <c r="G259" s="149" t="s">
        <v>911</v>
      </c>
      <c r="H259" s="149" t="s">
        <v>911</v>
      </c>
      <c r="I259" s="373" t="s">
        <v>911</v>
      </c>
      <c r="J259" s="374" t="s">
        <v>911</v>
      </c>
      <c r="K259" s="379">
        <f>D259*1.11</f>
        <v>1.11</v>
      </c>
      <c r="L259" s="379" t="s">
        <v>911</v>
      </c>
      <c r="M259" s="379" t="s">
        <v>911</v>
      </c>
      <c r="N259" s="379" t="s">
        <v>911</v>
      </c>
      <c r="O259" s="379" t="s">
        <v>911</v>
      </c>
      <c r="P259" s="379" t="s">
        <v>911</v>
      </c>
      <c r="Q259" s="379" t="s">
        <v>911</v>
      </c>
      <c r="R259" s="368"/>
      <c r="S259" s="368"/>
      <c r="T259" s="369"/>
      <c r="U259" s="370"/>
      <c r="V259" s="370"/>
      <c r="W259" s="370"/>
      <c r="X259" s="370"/>
      <c r="Y259" s="370"/>
      <c r="Z259" s="370"/>
      <c r="AA259" s="370"/>
      <c r="AB259" s="370"/>
      <c r="AC259" s="370"/>
      <c r="AD259" s="370"/>
      <c r="AE259" s="370"/>
      <c r="AF259" s="370"/>
      <c r="AG259" s="370"/>
      <c r="AH259" s="370"/>
      <c r="AI259" s="370"/>
      <c r="AJ259" s="370"/>
      <c r="AK259" s="370"/>
      <c r="AL259" s="370"/>
      <c r="AM259" s="370"/>
      <c r="AN259" s="370"/>
      <c r="AO259" s="370"/>
      <c r="AP259" s="370"/>
      <c r="AQ259" s="370"/>
      <c r="AR259" s="370"/>
      <c r="AS259" s="370"/>
      <c r="AT259" s="370"/>
      <c r="AU259" s="370"/>
      <c r="AV259" s="370"/>
      <c r="AW259" s="370"/>
      <c r="AX259" s="370"/>
      <c r="AY259" s="370"/>
      <c r="AZ259" s="370"/>
      <c r="BA259" s="370"/>
      <c r="BB259" s="370"/>
      <c r="BC259" s="370"/>
      <c r="BD259" s="370"/>
      <c r="BE259" s="370"/>
      <c r="BF259" s="370"/>
      <c r="BG259" s="370"/>
      <c r="BH259" s="370"/>
      <c r="BI259" s="370"/>
      <c r="BJ259" s="370"/>
      <c r="BK259" s="370"/>
      <c r="BL259" s="370"/>
      <c r="BM259" s="370"/>
      <c r="BN259" s="370"/>
      <c r="BO259" s="370"/>
      <c r="BP259" s="370"/>
      <c r="BQ259" s="370"/>
      <c r="BR259" s="370"/>
      <c r="BS259" s="370"/>
      <c r="BT259" s="370"/>
      <c r="BU259" s="370"/>
      <c r="BV259" s="370"/>
      <c r="BW259" s="370"/>
      <c r="BX259" s="370"/>
      <c r="BY259" s="370"/>
      <c r="BZ259" s="370"/>
      <c r="CA259" s="370"/>
      <c r="CB259" s="370"/>
      <c r="CC259" s="370"/>
      <c r="CD259" s="370"/>
      <c r="CE259" s="370"/>
      <c r="CF259" s="370"/>
      <c r="CG259" s="370"/>
      <c r="CH259" s="370"/>
      <c r="CI259" s="370"/>
      <c r="CJ259" s="370"/>
      <c r="CK259" s="370"/>
      <c r="CL259" s="370"/>
      <c r="CM259" s="370"/>
      <c r="CN259" s="370"/>
      <c r="CO259" s="370"/>
      <c r="CP259" s="370"/>
      <c r="CQ259" s="370"/>
      <c r="CR259" s="370"/>
      <c r="CS259" s="370"/>
      <c r="CT259" s="370"/>
      <c r="CU259" s="370"/>
      <c r="CV259" s="370"/>
      <c r="CW259" s="370"/>
      <c r="CX259" s="370"/>
      <c r="CY259" s="370"/>
      <c r="CZ259" s="370"/>
      <c r="DA259" s="370"/>
      <c r="DB259" s="370"/>
      <c r="DC259" s="370"/>
      <c r="DD259" s="370"/>
      <c r="DE259" s="370"/>
      <c r="DF259" s="370"/>
      <c r="DG259" s="370"/>
      <c r="DH259" s="370"/>
      <c r="DI259" s="370"/>
      <c r="DJ259" s="370"/>
      <c r="DK259" s="370"/>
      <c r="DL259" s="370"/>
      <c r="DM259" s="370"/>
      <c r="DN259" s="370"/>
      <c r="DO259" s="370"/>
      <c r="DP259" s="370"/>
      <c r="DQ259" s="370"/>
      <c r="DR259" s="370"/>
      <c r="DS259" s="370"/>
      <c r="DT259" s="370"/>
      <c r="DU259" s="370"/>
      <c r="DV259" s="370"/>
      <c r="DW259" s="370"/>
      <c r="DX259" s="370"/>
      <c r="DY259" s="370"/>
      <c r="DZ259" s="370"/>
      <c r="EA259" s="370"/>
      <c r="EB259" s="370"/>
      <c r="EC259" s="370"/>
      <c r="ED259" s="370"/>
      <c r="EE259" s="370"/>
      <c r="EF259" s="370"/>
      <c r="EG259" s="370"/>
      <c r="EH259" s="370"/>
      <c r="EI259" s="370"/>
      <c r="EJ259" s="370"/>
      <c r="EK259" s="370"/>
      <c r="EL259" s="370"/>
      <c r="EM259" s="370"/>
      <c r="EN259" s="370"/>
      <c r="EO259" s="370"/>
      <c r="EP259" s="370"/>
      <c r="EQ259" s="370"/>
      <c r="ER259" s="370"/>
      <c r="ES259" s="370"/>
      <c r="ET259" s="370"/>
      <c r="EU259" s="370"/>
      <c r="EV259" s="370"/>
      <c r="EW259" s="370"/>
      <c r="EX259" s="370"/>
      <c r="EY259" s="370"/>
      <c r="EZ259" s="370"/>
      <c r="FA259" s="370"/>
      <c r="FB259" s="370"/>
      <c r="FC259" s="370"/>
      <c r="FD259" s="370"/>
      <c r="FE259" s="370"/>
      <c r="FF259" s="370"/>
      <c r="FG259" s="370"/>
      <c r="FH259" s="370"/>
      <c r="FI259" s="370"/>
      <c r="FJ259" s="370"/>
      <c r="FK259" s="370"/>
      <c r="FL259" s="370"/>
      <c r="FM259" s="370"/>
      <c r="FN259" s="370"/>
      <c r="FO259" s="370"/>
      <c r="FP259" s="370"/>
      <c r="FQ259" s="370"/>
      <c r="FR259" s="370"/>
      <c r="FS259" s="370"/>
      <c r="FT259" s="370"/>
      <c r="FU259" s="370"/>
      <c r="FV259" s="370"/>
      <c r="FW259" s="370"/>
      <c r="FX259" s="370"/>
      <c r="FY259" s="370"/>
      <c r="FZ259" s="370"/>
      <c r="GA259" s="370"/>
      <c r="GB259" s="370"/>
      <c r="GC259" s="370"/>
      <c r="GD259" s="370"/>
      <c r="GE259" s="370"/>
      <c r="GF259" s="370"/>
      <c r="GG259" s="370"/>
      <c r="GH259" s="370"/>
      <c r="GI259" s="370"/>
    </row>
    <row r="260" spans="1:191" s="371" customFormat="1" ht="31.5">
      <c r="A260" s="372">
        <f t="shared" si="59"/>
        <v>10</v>
      </c>
      <c r="B260" s="333" t="s">
        <v>631</v>
      </c>
      <c r="C260" s="149" t="s">
        <v>1018</v>
      </c>
      <c r="D260" s="149" t="s">
        <v>911</v>
      </c>
      <c r="E260" s="149" t="s">
        <v>911</v>
      </c>
      <c r="F260" s="149" t="s">
        <v>911</v>
      </c>
      <c r="G260" s="149" t="s">
        <v>911</v>
      </c>
      <c r="H260" s="149">
        <v>1</v>
      </c>
      <c r="I260" s="373">
        <f>H260*0.99</f>
        <v>0.99</v>
      </c>
      <c r="J260" s="374">
        <f>I260*0.99</f>
        <v>0.9801</v>
      </c>
      <c r="K260" s="379" t="s">
        <v>911</v>
      </c>
      <c r="L260" s="379" t="s">
        <v>911</v>
      </c>
      <c r="M260" s="379" t="s">
        <v>911</v>
      </c>
      <c r="N260" s="379" t="s">
        <v>911</v>
      </c>
      <c r="O260" s="379">
        <f aca="true" t="shared" si="60" ref="O260:Q261">H260*1.11</f>
        <v>1.11</v>
      </c>
      <c r="P260" s="379">
        <f t="shared" si="60"/>
        <v>1.0989</v>
      </c>
      <c r="Q260" s="379">
        <f t="shared" si="60"/>
        <v>1.087911</v>
      </c>
      <c r="R260" s="368"/>
      <c r="S260" s="368"/>
      <c r="T260" s="369"/>
      <c r="U260" s="370"/>
      <c r="V260" s="370"/>
      <c r="W260" s="370"/>
      <c r="X260" s="370"/>
      <c r="Y260" s="370"/>
      <c r="Z260" s="370"/>
      <c r="AA260" s="370"/>
      <c r="AB260" s="370"/>
      <c r="AC260" s="370"/>
      <c r="AD260" s="370"/>
      <c r="AE260" s="370"/>
      <c r="AF260" s="370"/>
      <c r="AG260" s="370"/>
      <c r="AH260" s="370"/>
      <c r="AI260" s="370"/>
      <c r="AJ260" s="370"/>
      <c r="AK260" s="370"/>
      <c r="AL260" s="370"/>
      <c r="AM260" s="370"/>
      <c r="AN260" s="370"/>
      <c r="AO260" s="370"/>
      <c r="AP260" s="370"/>
      <c r="AQ260" s="370"/>
      <c r="AR260" s="370"/>
      <c r="AS260" s="370"/>
      <c r="AT260" s="370"/>
      <c r="AU260" s="370"/>
      <c r="AV260" s="370"/>
      <c r="AW260" s="370"/>
      <c r="AX260" s="370"/>
      <c r="AY260" s="370"/>
      <c r="AZ260" s="370"/>
      <c r="BA260" s="370"/>
      <c r="BB260" s="370"/>
      <c r="BC260" s="370"/>
      <c r="BD260" s="370"/>
      <c r="BE260" s="370"/>
      <c r="BF260" s="370"/>
      <c r="BG260" s="370"/>
      <c r="BH260" s="370"/>
      <c r="BI260" s="370"/>
      <c r="BJ260" s="370"/>
      <c r="BK260" s="370"/>
      <c r="BL260" s="370"/>
      <c r="BM260" s="370"/>
      <c r="BN260" s="370"/>
      <c r="BO260" s="370"/>
      <c r="BP260" s="370"/>
      <c r="BQ260" s="370"/>
      <c r="BR260" s="370"/>
      <c r="BS260" s="370"/>
      <c r="BT260" s="370"/>
      <c r="BU260" s="370"/>
      <c r="BV260" s="370"/>
      <c r="BW260" s="370"/>
      <c r="BX260" s="370"/>
      <c r="BY260" s="370"/>
      <c r="BZ260" s="370"/>
      <c r="CA260" s="370"/>
      <c r="CB260" s="370"/>
      <c r="CC260" s="370"/>
      <c r="CD260" s="370"/>
      <c r="CE260" s="370"/>
      <c r="CF260" s="370"/>
      <c r="CG260" s="370"/>
      <c r="CH260" s="370"/>
      <c r="CI260" s="370"/>
      <c r="CJ260" s="370"/>
      <c r="CK260" s="370"/>
      <c r="CL260" s="370"/>
      <c r="CM260" s="370"/>
      <c r="CN260" s="370"/>
      <c r="CO260" s="370"/>
      <c r="CP260" s="370"/>
      <c r="CQ260" s="370"/>
      <c r="CR260" s="370"/>
      <c r="CS260" s="370"/>
      <c r="CT260" s="370"/>
      <c r="CU260" s="370"/>
      <c r="CV260" s="370"/>
      <c r="CW260" s="370"/>
      <c r="CX260" s="370"/>
      <c r="CY260" s="370"/>
      <c r="CZ260" s="370"/>
      <c r="DA260" s="370"/>
      <c r="DB260" s="370"/>
      <c r="DC260" s="370"/>
      <c r="DD260" s="370"/>
      <c r="DE260" s="370"/>
      <c r="DF260" s="370"/>
      <c r="DG260" s="370"/>
      <c r="DH260" s="370"/>
      <c r="DI260" s="370"/>
      <c r="DJ260" s="370"/>
      <c r="DK260" s="370"/>
      <c r="DL260" s="370"/>
      <c r="DM260" s="370"/>
      <c r="DN260" s="370"/>
      <c r="DO260" s="370"/>
      <c r="DP260" s="370"/>
      <c r="DQ260" s="370"/>
      <c r="DR260" s="370"/>
      <c r="DS260" s="370"/>
      <c r="DT260" s="370"/>
      <c r="DU260" s="370"/>
      <c r="DV260" s="370"/>
      <c r="DW260" s="370"/>
      <c r="DX260" s="370"/>
      <c r="DY260" s="370"/>
      <c r="DZ260" s="370"/>
      <c r="EA260" s="370"/>
      <c r="EB260" s="370"/>
      <c r="EC260" s="370"/>
      <c r="ED260" s="370"/>
      <c r="EE260" s="370"/>
      <c r="EF260" s="370"/>
      <c r="EG260" s="370"/>
      <c r="EH260" s="370"/>
      <c r="EI260" s="370"/>
      <c r="EJ260" s="370"/>
      <c r="EK260" s="370"/>
      <c r="EL260" s="370"/>
      <c r="EM260" s="370"/>
      <c r="EN260" s="370"/>
      <c r="EO260" s="370"/>
      <c r="EP260" s="370"/>
      <c r="EQ260" s="370"/>
      <c r="ER260" s="370"/>
      <c r="ES260" s="370"/>
      <c r="ET260" s="370"/>
      <c r="EU260" s="370"/>
      <c r="EV260" s="370"/>
      <c r="EW260" s="370"/>
      <c r="EX260" s="370"/>
      <c r="EY260" s="370"/>
      <c r="EZ260" s="370"/>
      <c r="FA260" s="370"/>
      <c r="FB260" s="370"/>
      <c r="FC260" s="370"/>
      <c r="FD260" s="370"/>
      <c r="FE260" s="370"/>
      <c r="FF260" s="370"/>
      <c r="FG260" s="370"/>
      <c r="FH260" s="370"/>
      <c r="FI260" s="370"/>
      <c r="FJ260" s="370"/>
      <c r="FK260" s="370"/>
      <c r="FL260" s="370"/>
      <c r="FM260" s="370"/>
      <c r="FN260" s="370"/>
      <c r="FO260" s="370"/>
      <c r="FP260" s="370"/>
      <c r="FQ260" s="370"/>
      <c r="FR260" s="370"/>
      <c r="FS260" s="370"/>
      <c r="FT260" s="370"/>
      <c r="FU260" s="370"/>
      <c r="FV260" s="370"/>
      <c r="FW260" s="370"/>
      <c r="FX260" s="370"/>
      <c r="FY260" s="370"/>
      <c r="FZ260" s="370"/>
      <c r="GA260" s="370"/>
      <c r="GB260" s="370"/>
      <c r="GC260" s="370"/>
      <c r="GD260" s="370"/>
      <c r="GE260" s="370"/>
      <c r="GF260" s="370"/>
      <c r="GG260" s="370"/>
      <c r="GH260" s="370"/>
      <c r="GI260" s="370"/>
    </row>
    <row r="261" spans="1:191" s="371" customFormat="1" ht="15.75" customHeight="1">
      <c r="A261" s="372">
        <f t="shared" si="59"/>
        <v>11</v>
      </c>
      <c r="B261" s="333" t="s">
        <v>632</v>
      </c>
      <c r="C261" s="149" t="s">
        <v>909</v>
      </c>
      <c r="D261" s="149" t="s">
        <v>911</v>
      </c>
      <c r="E261" s="149" t="s">
        <v>911</v>
      </c>
      <c r="F261" s="149" t="s">
        <v>911</v>
      </c>
      <c r="G261" s="149" t="s">
        <v>911</v>
      </c>
      <c r="H261" s="149">
        <v>1</v>
      </c>
      <c r="I261" s="373">
        <f>H261*0.99</f>
        <v>0.99</v>
      </c>
      <c r="J261" s="374">
        <f>I261*0.99</f>
        <v>0.9801</v>
      </c>
      <c r="K261" s="379" t="s">
        <v>911</v>
      </c>
      <c r="L261" s="379" t="s">
        <v>911</v>
      </c>
      <c r="M261" s="379" t="s">
        <v>911</v>
      </c>
      <c r="N261" s="379" t="s">
        <v>911</v>
      </c>
      <c r="O261" s="379">
        <f t="shared" si="60"/>
        <v>1.11</v>
      </c>
      <c r="P261" s="379">
        <f t="shared" si="60"/>
        <v>1.0989</v>
      </c>
      <c r="Q261" s="379">
        <f t="shared" si="60"/>
        <v>1.087911</v>
      </c>
      <c r="R261" s="368"/>
      <c r="S261" s="368"/>
      <c r="T261" s="369"/>
      <c r="U261" s="370"/>
      <c r="V261" s="370"/>
      <c r="W261" s="370"/>
      <c r="X261" s="370"/>
      <c r="Y261" s="370"/>
      <c r="Z261" s="370"/>
      <c r="AA261" s="370"/>
      <c r="AB261" s="370"/>
      <c r="AC261" s="370"/>
      <c r="AD261" s="370"/>
      <c r="AE261" s="370"/>
      <c r="AF261" s="370"/>
      <c r="AG261" s="370"/>
      <c r="AH261" s="370"/>
      <c r="AI261" s="370"/>
      <c r="AJ261" s="370"/>
      <c r="AK261" s="370"/>
      <c r="AL261" s="370"/>
      <c r="AM261" s="370"/>
      <c r="AN261" s="370"/>
      <c r="AO261" s="370"/>
      <c r="AP261" s="370"/>
      <c r="AQ261" s="370"/>
      <c r="AR261" s="370"/>
      <c r="AS261" s="370"/>
      <c r="AT261" s="370"/>
      <c r="AU261" s="370"/>
      <c r="AV261" s="370"/>
      <c r="AW261" s="370"/>
      <c r="AX261" s="370"/>
      <c r="AY261" s="370"/>
      <c r="AZ261" s="370"/>
      <c r="BA261" s="370"/>
      <c r="BB261" s="370"/>
      <c r="BC261" s="370"/>
      <c r="BD261" s="370"/>
      <c r="BE261" s="370"/>
      <c r="BF261" s="370"/>
      <c r="BG261" s="370"/>
      <c r="BH261" s="370"/>
      <c r="BI261" s="370"/>
      <c r="BJ261" s="370"/>
      <c r="BK261" s="370"/>
      <c r="BL261" s="370"/>
      <c r="BM261" s="370"/>
      <c r="BN261" s="370"/>
      <c r="BO261" s="370"/>
      <c r="BP261" s="370"/>
      <c r="BQ261" s="370"/>
      <c r="BR261" s="370"/>
      <c r="BS261" s="370"/>
      <c r="BT261" s="370"/>
      <c r="BU261" s="370"/>
      <c r="BV261" s="370"/>
      <c r="BW261" s="370"/>
      <c r="BX261" s="370"/>
      <c r="BY261" s="370"/>
      <c r="BZ261" s="370"/>
      <c r="CA261" s="370"/>
      <c r="CB261" s="370"/>
      <c r="CC261" s="370"/>
      <c r="CD261" s="370"/>
      <c r="CE261" s="370"/>
      <c r="CF261" s="370"/>
      <c r="CG261" s="370"/>
      <c r="CH261" s="370"/>
      <c r="CI261" s="370"/>
      <c r="CJ261" s="370"/>
      <c r="CK261" s="370"/>
      <c r="CL261" s="370"/>
      <c r="CM261" s="370"/>
      <c r="CN261" s="370"/>
      <c r="CO261" s="370"/>
      <c r="CP261" s="370"/>
      <c r="CQ261" s="370"/>
      <c r="CR261" s="370"/>
      <c r="CS261" s="370"/>
      <c r="CT261" s="370"/>
      <c r="CU261" s="370"/>
      <c r="CV261" s="370"/>
      <c r="CW261" s="370"/>
      <c r="CX261" s="370"/>
      <c r="CY261" s="370"/>
      <c r="CZ261" s="370"/>
      <c r="DA261" s="370"/>
      <c r="DB261" s="370"/>
      <c r="DC261" s="370"/>
      <c r="DD261" s="370"/>
      <c r="DE261" s="370"/>
      <c r="DF261" s="370"/>
      <c r="DG261" s="370"/>
      <c r="DH261" s="370"/>
      <c r="DI261" s="370"/>
      <c r="DJ261" s="370"/>
      <c r="DK261" s="370"/>
      <c r="DL261" s="370"/>
      <c r="DM261" s="370"/>
      <c r="DN261" s="370"/>
      <c r="DO261" s="370"/>
      <c r="DP261" s="370"/>
      <c r="DQ261" s="370"/>
      <c r="DR261" s="370"/>
      <c r="DS261" s="370"/>
      <c r="DT261" s="370"/>
      <c r="DU261" s="370"/>
      <c r="DV261" s="370"/>
      <c r="DW261" s="370"/>
      <c r="DX261" s="370"/>
      <c r="DY261" s="370"/>
      <c r="DZ261" s="370"/>
      <c r="EA261" s="370"/>
      <c r="EB261" s="370"/>
      <c r="EC261" s="370"/>
      <c r="ED261" s="370"/>
      <c r="EE261" s="370"/>
      <c r="EF261" s="370"/>
      <c r="EG261" s="370"/>
      <c r="EH261" s="370"/>
      <c r="EI261" s="370"/>
      <c r="EJ261" s="370"/>
      <c r="EK261" s="370"/>
      <c r="EL261" s="370"/>
      <c r="EM261" s="370"/>
      <c r="EN261" s="370"/>
      <c r="EO261" s="370"/>
      <c r="EP261" s="370"/>
      <c r="EQ261" s="370"/>
      <c r="ER261" s="370"/>
      <c r="ES261" s="370"/>
      <c r="ET261" s="370"/>
      <c r="EU261" s="370"/>
      <c r="EV261" s="370"/>
      <c r="EW261" s="370"/>
      <c r="EX261" s="370"/>
      <c r="EY261" s="370"/>
      <c r="EZ261" s="370"/>
      <c r="FA261" s="370"/>
      <c r="FB261" s="370"/>
      <c r="FC261" s="370"/>
      <c r="FD261" s="370"/>
      <c r="FE261" s="370"/>
      <c r="FF261" s="370"/>
      <c r="FG261" s="370"/>
      <c r="FH261" s="370"/>
      <c r="FI261" s="370"/>
      <c r="FJ261" s="370"/>
      <c r="FK261" s="370"/>
      <c r="FL261" s="370"/>
      <c r="FM261" s="370"/>
      <c r="FN261" s="370"/>
      <c r="FO261" s="370"/>
      <c r="FP261" s="370"/>
      <c r="FQ261" s="370"/>
      <c r="FR261" s="370"/>
      <c r="FS261" s="370"/>
      <c r="FT261" s="370"/>
      <c r="FU261" s="370"/>
      <c r="FV261" s="370"/>
      <c r="FW261" s="370"/>
      <c r="FX261" s="370"/>
      <c r="FY261" s="370"/>
      <c r="FZ261" s="370"/>
      <c r="GA261" s="370"/>
      <c r="GB261" s="370"/>
      <c r="GC261" s="370"/>
      <c r="GD261" s="370"/>
      <c r="GE261" s="370"/>
      <c r="GF261" s="370"/>
      <c r="GG261" s="370"/>
      <c r="GH261" s="370"/>
      <c r="GI261" s="370"/>
    </row>
    <row r="262" spans="1:191" s="371" customFormat="1" ht="31.5">
      <c r="A262" s="372">
        <f t="shared" si="59"/>
        <v>12</v>
      </c>
      <c r="B262" s="333" t="s">
        <v>926</v>
      </c>
      <c r="C262" s="149" t="s">
        <v>927</v>
      </c>
      <c r="D262" s="149">
        <v>1</v>
      </c>
      <c r="E262" s="149" t="s">
        <v>911</v>
      </c>
      <c r="F262" s="149" t="s">
        <v>911</v>
      </c>
      <c r="G262" s="149" t="s">
        <v>911</v>
      </c>
      <c r="H262" s="149" t="s">
        <v>911</v>
      </c>
      <c r="I262" s="373" t="s">
        <v>911</v>
      </c>
      <c r="J262" s="374" t="s">
        <v>911</v>
      </c>
      <c r="K262" s="379">
        <f>D262*1.11</f>
        <v>1.11</v>
      </c>
      <c r="L262" s="379" t="s">
        <v>911</v>
      </c>
      <c r="M262" s="379" t="s">
        <v>911</v>
      </c>
      <c r="N262" s="379" t="s">
        <v>911</v>
      </c>
      <c r="O262" s="379" t="s">
        <v>911</v>
      </c>
      <c r="P262" s="379" t="s">
        <v>911</v>
      </c>
      <c r="Q262" s="379" t="s">
        <v>911</v>
      </c>
      <c r="R262" s="368"/>
      <c r="S262" s="368"/>
      <c r="T262" s="369"/>
      <c r="U262" s="370"/>
      <c r="V262" s="370"/>
      <c r="W262" s="370"/>
      <c r="X262" s="370"/>
      <c r="Y262" s="370"/>
      <c r="Z262" s="370"/>
      <c r="AA262" s="370"/>
      <c r="AB262" s="370"/>
      <c r="AC262" s="370"/>
      <c r="AD262" s="370"/>
      <c r="AE262" s="370"/>
      <c r="AF262" s="370"/>
      <c r="AG262" s="370"/>
      <c r="AH262" s="370"/>
      <c r="AI262" s="370"/>
      <c r="AJ262" s="370"/>
      <c r="AK262" s="370"/>
      <c r="AL262" s="370"/>
      <c r="AM262" s="370"/>
      <c r="AN262" s="370"/>
      <c r="AO262" s="370"/>
      <c r="AP262" s="370"/>
      <c r="AQ262" s="370"/>
      <c r="AR262" s="370"/>
      <c r="AS262" s="370"/>
      <c r="AT262" s="370"/>
      <c r="AU262" s="370"/>
      <c r="AV262" s="370"/>
      <c r="AW262" s="370"/>
      <c r="AX262" s="370"/>
      <c r="AY262" s="370"/>
      <c r="AZ262" s="370"/>
      <c r="BA262" s="370"/>
      <c r="BB262" s="370"/>
      <c r="BC262" s="370"/>
      <c r="BD262" s="370"/>
      <c r="BE262" s="370"/>
      <c r="BF262" s="370"/>
      <c r="BG262" s="370"/>
      <c r="BH262" s="370"/>
      <c r="BI262" s="370"/>
      <c r="BJ262" s="370"/>
      <c r="BK262" s="370"/>
      <c r="BL262" s="370"/>
      <c r="BM262" s="370"/>
      <c r="BN262" s="370"/>
      <c r="BO262" s="370"/>
      <c r="BP262" s="370"/>
      <c r="BQ262" s="370"/>
      <c r="BR262" s="370"/>
      <c r="BS262" s="370"/>
      <c r="BT262" s="370"/>
      <c r="BU262" s="370"/>
      <c r="BV262" s="370"/>
      <c r="BW262" s="370"/>
      <c r="BX262" s="370"/>
      <c r="BY262" s="370"/>
      <c r="BZ262" s="370"/>
      <c r="CA262" s="370"/>
      <c r="CB262" s="370"/>
      <c r="CC262" s="370"/>
      <c r="CD262" s="370"/>
      <c r="CE262" s="370"/>
      <c r="CF262" s="370"/>
      <c r="CG262" s="370"/>
      <c r="CH262" s="370"/>
      <c r="CI262" s="370"/>
      <c r="CJ262" s="370"/>
      <c r="CK262" s="370"/>
      <c r="CL262" s="370"/>
      <c r="CM262" s="370"/>
      <c r="CN262" s="370"/>
      <c r="CO262" s="370"/>
      <c r="CP262" s="370"/>
      <c r="CQ262" s="370"/>
      <c r="CR262" s="370"/>
      <c r="CS262" s="370"/>
      <c r="CT262" s="370"/>
      <c r="CU262" s="370"/>
      <c r="CV262" s="370"/>
      <c r="CW262" s="370"/>
      <c r="CX262" s="370"/>
      <c r="CY262" s="370"/>
      <c r="CZ262" s="370"/>
      <c r="DA262" s="370"/>
      <c r="DB262" s="370"/>
      <c r="DC262" s="370"/>
      <c r="DD262" s="370"/>
      <c r="DE262" s="370"/>
      <c r="DF262" s="370"/>
      <c r="DG262" s="370"/>
      <c r="DH262" s="370"/>
      <c r="DI262" s="370"/>
      <c r="DJ262" s="370"/>
      <c r="DK262" s="370"/>
      <c r="DL262" s="370"/>
      <c r="DM262" s="370"/>
      <c r="DN262" s="370"/>
      <c r="DO262" s="370"/>
      <c r="DP262" s="370"/>
      <c r="DQ262" s="370"/>
      <c r="DR262" s="370"/>
      <c r="DS262" s="370"/>
      <c r="DT262" s="370"/>
      <c r="DU262" s="370"/>
      <c r="DV262" s="370"/>
      <c r="DW262" s="370"/>
      <c r="DX262" s="370"/>
      <c r="DY262" s="370"/>
      <c r="DZ262" s="370"/>
      <c r="EA262" s="370"/>
      <c r="EB262" s="370"/>
      <c r="EC262" s="370"/>
      <c r="ED262" s="370"/>
      <c r="EE262" s="370"/>
      <c r="EF262" s="370"/>
      <c r="EG262" s="370"/>
      <c r="EH262" s="370"/>
      <c r="EI262" s="370"/>
      <c r="EJ262" s="370"/>
      <c r="EK262" s="370"/>
      <c r="EL262" s="370"/>
      <c r="EM262" s="370"/>
      <c r="EN262" s="370"/>
      <c r="EO262" s="370"/>
      <c r="EP262" s="370"/>
      <c r="EQ262" s="370"/>
      <c r="ER262" s="370"/>
      <c r="ES262" s="370"/>
      <c r="ET262" s="370"/>
      <c r="EU262" s="370"/>
      <c r="EV262" s="370"/>
      <c r="EW262" s="370"/>
      <c r="EX262" s="370"/>
      <c r="EY262" s="370"/>
      <c r="EZ262" s="370"/>
      <c r="FA262" s="370"/>
      <c r="FB262" s="370"/>
      <c r="FC262" s="370"/>
      <c r="FD262" s="370"/>
      <c r="FE262" s="370"/>
      <c r="FF262" s="370"/>
      <c r="FG262" s="370"/>
      <c r="FH262" s="370"/>
      <c r="FI262" s="370"/>
      <c r="FJ262" s="370"/>
      <c r="FK262" s="370"/>
      <c r="FL262" s="370"/>
      <c r="FM262" s="370"/>
      <c r="FN262" s="370"/>
      <c r="FO262" s="370"/>
      <c r="FP262" s="370"/>
      <c r="FQ262" s="370"/>
      <c r="FR262" s="370"/>
      <c r="FS262" s="370"/>
      <c r="FT262" s="370"/>
      <c r="FU262" s="370"/>
      <c r="FV262" s="370"/>
      <c r="FW262" s="370"/>
      <c r="FX262" s="370"/>
      <c r="FY262" s="370"/>
      <c r="FZ262" s="370"/>
      <c r="GA262" s="370"/>
      <c r="GB262" s="370"/>
      <c r="GC262" s="370"/>
      <c r="GD262" s="370"/>
      <c r="GE262" s="370"/>
      <c r="GF262" s="370"/>
      <c r="GG262" s="370"/>
      <c r="GH262" s="370"/>
      <c r="GI262" s="370"/>
    </row>
    <row r="263" spans="1:191" s="371" customFormat="1" ht="15.75">
      <c r="A263" s="372">
        <f t="shared" si="59"/>
        <v>13</v>
      </c>
      <c r="B263" s="333" t="s">
        <v>122</v>
      </c>
      <c r="C263" s="149">
        <v>214950</v>
      </c>
      <c r="D263" s="149">
        <v>1</v>
      </c>
      <c r="E263" s="149">
        <v>1</v>
      </c>
      <c r="F263" s="149">
        <v>1</v>
      </c>
      <c r="G263" s="149">
        <v>1</v>
      </c>
      <c r="H263" s="149">
        <v>1</v>
      </c>
      <c r="I263" s="373">
        <f>H263*0.99</f>
        <v>0.99</v>
      </c>
      <c r="J263" s="374">
        <f>I263*0.99</f>
        <v>0.9801</v>
      </c>
      <c r="K263" s="379">
        <f>D263*1.11</f>
        <v>1.11</v>
      </c>
      <c r="L263" s="379">
        <f aca="true" t="shared" si="61" ref="L263:Q263">E263*1.11</f>
        <v>1.11</v>
      </c>
      <c r="M263" s="379">
        <f t="shared" si="61"/>
        <v>1.11</v>
      </c>
      <c r="N263" s="379">
        <f t="shared" si="61"/>
        <v>1.11</v>
      </c>
      <c r="O263" s="379">
        <f t="shared" si="61"/>
        <v>1.11</v>
      </c>
      <c r="P263" s="379">
        <f t="shared" si="61"/>
        <v>1.0989</v>
      </c>
      <c r="Q263" s="379">
        <f t="shared" si="61"/>
        <v>1.087911</v>
      </c>
      <c r="R263" s="368"/>
      <c r="S263" s="368"/>
      <c r="T263" s="369"/>
      <c r="U263" s="370"/>
      <c r="V263" s="370"/>
      <c r="W263" s="370"/>
      <c r="X263" s="370"/>
      <c r="Y263" s="370"/>
      <c r="Z263" s="370"/>
      <c r="AA263" s="370"/>
      <c r="AB263" s="370"/>
      <c r="AC263" s="370"/>
      <c r="AD263" s="370"/>
      <c r="AE263" s="370"/>
      <c r="AF263" s="370"/>
      <c r="AG263" s="370"/>
      <c r="AH263" s="370"/>
      <c r="AI263" s="370"/>
      <c r="AJ263" s="370"/>
      <c r="AK263" s="370"/>
      <c r="AL263" s="370"/>
      <c r="AM263" s="370"/>
      <c r="AN263" s="370"/>
      <c r="AO263" s="370"/>
      <c r="AP263" s="370"/>
      <c r="AQ263" s="370"/>
      <c r="AR263" s="370"/>
      <c r="AS263" s="370"/>
      <c r="AT263" s="370"/>
      <c r="AU263" s="370"/>
      <c r="AV263" s="370"/>
      <c r="AW263" s="370"/>
      <c r="AX263" s="370"/>
      <c r="AY263" s="370"/>
      <c r="AZ263" s="370"/>
      <c r="BA263" s="370"/>
      <c r="BB263" s="370"/>
      <c r="BC263" s="370"/>
      <c r="BD263" s="370"/>
      <c r="BE263" s="370"/>
      <c r="BF263" s="370"/>
      <c r="BG263" s="370"/>
      <c r="BH263" s="370"/>
      <c r="BI263" s="370"/>
      <c r="BJ263" s="370"/>
      <c r="BK263" s="370"/>
      <c r="BL263" s="370"/>
      <c r="BM263" s="370"/>
      <c r="BN263" s="370"/>
      <c r="BO263" s="370"/>
      <c r="BP263" s="370"/>
      <c r="BQ263" s="370"/>
      <c r="BR263" s="370"/>
      <c r="BS263" s="370"/>
      <c r="BT263" s="370"/>
      <c r="BU263" s="370"/>
      <c r="BV263" s="370"/>
      <c r="BW263" s="370"/>
      <c r="BX263" s="370"/>
      <c r="BY263" s="370"/>
      <c r="BZ263" s="370"/>
      <c r="CA263" s="370"/>
      <c r="CB263" s="370"/>
      <c r="CC263" s="370"/>
      <c r="CD263" s="370"/>
      <c r="CE263" s="370"/>
      <c r="CF263" s="370"/>
      <c r="CG263" s="370"/>
      <c r="CH263" s="370"/>
      <c r="CI263" s="370"/>
      <c r="CJ263" s="370"/>
      <c r="CK263" s="370"/>
      <c r="CL263" s="370"/>
      <c r="CM263" s="370"/>
      <c r="CN263" s="370"/>
      <c r="CO263" s="370"/>
      <c r="CP263" s="370"/>
      <c r="CQ263" s="370"/>
      <c r="CR263" s="370"/>
      <c r="CS263" s="370"/>
      <c r="CT263" s="370"/>
      <c r="CU263" s="370"/>
      <c r="CV263" s="370"/>
      <c r="CW263" s="370"/>
      <c r="CX263" s="370"/>
      <c r="CY263" s="370"/>
      <c r="CZ263" s="370"/>
      <c r="DA263" s="370"/>
      <c r="DB263" s="370"/>
      <c r="DC263" s="370"/>
      <c r="DD263" s="370"/>
      <c r="DE263" s="370"/>
      <c r="DF263" s="370"/>
      <c r="DG263" s="370"/>
      <c r="DH263" s="370"/>
      <c r="DI263" s="370"/>
      <c r="DJ263" s="370"/>
      <c r="DK263" s="370"/>
      <c r="DL263" s="370"/>
      <c r="DM263" s="370"/>
      <c r="DN263" s="370"/>
      <c r="DO263" s="370"/>
      <c r="DP263" s="370"/>
      <c r="DQ263" s="370"/>
      <c r="DR263" s="370"/>
      <c r="DS263" s="370"/>
      <c r="DT263" s="370"/>
      <c r="DU263" s="370"/>
      <c r="DV263" s="370"/>
      <c r="DW263" s="370"/>
      <c r="DX263" s="370"/>
      <c r="DY263" s="370"/>
      <c r="DZ263" s="370"/>
      <c r="EA263" s="370"/>
      <c r="EB263" s="370"/>
      <c r="EC263" s="370"/>
      <c r="ED263" s="370"/>
      <c r="EE263" s="370"/>
      <c r="EF263" s="370"/>
      <c r="EG263" s="370"/>
      <c r="EH263" s="370"/>
      <c r="EI263" s="370"/>
      <c r="EJ263" s="370"/>
      <c r="EK263" s="370"/>
      <c r="EL263" s="370"/>
      <c r="EM263" s="370"/>
      <c r="EN263" s="370"/>
      <c r="EO263" s="370"/>
      <c r="EP263" s="370"/>
      <c r="EQ263" s="370"/>
      <c r="ER263" s="370"/>
      <c r="ES263" s="370"/>
      <c r="ET263" s="370"/>
      <c r="EU263" s="370"/>
      <c r="EV263" s="370"/>
      <c r="EW263" s="370"/>
      <c r="EX263" s="370"/>
      <c r="EY263" s="370"/>
      <c r="EZ263" s="370"/>
      <c r="FA263" s="370"/>
      <c r="FB263" s="370"/>
      <c r="FC263" s="370"/>
      <c r="FD263" s="370"/>
      <c r="FE263" s="370"/>
      <c r="FF263" s="370"/>
      <c r="FG263" s="370"/>
      <c r="FH263" s="370"/>
      <c r="FI263" s="370"/>
      <c r="FJ263" s="370"/>
      <c r="FK263" s="370"/>
      <c r="FL263" s="370"/>
      <c r="FM263" s="370"/>
      <c r="FN263" s="370"/>
      <c r="FO263" s="370"/>
      <c r="FP263" s="370"/>
      <c r="FQ263" s="370"/>
      <c r="FR263" s="370"/>
      <c r="FS263" s="370"/>
      <c r="FT263" s="370"/>
      <c r="FU263" s="370"/>
      <c r="FV263" s="370"/>
      <c r="FW263" s="370"/>
      <c r="FX263" s="370"/>
      <c r="FY263" s="370"/>
      <c r="FZ263" s="370"/>
      <c r="GA263" s="370"/>
      <c r="GB263" s="370"/>
      <c r="GC263" s="370"/>
      <c r="GD263" s="370"/>
      <c r="GE263" s="370"/>
      <c r="GF263" s="370"/>
      <c r="GG263" s="370"/>
      <c r="GH263" s="370"/>
      <c r="GI263" s="370"/>
    </row>
    <row r="264" spans="1:191" s="371" customFormat="1" ht="31.5">
      <c r="A264" s="372">
        <f t="shared" si="59"/>
        <v>14</v>
      </c>
      <c r="B264" s="333" t="s">
        <v>630</v>
      </c>
      <c r="C264" s="149" t="s">
        <v>927</v>
      </c>
      <c r="D264" s="149" t="s">
        <v>911</v>
      </c>
      <c r="E264" s="149" t="s">
        <v>911</v>
      </c>
      <c r="F264" s="149" t="s">
        <v>911</v>
      </c>
      <c r="G264" s="149">
        <v>1</v>
      </c>
      <c r="H264" s="149" t="s">
        <v>911</v>
      </c>
      <c r="I264" s="373" t="s">
        <v>911</v>
      </c>
      <c r="J264" s="374" t="s">
        <v>911</v>
      </c>
      <c r="K264" s="379" t="s">
        <v>911</v>
      </c>
      <c r="L264" s="379" t="s">
        <v>911</v>
      </c>
      <c r="M264" s="379" t="s">
        <v>911</v>
      </c>
      <c r="N264" s="379">
        <f>G264*1.11</f>
        <v>1.11</v>
      </c>
      <c r="O264" s="379" t="s">
        <v>911</v>
      </c>
      <c r="P264" s="379" t="s">
        <v>911</v>
      </c>
      <c r="Q264" s="379" t="s">
        <v>911</v>
      </c>
      <c r="R264" s="368"/>
      <c r="S264" s="368"/>
      <c r="T264" s="369"/>
      <c r="U264" s="370"/>
      <c r="V264" s="370"/>
      <c r="W264" s="370"/>
      <c r="X264" s="370"/>
      <c r="Y264" s="370"/>
      <c r="Z264" s="370"/>
      <c r="AA264" s="370"/>
      <c r="AB264" s="370"/>
      <c r="AC264" s="370"/>
      <c r="AD264" s="370"/>
      <c r="AE264" s="370"/>
      <c r="AF264" s="370"/>
      <c r="AG264" s="370"/>
      <c r="AH264" s="370"/>
      <c r="AI264" s="370"/>
      <c r="AJ264" s="370"/>
      <c r="AK264" s="370"/>
      <c r="AL264" s="370"/>
      <c r="AM264" s="370"/>
      <c r="AN264" s="370"/>
      <c r="AO264" s="370"/>
      <c r="AP264" s="370"/>
      <c r="AQ264" s="370"/>
      <c r="AR264" s="370"/>
      <c r="AS264" s="370"/>
      <c r="AT264" s="370"/>
      <c r="AU264" s="370"/>
      <c r="AV264" s="370"/>
      <c r="AW264" s="370"/>
      <c r="AX264" s="370"/>
      <c r="AY264" s="370"/>
      <c r="AZ264" s="370"/>
      <c r="BA264" s="370"/>
      <c r="BB264" s="370"/>
      <c r="BC264" s="370"/>
      <c r="BD264" s="370"/>
      <c r="BE264" s="370"/>
      <c r="BF264" s="370"/>
      <c r="BG264" s="370"/>
      <c r="BH264" s="370"/>
      <c r="BI264" s="370"/>
      <c r="BJ264" s="370"/>
      <c r="BK264" s="370"/>
      <c r="BL264" s="370"/>
      <c r="BM264" s="370"/>
      <c r="BN264" s="370"/>
      <c r="BO264" s="370"/>
      <c r="BP264" s="370"/>
      <c r="BQ264" s="370"/>
      <c r="BR264" s="370"/>
      <c r="BS264" s="370"/>
      <c r="BT264" s="370"/>
      <c r="BU264" s="370"/>
      <c r="BV264" s="370"/>
      <c r="BW264" s="370"/>
      <c r="BX264" s="370"/>
      <c r="BY264" s="370"/>
      <c r="BZ264" s="370"/>
      <c r="CA264" s="370"/>
      <c r="CB264" s="370"/>
      <c r="CC264" s="370"/>
      <c r="CD264" s="370"/>
      <c r="CE264" s="370"/>
      <c r="CF264" s="370"/>
      <c r="CG264" s="370"/>
      <c r="CH264" s="370"/>
      <c r="CI264" s="370"/>
      <c r="CJ264" s="370"/>
      <c r="CK264" s="370"/>
      <c r="CL264" s="370"/>
      <c r="CM264" s="370"/>
      <c r="CN264" s="370"/>
      <c r="CO264" s="370"/>
      <c r="CP264" s="370"/>
      <c r="CQ264" s="370"/>
      <c r="CR264" s="370"/>
      <c r="CS264" s="370"/>
      <c r="CT264" s="370"/>
      <c r="CU264" s="370"/>
      <c r="CV264" s="370"/>
      <c r="CW264" s="370"/>
      <c r="CX264" s="370"/>
      <c r="CY264" s="370"/>
      <c r="CZ264" s="370"/>
      <c r="DA264" s="370"/>
      <c r="DB264" s="370"/>
      <c r="DC264" s="370"/>
      <c r="DD264" s="370"/>
      <c r="DE264" s="370"/>
      <c r="DF264" s="370"/>
      <c r="DG264" s="370"/>
      <c r="DH264" s="370"/>
      <c r="DI264" s="370"/>
      <c r="DJ264" s="370"/>
      <c r="DK264" s="370"/>
      <c r="DL264" s="370"/>
      <c r="DM264" s="370"/>
      <c r="DN264" s="370"/>
      <c r="DO264" s="370"/>
      <c r="DP264" s="370"/>
      <c r="DQ264" s="370"/>
      <c r="DR264" s="370"/>
      <c r="DS264" s="370"/>
      <c r="DT264" s="370"/>
      <c r="DU264" s="370"/>
      <c r="DV264" s="370"/>
      <c r="DW264" s="370"/>
      <c r="DX264" s="370"/>
      <c r="DY264" s="370"/>
      <c r="DZ264" s="370"/>
      <c r="EA264" s="370"/>
      <c r="EB264" s="370"/>
      <c r="EC264" s="370"/>
      <c r="ED264" s="370"/>
      <c r="EE264" s="370"/>
      <c r="EF264" s="370"/>
      <c r="EG264" s="370"/>
      <c r="EH264" s="370"/>
      <c r="EI264" s="370"/>
      <c r="EJ264" s="370"/>
      <c r="EK264" s="370"/>
      <c r="EL264" s="370"/>
      <c r="EM264" s="370"/>
      <c r="EN264" s="370"/>
      <c r="EO264" s="370"/>
      <c r="EP264" s="370"/>
      <c r="EQ264" s="370"/>
      <c r="ER264" s="370"/>
      <c r="ES264" s="370"/>
      <c r="ET264" s="370"/>
      <c r="EU264" s="370"/>
      <c r="EV264" s="370"/>
      <c r="EW264" s="370"/>
      <c r="EX264" s="370"/>
      <c r="EY264" s="370"/>
      <c r="EZ264" s="370"/>
      <c r="FA264" s="370"/>
      <c r="FB264" s="370"/>
      <c r="FC264" s="370"/>
      <c r="FD264" s="370"/>
      <c r="FE264" s="370"/>
      <c r="FF264" s="370"/>
      <c r="FG264" s="370"/>
      <c r="FH264" s="370"/>
      <c r="FI264" s="370"/>
      <c r="FJ264" s="370"/>
      <c r="FK264" s="370"/>
      <c r="FL264" s="370"/>
      <c r="FM264" s="370"/>
      <c r="FN264" s="370"/>
      <c r="FO264" s="370"/>
      <c r="FP264" s="370"/>
      <c r="FQ264" s="370"/>
      <c r="FR264" s="370"/>
      <c r="FS264" s="370"/>
      <c r="FT264" s="370"/>
      <c r="FU264" s="370"/>
      <c r="FV264" s="370"/>
      <c r="FW264" s="370"/>
      <c r="FX264" s="370"/>
      <c r="FY264" s="370"/>
      <c r="FZ264" s="370"/>
      <c r="GA264" s="370"/>
      <c r="GB264" s="370"/>
      <c r="GC264" s="370"/>
      <c r="GD264" s="370"/>
      <c r="GE264" s="370"/>
      <c r="GF264" s="370"/>
      <c r="GG264" s="370"/>
      <c r="GH264" s="370"/>
      <c r="GI264" s="370"/>
    </row>
    <row r="265" spans="1:191" s="371" customFormat="1" ht="15.75">
      <c r="A265" s="372">
        <f t="shared" si="59"/>
        <v>15</v>
      </c>
      <c r="B265" s="333" t="s">
        <v>906</v>
      </c>
      <c r="C265" s="376" t="s">
        <v>907</v>
      </c>
      <c r="D265" s="373">
        <v>8</v>
      </c>
      <c r="E265" s="373">
        <v>3</v>
      </c>
      <c r="F265" s="373">
        <v>4</v>
      </c>
      <c r="G265" s="373">
        <v>4</v>
      </c>
      <c r="H265" s="373">
        <v>3</v>
      </c>
      <c r="I265" s="373">
        <f>H265*0.99</f>
        <v>2.9699999999999998</v>
      </c>
      <c r="J265" s="374">
        <f>I265*0.99</f>
        <v>2.9402999999999997</v>
      </c>
      <c r="K265" s="379">
        <f aca="true" t="shared" si="62" ref="K265:M266">D265*1.11</f>
        <v>8.88</v>
      </c>
      <c r="L265" s="379">
        <f t="shared" si="62"/>
        <v>3.33</v>
      </c>
      <c r="M265" s="379">
        <f t="shared" si="62"/>
        <v>4.44</v>
      </c>
      <c r="N265" s="379">
        <f>G265*1.11</f>
        <v>4.44</v>
      </c>
      <c r="O265" s="379">
        <f aca="true" t="shared" si="63" ref="O265:Q266">H265*1.11</f>
        <v>3.33</v>
      </c>
      <c r="P265" s="379">
        <f t="shared" si="63"/>
        <v>3.2967</v>
      </c>
      <c r="Q265" s="379">
        <f t="shared" si="63"/>
        <v>3.2637329999999998</v>
      </c>
      <c r="R265" s="368"/>
      <c r="S265" s="368"/>
      <c r="T265" s="369"/>
      <c r="U265" s="370"/>
      <c r="V265" s="370"/>
      <c r="W265" s="370"/>
      <c r="X265" s="370"/>
      <c r="Y265" s="370"/>
      <c r="Z265" s="370"/>
      <c r="AA265" s="370"/>
      <c r="AB265" s="370"/>
      <c r="AC265" s="370"/>
      <c r="AD265" s="370"/>
      <c r="AE265" s="370"/>
      <c r="AF265" s="370"/>
      <c r="AG265" s="370"/>
      <c r="AH265" s="370"/>
      <c r="AI265" s="370"/>
      <c r="AJ265" s="370"/>
      <c r="AK265" s="370"/>
      <c r="AL265" s="370"/>
      <c r="AM265" s="370"/>
      <c r="AN265" s="370"/>
      <c r="AO265" s="370"/>
      <c r="AP265" s="370"/>
      <c r="AQ265" s="370"/>
      <c r="AR265" s="370"/>
      <c r="AS265" s="370"/>
      <c r="AT265" s="370"/>
      <c r="AU265" s="370"/>
      <c r="AV265" s="370"/>
      <c r="AW265" s="370"/>
      <c r="AX265" s="370"/>
      <c r="AY265" s="370"/>
      <c r="AZ265" s="370"/>
      <c r="BA265" s="370"/>
      <c r="BB265" s="370"/>
      <c r="BC265" s="370"/>
      <c r="BD265" s="370"/>
      <c r="BE265" s="370"/>
      <c r="BF265" s="370"/>
      <c r="BG265" s="370"/>
      <c r="BH265" s="370"/>
      <c r="BI265" s="370"/>
      <c r="BJ265" s="370"/>
      <c r="BK265" s="370"/>
      <c r="BL265" s="370"/>
      <c r="BM265" s="370"/>
      <c r="BN265" s="370"/>
      <c r="BO265" s="370"/>
      <c r="BP265" s="370"/>
      <c r="BQ265" s="370"/>
      <c r="BR265" s="370"/>
      <c r="BS265" s="370"/>
      <c r="BT265" s="370"/>
      <c r="BU265" s="370"/>
      <c r="BV265" s="370"/>
      <c r="BW265" s="370"/>
      <c r="BX265" s="370"/>
      <c r="BY265" s="370"/>
      <c r="BZ265" s="370"/>
      <c r="CA265" s="370"/>
      <c r="CB265" s="370"/>
      <c r="CC265" s="370"/>
      <c r="CD265" s="370"/>
      <c r="CE265" s="370"/>
      <c r="CF265" s="370"/>
      <c r="CG265" s="370"/>
      <c r="CH265" s="370"/>
      <c r="CI265" s="370"/>
      <c r="CJ265" s="370"/>
      <c r="CK265" s="370"/>
      <c r="CL265" s="370"/>
      <c r="CM265" s="370"/>
      <c r="CN265" s="370"/>
      <c r="CO265" s="370"/>
      <c r="CP265" s="370"/>
      <c r="CQ265" s="370"/>
      <c r="CR265" s="370"/>
      <c r="CS265" s="370"/>
      <c r="CT265" s="370"/>
      <c r="CU265" s="370"/>
      <c r="CV265" s="370"/>
      <c r="CW265" s="370"/>
      <c r="CX265" s="370"/>
      <c r="CY265" s="370"/>
      <c r="CZ265" s="370"/>
      <c r="DA265" s="370"/>
      <c r="DB265" s="370"/>
      <c r="DC265" s="370"/>
      <c r="DD265" s="370"/>
      <c r="DE265" s="370"/>
      <c r="DF265" s="370"/>
      <c r="DG265" s="370"/>
      <c r="DH265" s="370"/>
      <c r="DI265" s="370"/>
      <c r="DJ265" s="370"/>
      <c r="DK265" s="370"/>
      <c r="DL265" s="370"/>
      <c r="DM265" s="370"/>
      <c r="DN265" s="370"/>
      <c r="DO265" s="370"/>
      <c r="DP265" s="370"/>
      <c r="DQ265" s="370"/>
      <c r="DR265" s="370"/>
      <c r="DS265" s="370"/>
      <c r="DT265" s="370"/>
      <c r="DU265" s="370"/>
      <c r="DV265" s="370"/>
      <c r="DW265" s="370"/>
      <c r="DX265" s="370"/>
      <c r="DY265" s="370"/>
      <c r="DZ265" s="370"/>
      <c r="EA265" s="370"/>
      <c r="EB265" s="370"/>
      <c r="EC265" s="370"/>
      <c r="ED265" s="370"/>
      <c r="EE265" s="370"/>
      <c r="EF265" s="370"/>
      <c r="EG265" s="370"/>
      <c r="EH265" s="370"/>
      <c r="EI265" s="370"/>
      <c r="EJ265" s="370"/>
      <c r="EK265" s="370"/>
      <c r="EL265" s="370"/>
      <c r="EM265" s="370"/>
      <c r="EN265" s="370"/>
      <c r="EO265" s="370"/>
      <c r="EP265" s="370"/>
      <c r="EQ265" s="370"/>
      <c r="ER265" s="370"/>
      <c r="ES265" s="370"/>
      <c r="ET265" s="370"/>
      <c r="EU265" s="370"/>
      <c r="EV265" s="370"/>
      <c r="EW265" s="370"/>
      <c r="EX265" s="370"/>
      <c r="EY265" s="370"/>
      <c r="EZ265" s="370"/>
      <c r="FA265" s="370"/>
      <c r="FB265" s="370"/>
      <c r="FC265" s="370"/>
      <c r="FD265" s="370"/>
      <c r="FE265" s="370"/>
      <c r="FF265" s="370"/>
      <c r="FG265" s="370"/>
      <c r="FH265" s="370"/>
      <c r="FI265" s="370"/>
      <c r="FJ265" s="370"/>
      <c r="FK265" s="370"/>
      <c r="FL265" s="370"/>
      <c r="FM265" s="370"/>
      <c r="FN265" s="370"/>
      <c r="FO265" s="370"/>
      <c r="FP265" s="370"/>
      <c r="FQ265" s="370"/>
      <c r="FR265" s="370"/>
      <c r="FS265" s="370"/>
      <c r="FT265" s="370"/>
      <c r="FU265" s="370"/>
      <c r="FV265" s="370"/>
      <c r="FW265" s="370"/>
      <c r="FX265" s="370"/>
      <c r="FY265" s="370"/>
      <c r="FZ265" s="370"/>
      <c r="GA265" s="370"/>
      <c r="GB265" s="370"/>
      <c r="GC265" s="370"/>
      <c r="GD265" s="370"/>
      <c r="GE265" s="370"/>
      <c r="GF265" s="370"/>
      <c r="GG265" s="370"/>
      <c r="GH265" s="370"/>
      <c r="GI265" s="370"/>
    </row>
    <row r="266" spans="1:191" s="371" customFormat="1" ht="15.75">
      <c r="A266" s="372">
        <f t="shared" si="59"/>
        <v>16</v>
      </c>
      <c r="B266" s="333" t="s">
        <v>904</v>
      </c>
      <c r="C266" s="149" t="s">
        <v>905</v>
      </c>
      <c r="D266" s="373">
        <v>7</v>
      </c>
      <c r="E266" s="373">
        <v>4</v>
      </c>
      <c r="F266" s="373">
        <v>1</v>
      </c>
      <c r="G266" s="373" t="s">
        <v>911</v>
      </c>
      <c r="H266" s="373">
        <v>1</v>
      </c>
      <c r="I266" s="373">
        <f>H266*0.99</f>
        <v>0.99</v>
      </c>
      <c r="J266" s="374">
        <f>I266*0.99</f>
        <v>0.9801</v>
      </c>
      <c r="K266" s="379">
        <f t="shared" si="62"/>
        <v>7.7700000000000005</v>
      </c>
      <c r="L266" s="379">
        <f t="shared" si="62"/>
        <v>4.44</v>
      </c>
      <c r="M266" s="379">
        <f t="shared" si="62"/>
        <v>1.11</v>
      </c>
      <c r="N266" s="379" t="s">
        <v>911</v>
      </c>
      <c r="O266" s="379">
        <f t="shared" si="63"/>
        <v>1.11</v>
      </c>
      <c r="P266" s="379">
        <f t="shared" si="63"/>
        <v>1.0989</v>
      </c>
      <c r="Q266" s="379">
        <f t="shared" si="63"/>
        <v>1.087911</v>
      </c>
      <c r="R266" s="368"/>
      <c r="S266" s="368"/>
      <c r="T266" s="369"/>
      <c r="U266" s="370"/>
      <c r="V266" s="370"/>
      <c r="W266" s="370"/>
      <c r="X266" s="370"/>
      <c r="Y266" s="370"/>
      <c r="Z266" s="370"/>
      <c r="AA266" s="370"/>
      <c r="AB266" s="370"/>
      <c r="AC266" s="370"/>
      <c r="AD266" s="370"/>
      <c r="AE266" s="370"/>
      <c r="AF266" s="370"/>
      <c r="AG266" s="370"/>
      <c r="AH266" s="370"/>
      <c r="AI266" s="370"/>
      <c r="AJ266" s="370"/>
      <c r="AK266" s="370"/>
      <c r="AL266" s="370"/>
      <c r="AM266" s="370"/>
      <c r="AN266" s="370"/>
      <c r="AO266" s="370"/>
      <c r="AP266" s="370"/>
      <c r="AQ266" s="370"/>
      <c r="AR266" s="370"/>
      <c r="AS266" s="370"/>
      <c r="AT266" s="370"/>
      <c r="AU266" s="370"/>
      <c r="AV266" s="370"/>
      <c r="AW266" s="370"/>
      <c r="AX266" s="370"/>
      <c r="AY266" s="370"/>
      <c r="AZ266" s="370"/>
      <c r="BA266" s="370"/>
      <c r="BB266" s="370"/>
      <c r="BC266" s="370"/>
      <c r="BD266" s="370"/>
      <c r="BE266" s="370"/>
      <c r="BF266" s="370"/>
      <c r="BG266" s="370"/>
      <c r="BH266" s="370"/>
      <c r="BI266" s="370"/>
      <c r="BJ266" s="370"/>
      <c r="BK266" s="370"/>
      <c r="BL266" s="370"/>
      <c r="BM266" s="370"/>
      <c r="BN266" s="370"/>
      <c r="BO266" s="370"/>
      <c r="BP266" s="370"/>
      <c r="BQ266" s="370"/>
      <c r="BR266" s="370"/>
      <c r="BS266" s="370"/>
      <c r="BT266" s="370"/>
      <c r="BU266" s="370"/>
      <c r="BV266" s="370"/>
      <c r="BW266" s="370"/>
      <c r="BX266" s="370"/>
      <c r="BY266" s="370"/>
      <c r="BZ266" s="370"/>
      <c r="CA266" s="370"/>
      <c r="CB266" s="370"/>
      <c r="CC266" s="370"/>
      <c r="CD266" s="370"/>
      <c r="CE266" s="370"/>
      <c r="CF266" s="370"/>
      <c r="CG266" s="370"/>
      <c r="CH266" s="370"/>
      <c r="CI266" s="370"/>
      <c r="CJ266" s="370"/>
      <c r="CK266" s="370"/>
      <c r="CL266" s="370"/>
      <c r="CM266" s="370"/>
      <c r="CN266" s="370"/>
      <c r="CO266" s="370"/>
      <c r="CP266" s="370"/>
      <c r="CQ266" s="370"/>
      <c r="CR266" s="370"/>
      <c r="CS266" s="370"/>
      <c r="CT266" s="370"/>
      <c r="CU266" s="370"/>
      <c r="CV266" s="370"/>
      <c r="CW266" s="370"/>
      <c r="CX266" s="370"/>
      <c r="CY266" s="370"/>
      <c r="CZ266" s="370"/>
      <c r="DA266" s="370"/>
      <c r="DB266" s="370"/>
      <c r="DC266" s="370"/>
      <c r="DD266" s="370"/>
      <c r="DE266" s="370"/>
      <c r="DF266" s="370"/>
      <c r="DG266" s="370"/>
      <c r="DH266" s="370"/>
      <c r="DI266" s="370"/>
      <c r="DJ266" s="370"/>
      <c r="DK266" s="370"/>
      <c r="DL266" s="370"/>
      <c r="DM266" s="370"/>
      <c r="DN266" s="370"/>
      <c r="DO266" s="370"/>
      <c r="DP266" s="370"/>
      <c r="DQ266" s="370"/>
      <c r="DR266" s="370"/>
      <c r="DS266" s="370"/>
      <c r="DT266" s="370"/>
      <c r="DU266" s="370"/>
      <c r="DV266" s="370"/>
      <c r="DW266" s="370"/>
      <c r="DX266" s="370"/>
      <c r="DY266" s="370"/>
      <c r="DZ266" s="370"/>
      <c r="EA266" s="370"/>
      <c r="EB266" s="370"/>
      <c r="EC266" s="370"/>
      <c r="ED266" s="370"/>
      <c r="EE266" s="370"/>
      <c r="EF266" s="370"/>
      <c r="EG266" s="370"/>
      <c r="EH266" s="370"/>
      <c r="EI266" s="370"/>
      <c r="EJ266" s="370"/>
      <c r="EK266" s="370"/>
      <c r="EL266" s="370"/>
      <c r="EM266" s="370"/>
      <c r="EN266" s="370"/>
      <c r="EO266" s="370"/>
      <c r="EP266" s="370"/>
      <c r="EQ266" s="370"/>
      <c r="ER266" s="370"/>
      <c r="ES266" s="370"/>
      <c r="ET266" s="370"/>
      <c r="EU266" s="370"/>
      <c r="EV266" s="370"/>
      <c r="EW266" s="370"/>
      <c r="EX266" s="370"/>
      <c r="EY266" s="370"/>
      <c r="EZ266" s="370"/>
      <c r="FA266" s="370"/>
      <c r="FB266" s="370"/>
      <c r="FC266" s="370"/>
      <c r="FD266" s="370"/>
      <c r="FE266" s="370"/>
      <c r="FF266" s="370"/>
      <c r="FG266" s="370"/>
      <c r="FH266" s="370"/>
      <c r="FI266" s="370"/>
      <c r="FJ266" s="370"/>
      <c r="FK266" s="370"/>
      <c r="FL266" s="370"/>
      <c r="FM266" s="370"/>
      <c r="FN266" s="370"/>
      <c r="FO266" s="370"/>
      <c r="FP266" s="370"/>
      <c r="FQ266" s="370"/>
      <c r="FR266" s="370"/>
      <c r="FS266" s="370"/>
      <c r="FT266" s="370"/>
      <c r="FU266" s="370"/>
      <c r="FV266" s="370"/>
      <c r="FW266" s="370"/>
      <c r="FX266" s="370"/>
      <c r="FY266" s="370"/>
      <c r="FZ266" s="370"/>
      <c r="GA266" s="370"/>
      <c r="GB266" s="370"/>
      <c r="GC266" s="370"/>
      <c r="GD266" s="370"/>
      <c r="GE266" s="370"/>
      <c r="GF266" s="370"/>
      <c r="GG266" s="370"/>
      <c r="GH266" s="370"/>
      <c r="GI266" s="370"/>
    </row>
    <row r="267" spans="1:191" s="371" customFormat="1" ht="15.75">
      <c r="A267" s="372">
        <f t="shared" si="59"/>
        <v>17</v>
      </c>
      <c r="B267" s="333" t="s">
        <v>908</v>
      </c>
      <c r="C267" s="149" t="s">
        <v>909</v>
      </c>
      <c r="D267" s="373">
        <v>1</v>
      </c>
      <c r="E267" s="373" t="s">
        <v>911</v>
      </c>
      <c r="F267" s="373">
        <v>1</v>
      </c>
      <c r="G267" s="373" t="s">
        <v>911</v>
      </c>
      <c r="H267" s="373" t="s">
        <v>911</v>
      </c>
      <c r="I267" s="373" t="s">
        <v>911</v>
      </c>
      <c r="J267" s="374" t="s">
        <v>911</v>
      </c>
      <c r="K267" s="379">
        <f>D267*1.11</f>
        <v>1.11</v>
      </c>
      <c r="L267" s="379" t="s">
        <v>911</v>
      </c>
      <c r="M267" s="379">
        <f>F267*1.11</f>
        <v>1.11</v>
      </c>
      <c r="N267" s="379" t="s">
        <v>911</v>
      </c>
      <c r="O267" s="379" t="s">
        <v>911</v>
      </c>
      <c r="P267" s="379" t="s">
        <v>911</v>
      </c>
      <c r="Q267" s="379" t="s">
        <v>911</v>
      </c>
      <c r="R267" s="368"/>
      <c r="S267" s="368"/>
      <c r="T267" s="369"/>
      <c r="U267" s="370"/>
      <c r="V267" s="370"/>
      <c r="W267" s="370"/>
      <c r="X267" s="370"/>
      <c r="Y267" s="370"/>
      <c r="Z267" s="370"/>
      <c r="AA267" s="370"/>
      <c r="AB267" s="370"/>
      <c r="AC267" s="370"/>
      <c r="AD267" s="370"/>
      <c r="AE267" s="370"/>
      <c r="AF267" s="370"/>
      <c r="AG267" s="370"/>
      <c r="AH267" s="370"/>
      <c r="AI267" s="370"/>
      <c r="AJ267" s="370"/>
      <c r="AK267" s="370"/>
      <c r="AL267" s="370"/>
      <c r="AM267" s="370"/>
      <c r="AN267" s="370"/>
      <c r="AO267" s="370"/>
      <c r="AP267" s="370"/>
      <c r="AQ267" s="370"/>
      <c r="AR267" s="370"/>
      <c r="AS267" s="370"/>
      <c r="AT267" s="370"/>
      <c r="AU267" s="370"/>
      <c r="AV267" s="370"/>
      <c r="AW267" s="370"/>
      <c r="AX267" s="370"/>
      <c r="AY267" s="370"/>
      <c r="AZ267" s="370"/>
      <c r="BA267" s="370"/>
      <c r="BB267" s="370"/>
      <c r="BC267" s="370"/>
      <c r="BD267" s="370"/>
      <c r="BE267" s="370"/>
      <c r="BF267" s="370"/>
      <c r="BG267" s="370"/>
      <c r="BH267" s="370"/>
      <c r="BI267" s="370"/>
      <c r="BJ267" s="370"/>
      <c r="BK267" s="370"/>
      <c r="BL267" s="370"/>
      <c r="BM267" s="370"/>
      <c r="BN267" s="370"/>
      <c r="BO267" s="370"/>
      <c r="BP267" s="370"/>
      <c r="BQ267" s="370"/>
      <c r="BR267" s="370"/>
      <c r="BS267" s="370"/>
      <c r="BT267" s="370"/>
      <c r="BU267" s="370"/>
      <c r="BV267" s="370"/>
      <c r="BW267" s="370"/>
      <c r="BX267" s="370"/>
      <c r="BY267" s="370"/>
      <c r="BZ267" s="370"/>
      <c r="CA267" s="370"/>
      <c r="CB267" s="370"/>
      <c r="CC267" s="370"/>
      <c r="CD267" s="370"/>
      <c r="CE267" s="370"/>
      <c r="CF267" s="370"/>
      <c r="CG267" s="370"/>
      <c r="CH267" s="370"/>
      <c r="CI267" s="370"/>
      <c r="CJ267" s="370"/>
      <c r="CK267" s="370"/>
      <c r="CL267" s="370"/>
      <c r="CM267" s="370"/>
      <c r="CN267" s="370"/>
      <c r="CO267" s="370"/>
      <c r="CP267" s="370"/>
      <c r="CQ267" s="370"/>
      <c r="CR267" s="370"/>
      <c r="CS267" s="370"/>
      <c r="CT267" s="370"/>
      <c r="CU267" s="370"/>
      <c r="CV267" s="370"/>
      <c r="CW267" s="370"/>
      <c r="CX267" s="370"/>
      <c r="CY267" s="370"/>
      <c r="CZ267" s="370"/>
      <c r="DA267" s="370"/>
      <c r="DB267" s="370"/>
      <c r="DC267" s="370"/>
      <c r="DD267" s="370"/>
      <c r="DE267" s="370"/>
      <c r="DF267" s="370"/>
      <c r="DG267" s="370"/>
      <c r="DH267" s="370"/>
      <c r="DI267" s="370"/>
      <c r="DJ267" s="370"/>
      <c r="DK267" s="370"/>
      <c r="DL267" s="370"/>
      <c r="DM267" s="370"/>
      <c r="DN267" s="370"/>
      <c r="DO267" s="370"/>
      <c r="DP267" s="370"/>
      <c r="DQ267" s="370"/>
      <c r="DR267" s="370"/>
      <c r="DS267" s="370"/>
      <c r="DT267" s="370"/>
      <c r="DU267" s="370"/>
      <c r="DV267" s="370"/>
      <c r="DW267" s="370"/>
      <c r="DX267" s="370"/>
      <c r="DY267" s="370"/>
      <c r="DZ267" s="370"/>
      <c r="EA267" s="370"/>
      <c r="EB267" s="370"/>
      <c r="EC267" s="370"/>
      <c r="ED267" s="370"/>
      <c r="EE267" s="370"/>
      <c r="EF267" s="370"/>
      <c r="EG267" s="370"/>
      <c r="EH267" s="370"/>
      <c r="EI267" s="370"/>
      <c r="EJ267" s="370"/>
      <c r="EK267" s="370"/>
      <c r="EL267" s="370"/>
      <c r="EM267" s="370"/>
      <c r="EN267" s="370"/>
      <c r="EO267" s="370"/>
      <c r="EP267" s="370"/>
      <c r="EQ267" s="370"/>
      <c r="ER267" s="370"/>
      <c r="ES267" s="370"/>
      <c r="ET267" s="370"/>
      <c r="EU267" s="370"/>
      <c r="EV267" s="370"/>
      <c r="EW267" s="370"/>
      <c r="EX267" s="370"/>
      <c r="EY267" s="370"/>
      <c r="EZ267" s="370"/>
      <c r="FA267" s="370"/>
      <c r="FB267" s="370"/>
      <c r="FC267" s="370"/>
      <c r="FD267" s="370"/>
      <c r="FE267" s="370"/>
      <c r="FF267" s="370"/>
      <c r="FG267" s="370"/>
      <c r="FH267" s="370"/>
      <c r="FI267" s="370"/>
      <c r="FJ267" s="370"/>
      <c r="FK267" s="370"/>
      <c r="FL267" s="370"/>
      <c r="FM267" s="370"/>
      <c r="FN267" s="370"/>
      <c r="FO267" s="370"/>
      <c r="FP267" s="370"/>
      <c r="FQ267" s="370"/>
      <c r="FR267" s="370"/>
      <c r="FS267" s="370"/>
      <c r="FT267" s="370"/>
      <c r="FU267" s="370"/>
      <c r="FV267" s="370"/>
      <c r="FW267" s="370"/>
      <c r="FX267" s="370"/>
      <c r="FY267" s="370"/>
      <c r="FZ267" s="370"/>
      <c r="GA267" s="370"/>
      <c r="GB267" s="370"/>
      <c r="GC267" s="370"/>
      <c r="GD267" s="370"/>
      <c r="GE267" s="370"/>
      <c r="GF267" s="370"/>
      <c r="GG267" s="370"/>
      <c r="GH267" s="370"/>
      <c r="GI267" s="370"/>
    </row>
    <row r="268" spans="1:191" s="371" customFormat="1" ht="31.5">
      <c r="A268" s="372">
        <f t="shared" si="59"/>
        <v>18</v>
      </c>
      <c r="B268" s="333" t="s">
        <v>920</v>
      </c>
      <c r="C268" s="149" t="s">
        <v>921</v>
      </c>
      <c r="D268" s="149">
        <v>2</v>
      </c>
      <c r="E268" s="149">
        <v>3</v>
      </c>
      <c r="F268" s="128">
        <v>2</v>
      </c>
      <c r="G268" s="128">
        <v>1</v>
      </c>
      <c r="H268" s="128">
        <v>1</v>
      </c>
      <c r="I268" s="373">
        <f aca="true" t="shared" si="64" ref="I268:J270">H268*0.99</f>
        <v>0.99</v>
      </c>
      <c r="J268" s="374">
        <f t="shared" si="64"/>
        <v>0.9801</v>
      </c>
      <c r="K268" s="379">
        <f>D268*1.11</f>
        <v>2.22</v>
      </c>
      <c r="L268" s="379">
        <f>E268*1.11</f>
        <v>3.33</v>
      </c>
      <c r="M268" s="379">
        <f>F268*1.11</f>
        <v>2.22</v>
      </c>
      <c r="N268" s="379">
        <f aca="true" t="shared" si="65" ref="N268:Q270">G268*1.11</f>
        <v>1.11</v>
      </c>
      <c r="O268" s="379">
        <f t="shared" si="65"/>
        <v>1.11</v>
      </c>
      <c r="P268" s="379">
        <f t="shared" si="65"/>
        <v>1.0989</v>
      </c>
      <c r="Q268" s="379">
        <f t="shared" si="65"/>
        <v>1.087911</v>
      </c>
      <c r="R268" s="368"/>
      <c r="S268" s="368"/>
      <c r="T268" s="369"/>
      <c r="U268" s="370"/>
      <c r="V268" s="370"/>
      <c r="W268" s="370"/>
      <c r="X268" s="370"/>
      <c r="Y268" s="370"/>
      <c r="Z268" s="370"/>
      <c r="AA268" s="370"/>
      <c r="AB268" s="370"/>
      <c r="AC268" s="370"/>
      <c r="AD268" s="370"/>
      <c r="AE268" s="370"/>
      <c r="AF268" s="370"/>
      <c r="AG268" s="370"/>
      <c r="AH268" s="370"/>
      <c r="AI268" s="370"/>
      <c r="AJ268" s="370"/>
      <c r="AK268" s="370"/>
      <c r="AL268" s="370"/>
      <c r="AM268" s="370"/>
      <c r="AN268" s="370"/>
      <c r="AO268" s="370"/>
      <c r="AP268" s="370"/>
      <c r="AQ268" s="370"/>
      <c r="AR268" s="370"/>
      <c r="AS268" s="370"/>
      <c r="AT268" s="370"/>
      <c r="AU268" s="370"/>
      <c r="AV268" s="370"/>
      <c r="AW268" s="370"/>
      <c r="AX268" s="370"/>
      <c r="AY268" s="370"/>
      <c r="AZ268" s="370"/>
      <c r="BA268" s="370"/>
      <c r="BB268" s="370"/>
      <c r="BC268" s="370"/>
      <c r="BD268" s="370"/>
      <c r="BE268" s="370"/>
      <c r="BF268" s="370"/>
      <c r="BG268" s="370"/>
      <c r="BH268" s="370"/>
      <c r="BI268" s="370"/>
      <c r="BJ268" s="370"/>
      <c r="BK268" s="370"/>
      <c r="BL268" s="370"/>
      <c r="BM268" s="370"/>
      <c r="BN268" s="370"/>
      <c r="BO268" s="370"/>
      <c r="BP268" s="370"/>
      <c r="BQ268" s="370"/>
      <c r="BR268" s="370"/>
      <c r="BS268" s="370"/>
      <c r="BT268" s="370"/>
      <c r="BU268" s="370"/>
      <c r="BV268" s="370"/>
      <c r="BW268" s="370"/>
      <c r="BX268" s="370"/>
      <c r="BY268" s="370"/>
      <c r="BZ268" s="370"/>
      <c r="CA268" s="370"/>
      <c r="CB268" s="370"/>
      <c r="CC268" s="370"/>
      <c r="CD268" s="370"/>
      <c r="CE268" s="370"/>
      <c r="CF268" s="370"/>
      <c r="CG268" s="370"/>
      <c r="CH268" s="370"/>
      <c r="CI268" s="370"/>
      <c r="CJ268" s="370"/>
      <c r="CK268" s="370"/>
      <c r="CL268" s="370"/>
      <c r="CM268" s="370"/>
      <c r="CN268" s="370"/>
      <c r="CO268" s="370"/>
      <c r="CP268" s="370"/>
      <c r="CQ268" s="370"/>
      <c r="CR268" s="370"/>
      <c r="CS268" s="370"/>
      <c r="CT268" s="370"/>
      <c r="CU268" s="370"/>
      <c r="CV268" s="370"/>
      <c r="CW268" s="370"/>
      <c r="CX268" s="370"/>
      <c r="CY268" s="370"/>
      <c r="CZ268" s="370"/>
      <c r="DA268" s="370"/>
      <c r="DB268" s="370"/>
      <c r="DC268" s="370"/>
      <c r="DD268" s="370"/>
      <c r="DE268" s="370"/>
      <c r="DF268" s="370"/>
      <c r="DG268" s="370"/>
      <c r="DH268" s="370"/>
      <c r="DI268" s="370"/>
      <c r="DJ268" s="370"/>
      <c r="DK268" s="370"/>
      <c r="DL268" s="370"/>
      <c r="DM268" s="370"/>
      <c r="DN268" s="370"/>
      <c r="DO268" s="370"/>
      <c r="DP268" s="370"/>
      <c r="DQ268" s="370"/>
      <c r="DR268" s="370"/>
      <c r="DS268" s="370"/>
      <c r="DT268" s="370"/>
      <c r="DU268" s="370"/>
      <c r="DV268" s="370"/>
      <c r="DW268" s="370"/>
      <c r="DX268" s="370"/>
      <c r="DY268" s="370"/>
      <c r="DZ268" s="370"/>
      <c r="EA268" s="370"/>
      <c r="EB268" s="370"/>
      <c r="EC268" s="370"/>
      <c r="ED268" s="370"/>
      <c r="EE268" s="370"/>
      <c r="EF268" s="370"/>
      <c r="EG268" s="370"/>
      <c r="EH268" s="370"/>
      <c r="EI268" s="370"/>
      <c r="EJ268" s="370"/>
      <c r="EK268" s="370"/>
      <c r="EL268" s="370"/>
      <c r="EM268" s="370"/>
      <c r="EN268" s="370"/>
      <c r="EO268" s="370"/>
      <c r="EP268" s="370"/>
      <c r="EQ268" s="370"/>
      <c r="ER268" s="370"/>
      <c r="ES268" s="370"/>
      <c r="ET268" s="370"/>
      <c r="EU268" s="370"/>
      <c r="EV268" s="370"/>
      <c r="EW268" s="370"/>
      <c r="EX268" s="370"/>
      <c r="EY268" s="370"/>
      <c r="EZ268" s="370"/>
      <c r="FA268" s="370"/>
      <c r="FB268" s="370"/>
      <c r="FC268" s="370"/>
      <c r="FD268" s="370"/>
      <c r="FE268" s="370"/>
      <c r="FF268" s="370"/>
      <c r="FG268" s="370"/>
      <c r="FH268" s="370"/>
      <c r="FI268" s="370"/>
      <c r="FJ268" s="370"/>
      <c r="FK268" s="370"/>
      <c r="FL268" s="370"/>
      <c r="FM268" s="370"/>
      <c r="FN268" s="370"/>
      <c r="FO268" s="370"/>
      <c r="FP268" s="370"/>
      <c r="FQ268" s="370"/>
      <c r="FR268" s="370"/>
      <c r="FS268" s="370"/>
      <c r="FT268" s="370"/>
      <c r="FU268" s="370"/>
      <c r="FV268" s="370"/>
      <c r="FW268" s="370"/>
      <c r="FX268" s="370"/>
      <c r="FY268" s="370"/>
      <c r="FZ268" s="370"/>
      <c r="GA268" s="370"/>
      <c r="GB268" s="370"/>
      <c r="GC268" s="370"/>
      <c r="GD268" s="370"/>
      <c r="GE268" s="370"/>
      <c r="GF268" s="370"/>
      <c r="GG268" s="370"/>
      <c r="GH268" s="370"/>
      <c r="GI268" s="370"/>
    </row>
    <row r="269" spans="1:191" s="371" customFormat="1" ht="33" customHeight="1">
      <c r="A269" s="372">
        <f t="shared" si="59"/>
        <v>19</v>
      </c>
      <c r="B269" s="333" t="s">
        <v>123</v>
      </c>
      <c r="C269" s="149">
        <v>226962</v>
      </c>
      <c r="D269" s="149">
        <v>1</v>
      </c>
      <c r="E269" s="149">
        <v>1</v>
      </c>
      <c r="F269" s="149">
        <v>1</v>
      </c>
      <c r="G269" s="149">
        <v>1</v>
      </c>
      <c r="H269" s="149">
        <v>1</v>
      </c>
      <c r="I269" s="373">
        <f t="shared" si="64"/>
        <v>0.99</v>
      </c>
      <c r="J269" s="374">
        <f t="shared" si="64"/>
        <v>0.9801</v>
      </c>
      <c r="K269" s="379">
        <f>D269*1.11</f>
        <v>1.11</v>
      </c>
      <c r="L269" s="379">
        <f>E269*1.11</f>
        <v>1.11</v>
      </c>
      <c r="M269" s="379">
        <f>F269*1.11</f>
        <v>1.11</v>
      </c>
      <c r="N269" s="379">
        <f t="shared" si="65"/>
        <v>1.11</v>
      </c>
      <c r="O269" s="379">
        <f t="shared" si="65"/>
        <v>1.11</v>
      </c>
      <c r="P269" s="379">
        <f t="shared" si="65"/>
        <v>1.0989</v>
      </c>
      <c r="Q269" s="379">
        <f t="shared" si="65"/>
        <v>1.087911</v>
      </c>
      <c r="R269" s="368"/>
      <c r="S269" s="368"/>
      <c r="T269" s="369"/>
      <c r="U269" s="370"/>
      <c r="V269" s="370"/>
      <c r="W269" s="370"/>
      <c r="X269" s="370"/>
      <c r="Y269" s="370"/>
      <c r="Z269" s="370"/>
      <c r="AA269" s="370"/>
      <c r="AB269" s="370"/>
      <c r="AC269" s="370"/>
      <c r="AD269" s="370"/>
      <c r="AE269" s="370"/>
      <c r="AF269" s="370"/>
      <c r="AG269" s="370"/>
      <c r="AH269" s="370"/>
      <c r="AI269" s="370"/>
      <c r="AJ269" s="370"/>
      <c r="AK269" s="370"/>
      <c r="AL269" s="370"/>
      <c r="AM269" s="370"/>
      <c r="AN269" s="370"/>
      <c r="AO269" s="370"/>
      <c r="AP269" s="370"/>
      <c r="AQ269" s="370"/>
      <c r="AR269" s="370"/>
      <c r="AS269" s="370"/>
      <c r="AT269" s="370"/>
      <c r="AU269" s="370"/>
      <c r="AV269" s="370"/>
      <c r="AW269" s="370"/>
      <c r="AX269" s="370"/>
      <c r="AY269" s="370"/>
      <c r="AZ269" s="370"/>
      <c r="BA269" s="370"/>
      <c r="BB269" s="370"/>
      <c r="BC269" s="370"/>
      <c r="BD269" s="370"/>
      <c r="BE269" s="370"/>
      <c r="BF269" s="370"/>
      <c r="BG269" s="370"/>
      <c r="BH269" s="370"/>
      <c r="BI269" s="370"/>
      <c r="BJ269" s="370"/>
      <c r="BK269" s="370"/>
      <c r="BL269" s="370"/>
      <c r="BM269" s="370"/>
      <c r="BN269" s="370"/>
      <c r="BO269" s="370"/>
      <c r="BP269" s="370"/>
      <c r="BQ269" s="370"/>
      <c r="BR269" s="370"/>
      <c r="BS269" s="370"/>
      <c r="BT269" s="370"/>
      <c r="BU269" s="370"/>
      <c r="BV269" s="370"/>
      <c r="BW269" s="370"/>
      <c r="BX269" s="370"/>
      <c r="BY269" s="370"/>
      <c r="BZ269" s="370"/>
      <c r="CA269" s="370"/>
      <c r="CB269" s="370"/>
      <c r="CC269" s="370"/>
      <c r="CD269" s="370"/>
      <c r="CE269" s="370"/>
      <c r="CF269" s="370"/>
      <c r="CG269" s="370"/>
      <c r="CH269" s="370"/>
      <c r="CI269" s="370"/>
      <c r="CJ269" s="370"/>
      <c r="CK269" s="370"/>
      <c r="CL269" s="370"/>
      <c r="CM269" s="370"/>
      <c r="CN269" s="370"/>
      <c r="CO269" s="370"/>
      <c r="CP269" s="370"/>
      <c r="CQ269" s="370"/>
      <c r="CR269" s="370"/>
      <c r="CS269" s="370"/>
      <c r="CT269" s="370"/>
      <c r="CU269" s="370"/>
      <c r="CV269" s="370"/>
      <c r="CW269" s="370"/>
      <c r="CX269" s="370"/>
      <c r="CY269" s="370"/>
      <c r="CZ269" s="370"/>
      <c r="DA269" s="370"/>
      <c r="DB269" s="370"/>
      <c r="DC269" s="370"/>
      <c r="DD269" s="370"/>
      <c r="DE269" s="370"/>
      <c r="DF269" s="370"/>
      <c r="DG269" s="370"/>
      <c r="DH269" s="370"/>
      <c r="DI269" s="370"/>
      <c r="DJ269" s="370"/>
      <c r="DK269" s="370"/>
      <c r="DL269" s="370"/>
      <c r="DM269" s="370"/>
      <c r="DN269" s="370"/>
      <c r="DO269" s="370"/>
      <c r="DP269" s="370"/>
      <c r="DQ269" s="370"/>
      <c r="DR269" s="370"/>
      <c r="DS269" s="370"/>
      <c r="DT269" s="370"/>
      <c r="DU269" s="370"/>
      <c r="DV269" s="370"/>
      <c r="DW269" s="370"/>
      <c r="DX269" s="370"/>
      <c r="DY269" s="370"/>
      <c r="DZ269" s="370"/>
      <c r="EA269" s="370"/>
      <c r="EB269" s="370"/>
      <c r="EC269" s="370"/>
      <c r="ED269" s="370"/>
      <c r="EE269" s="370"/>
      <c r="EF269" s="370"/>
      <c r="EG269" s="370"/>
      <c r="EH269" s="370"/>
      <c r="EI269" s="370"/>
      <c r="EJ269" s="370"/>
      <c r="EK269" s="370"/>
      <c r="EL269" s="370"/>
      <c r="EM269" s="370"/>
      <c r="EN269" s="370"/>
      <c r="EO269" s="370"/>
      <c r="EP269" s="370"/>
      <c r="EQ269" s="370"/>
      <c r="ER269" s="370"/>
      <c r="ES269" s="370"/>
      <c r="ET269" s="370"/>
      <c r="EU269" s="370"/>
      <c r="EV269" s="370"/>
      <c r="EW269" s="370"/>
      <c r="EX269" s="370"/>
      <c r="EY269" s="370"/>
      <c r="EZ269" s="370"/>
      <c r="FA269" s="370"/>
      <c r="FB269" s="370"/>
      <c r="FC269" s="370"/>
      <c r="FD269" s="370"/>
      <c r="FE269" s="370"/>
      <c r="FF269" s="370"/>
      <c r="FG269" s="370"/>
      <c r="FH269" s="370"/>
      <c r="FI269" s="370"/>
      <c r="FJ269" s="370"/>
      <c r="FK269" s="370"/>
      <c r="FL269" s="370"/>
      <c r="FM269" s="370"/>
      <c r="FN269" s="370"/>
      <c r="FO269" s="370"/>
      <c r="FP269" s="370"/>
      <c r="FQ269" s="370"/>
      <c r="FR269" s="370"/>
      <c r="FS269" s="370"/>
      <c r="FT269" s="370"/>
      <c r="FU269" s="370"/>
      <c r="FV269" s="370"/>
      <c r="FW269" s="370"/>
      <c r="FX269" s="370"/>
      <c r="FY269" s="370"/>
      <c r="FZ269" s="370"/>
      <c r="GA269" s="370"/>
      <c r="GB269" s="370"/>
      <c r="GC269" s="370"/>
      <c r="GD269" s="370"/>
      <c r="GE269" s="370"/>
      <c r="GF269" s="370"/>
      <c r="GG269" s="370"/>
      <c r="GH269" s="370"/>
      <c r="GI269" s="370"/>
    </row>
    <row r="270" spans="1:191" s="371" customFormat="1" ht="15.75">
      <c r="A270" s="372">
        <f t="shared" si="59"/>
        <v>20</v>
      </c>
      <c r="B270" s="333" t="s">
        <v>124</v>
      </c>
      <c r="C270" s="149">
        <v>20755</v>
      </c>
      <c r="D270" s="149">
        <v>1</v>
      </c>
      <c r="E270" s="149">
        <v>1</v>
      </c>
      <c r="F270" s="149">
        <v>1</v>
      </c>
      <c r="G270" s="149">
        <v>1</v>
      </c>
      <c r="H270" s="149">
        <v>1</v>
      </c>
      <c r="I270" s="373">
        <f t="shared" si="64"/>
        <v>0.99</v>
      </c>
      <c r="J270" s="374">
        <f t="shared" si="64"/>
        <v>0.9801</v>
      </c>
      <c r="K270" s="379">
        <f>D270*1.11</f>
        <v>1.11</v>
      </c>
      <c r="L270" s="379">
        <f>E270*1.11</f>
        <v>1.11</v>
      </c>
      <c r="M270" s="379">
        <f>F270*1.11</f>
        <v>1.11</v>
      </c>
      <c r="N270" s="379">
        <f t="shared" si="65"/>
        <v>1.11</v>
      </c>
      <c r="O270" s="379">
        <f t="shared" si="65"/>
        <v>1.11</v>
      </c>
      <c r="P270" s="379">
        <f t="shared" si="65"/>
        <v>1.0989</v>
      </c>
      <c r="Q270" s="379">
        <f t="shared" si="65"/>
        <v>1.087911</v>
      </c>
      <c r="R270" s="368"/>
      <c r="S270" s="368"/>
      <c r="T270" s="369"/>
      <c r="U270" s="370"/>
      <c r="V270" s="370"/>
      <c r="W270" s="370"/>
      <c r="X270" s="370"/>
      <c r="Y270" s="370"/>
      <c r="Z270" s="370"/>
      <c r="AA270" s="370"/>
      <c r="AB270" s="370"/>
      <c r="AC270" s="370"/>
      <c r="AD270" s="370"/>
      <c r="AE270" s="370"/>
      <c r="AF270" s="370"/>
      <c r="AG270" s="370"/>
      <c r="AH270" s="370"/>
      <c r="AI270" s="370"/>
      <c r="AJ270" s="370"/>
      <c r="AK270" s="370"/>
      <c r="AL270" s="370"/>
      <c r="AM270" s="370"/>
      <c r="AN270" s="370"/>
      <c r="AO270" s="370"/>
      <c r="AP270" s="370"/>
      <c r="AQ270" s="370"/>
      <c r="AR270" s="370"/>
      <c r="AS270" s="370"/>
      <c r="AT270" s="370"/>
      <c r="AU270" s="370"/>
      <c r="AV270" s="370"/>
      <c r="AW270" s="370"/>
      <c r="AX270" s="370"/>
      <c r="AY270" s="370"/>
      <c r="AZ270" s="370"/>
      <c r="BA270" s="370"/>
      <c r="BB270" s="370"/>
      <c r="BC270" s="370"/>
      <c r="BD270" s="370"/>
      <c r="BE270" s="370"/>
      <c r="BF270" s="370"/>
      <c r="BG270" s="370"/>
      <c r="BH270" s="370"/>
      <c r="BI270" s="370"/>
      <c r="BJ270" s="370"/>
      <c r="BK270" s="370"/>
      <c r="BL270" s="370"/>
      <c r="BM270" s="370"/>
      <c r="BN270" s="370"/>
      <c r="BO270" s="370"/>
      <c r="BP270" s="370"/>
      <c r="BQ270" s="370"/>
      <c r="BR270" s="370"/>
      <c r="BS270" s="370"/>
      <c r="BT270" s="370"/>
      <c r="BU270" s="370"/>
      <c r="BV270" s="370"/>
      <c r="BW270" s="370"/>
      <c r="BX270" s="370"/>
      <c r="BY270" s="370"/>
      <c r="BZ270" s="370"/>
      <c r="CA270" s="370"/>
      <c r="CB270" s="370"/>
      <c r="CC270" s="370"/>
      <c r="CD270" s="370"/>
      <c r="CE270" s="370"/>
      <c r="CF270" s="370"/>
      <c r="CG270" s="370"/>
      <c r="CH270" s="370"/>
      <c r="CI270" s="370"/>
      <c r="CJ270" s="370"/>
      <c r="CK270" s="370"/>
      <c r="CL270" s="370"/>
      <c r="CM270" s="370"/>
      <c r="CN270" s="370"/>
      <c r="CO270" s="370"/>
      <c r="CP270" s="370"/>
      <c r="CQ270" s="370"/>
      <c r="CR270" s="370"/>
      <c r="CS270" s="370"/>
      <c r="CT270" s="370"/>
      <c r="CU270" s="370"/>
      <c r="CV270" s="370"/>
      <c r="CW270" s="370"/>
      <c r="CX270" s="370"/>
      <c r="CY270" s="370"/>
      <c r="CZ270" s="370"/>
      <c r="DA270" s="370"/>
      <c r="DB270" s="370"/>
      <c r="DC270" s="370"/>
      <c r="DD270" s="370"/>
      <c r="DE270" s="370"/>
      <c r="DF270" s="370"/>
      <c r="DG270" s="370"/>
      <c r="DH270" s="370"/>
      <c r="DI270" s="370"/>
      <c r="DJ270" s="370"/>
      <c r="DK270" s="370"/>
      <c r="DL270" s="370"/>
      <c r="DM270" s="370"/>
      <c r="DN270" s="370"/>
      <c r="DO270" s="370"/>
      <c r="DP270" s="370"/>
      <c r="DQ270" s="370"/>
      <c r="DR270" s="370"/>
      <c r="DS270" s="370"/>
      <c r="DT270" s="370"/>
      <c r="DU270" s="370"/>
      <c r="DV270" s="370"/>
      <c r="DW270" s="370"/>
      <c r="DX270" s="370"/>
      <c r="DY270" s="370"/>
      <c r="DZ270" s="370"/>
      <c r="EA270" s="370"/>
      <c r="EB270" s="370"/>
      <c r="EC270" s="370"/>
      <c r="ED270" s="370"/>
      <c r="EE270" s="370"/>
      <c r="EF270" s="370"/>
      <c r="EG270" s="370"/>
      <c r="EH270" s="370"/>
      <c r="EI270" s="370"/>
      <c r="EJ270" s="370"/>
      <c r="EK270" s="370"/>
      <c r="EL270" s="370"/>
      <c r="EM270" s="370"/>
      <c r="EN270" s="370"/>
      <c r="EO270" s="370"/>
      <c r="EP270" s="370"/>
      <c r="EQ270" s="370"/>
      <c r="ER270" s="370"/>
      <c r="ES270" s="370"/>
      <c r="ET270" s="370"/>
      <c r="EU270" s="370"/>
      <c r="EV270" s="370"/>
      <c r="EW270" s="370"/>
      <c r="EX270" s="370"/>
      <c r="EY270" s="370"/>
      <c r="EZ270" s="370"/>
      <c r="FA270" s="370"/>
      <c r="FB270" s="370"/>
      <c r="FC270" s="370"/>
      <c r="FD270" s="370"/>
      <c r="FE270" s="370"/>
      <c r="FF270" s="370"/>
      <c r="FG270" s="370"/>
      <c r="FH270" s="370"/>
      <c r="FI270" s="370"/>
      <c r="FJ270" s="370"/>
      <c r="FK270" s="370"/>
      <c r="FL270" s="370"/>
      <c r="FM270" s="370"/>
      <c r="FN270" s="370"/>
      <c r="FO270" s="370"/>
      <c r="FP270" s="370"/>
      <c r="FQ270" s="370"/>
      <c r="FR270" s="370"/>
      <c r="FS270" s="370"/>
      <c r="FT270" s="370"/>
      <c r="FU270" s="370"/>
      <c r="FV270" s="370"/>
      <c r="FW270" s="370"/>
      <c r="FX270" s="370"/>
      <c r="FY270" s="370"/>
      <c r="FZ270" s="370"/>
      <c r="GA270" s="370"/>
      <c r="GB270" s="370"/>
      <c r="GC270" s="370"/>
      <c r="GD270" s="370"/>
      <c r="GE270" s="370"/>
      <c r="GF270" s="370"/>
      <c r="GG270" s="370"/>
      <c r="GH270" s="370"/>
      <c r="GI270" s="370"/>
    </row>
    <row r="271" spans="1:191" s="371" customFormat="1" ht="15.75" customHeight="1">
      <c r="A271" s="372">
        <f t="shared" si="59"/>
        <v>21</v>
      </c>
      <c r="B271" s="333" t="s">
        <v>730</v>
      </c>
      <c r="C271" s="149" t="s">
        <v>910</v>
      </c>
      <c r="D271" s="149" t="s">
        <v>911</v>
      </c>
      <c r="E271" s="149" t="s">
        <v>911</v>
      </c>
      <c r="F271" s="149">
        <v>1</v>
      </c>
      <c r="G271" s="149" t="s">
        <v>911</v>
      </c>
      <c r="H271" s="149" t="s">
        <v>911</v>
      </c>
      <c r="I271" s="373" t="s">
        <v>911</v>
      </c>
      <c r="J271" s="374" t="s">
        <v>911</v>
      </c>
      <c r="K271" s="379" t="s">
        <v>911</v>
      </c>
      <c r="L271" s="379" t="s">
        <v>911</v>
      </c>
      <c r="M271" s="379">
        <f>F271*1.11</f>
        <v>1.11</v>
      </c>
      <c r="N271" s="379" t="s">
        <v>911</v>
      </c>
      <c r="O271" s="379" t="s">
        <v>911</v>
      </c>
      <c r="P271" s="379" t="s">
        <v>911</v>
      </c>
      <c r="Q271" s="379" t="s">
        <v>911</v>
      </c>
      <c r="R271" s="368"/>
      <c r="S271" s="368"/>
      <c r="T271" s="369"/>
      <c r="U271" s="370"/>
      <c r="V271" s="370"/>
      <c r="W271" s="370"/>
      <c r="X271" s="370"/>
      <c r="Y271" s="370"/>
      <c r="Z271" s="370"/>
      <c r="AA271" s="370"/>
      <c r="AB271" s="370"/>
      <c r="AC271" s="370"/>
      <c r="AD271" s="370"/>
      <c r="AE271" s="370"/>
      <c r="AF271" s="370"/>
      <c r="AG271" s="370"/>
      <c r="AH271" s="370"/>
      <c r="AI271" s="370"/>
      <c r="AJ271" s="370"/>
      <c r="AK271" s="370"/>
      <c r="AL271" s="370"/>
      <c r="AM271" s="370"/>
      <c r="AN271" s="370"/>
      <c r="AO271" s="370"/>
      <c r="AP271" s="370"/>
      <c r="AQ271" s="370"/>
      <c r="AR271" s="370"/>
      <c r="AS271" s="370"/>
      <c r="AT271" s="370"/>
      <c r="AU271" s="370"/>
      <c r="AV271" s="370"/>
      <c r="AW271" s="370"/>
      <c r="AX271" s="370"/>
      <c r="AY271" s="370"/>
      <c r="AZ271" s="370"/>
      <c r="BA271" s="370"/>
      <c r="BB271" s="370"/>
      <c r="BC271" s="370"/>
      <c r="BD271" s="370"/>
      <c r="BE271" s="370"/>
      <c r="BF271" s="370"/>
      <c r="BG271" s="370"/>
      <c r="BH271" s="370"/>
      <c r="BI271" s="370"/>
      <c r="BJ271" s="370"/>
      <c r="BK271" s="370"/>
      <c r="BL271" s="370"/>
      <c r="BM271" s="370"/>
      <c r="BN271" s="370"/>
      <c r="BO271" s="370"/>
      <c r="BP271" s="370"/>
      <c r="BQ271" s="370"/>
      <c r="BR271" s="370"/>
      <c r="BS271" s="370"/>
      <c r="BT271" s="370"/>
      <c r="BU271" s="370"/>
      <c r="BV271" s="370"/>
      <c r="BW271" s="370"/>
      <c r="BX271" s="370"/>
      <c r="BY271" s="370"/>
      <c r="BZ271" s="370"/>
      <c r="CA271" s="370"/>
      <c r="CB271" s="370"/>
      <c r="CC271" s="370"/>
      <c r="CD271" s="370"/>
      <c r="CE271" s="370"/>
      <c r="CF271" s="370"/>
      <c r="CG271" s="370"/>
      <c r="CH271" s="370"/>
      <c r="CI271" s="370"/>
      <c r="CJ271" s="370"/>
      <c r="CK271" s="370"/>
      <c r="CL271" s="370"/>
      <c r="CM271" s="370"/>
      <c r="CN271" s="370"/>
      <c r="CO271" s="370"/>
      <c r="CP271" s="370"/>
      <c r="CQ271" s="370"/>
      <c r="CR271" s="370"/>
      <c r="CS271" s="370"/>
      <c r="CT271" s="370"/>
      <c r="CU271" s="370"/>
      <c r="CV271" s="370"/>
      <c r="CW271" s="370"/>
      <c r="CX271" s="370"/>
      <c r="CY271" s="370"/>
      <c r="CZ271" s="370"/>
      <c r="DA271" s="370"/>
      <c r="DB271" s="370"/>
      <c r="DC271" s="370"/>
      <c r="DD271" s="370"/>
      <c r="DE271" s="370"/>
      <c r="DF271" s="370"/>
      <c r="DG271" s="370"/>
      <c r="DH271" s="370"/>
      <c r="DI271" s="370"/>
      <c r="DJ271" s="370"/>
      <c r="DK271" s="370"/>
      <c r="DL271" s="370"/>
      <c r="DM271" s="370"/>
      <c r="DN271" s="370"/>
      <c r="DO271" s="370"/>
      <c r="DP271" s="370"/>
      <c r="DQ271" s="370"/>
      <c r="DR271" s="370"/>
      <c r="DS271" s="370"/>
      <c r="DT271" s="370"/>
      <c r="DU271" s="370"/>
      <c r="DV271" s="370"/>
      <c r="DW271" s="370"/>
      <c r="DX271" s="370"/>
      <c r="DY271" s="370"/>
      <c r="DZ271" s="370"/>
      <c r="EA271" s="370"/>
      <c r="EB271" s="370"/>
      <c r="EC271" s="370"/>
      <c r="ED271" s="370"/>
      <c r="EE271" s="370"/>
      <c r="EF271" s="370"/>
      <c r="EG271" s="370"/>
      <c r="EH271" s="370"/>
      <c r="EI271" s="370"/>
      <c r="EJ271" s="370"/>
      <c r="EK271" s="370"/>
      <c r="EL271" s="370"/>
      <c r="EM271" s="370"/>
      <c r="EN271" s="370"/>
      <c r="EO271" s="370"/>
      <c r="EP271" s="370"/>
      <c r="EQ271" s="370"/>
      <c r="ER271" s="370"/>
      <c r="ES271" s="370"/>
      <c r="ET271" s="370"/>
      <c r="EU271" s="370"/>
      <c r="EV271" s="370"/>
      <c r="EW271" s="370"/>
      <c r="EX271" s="370"/>
      <c r="EY271" s="370"/>
      <c r="EZ271" s="370"/>
      <c r="FA271" s="370"/>
      <c r="FB271" s="370"/>
      <c r="FC271" s="370"/>
      <c r="FD271" s="370"/>
      <c r="FE271" s="370"/>
      <c r="FF271" s="370"/>
      <c r="FG271" s="370"/>
      <c r="FH271" s="370"/>
      <c r="FI271" s="370"/>
      <c r="FJ271" s="370"/>
      <c r="FK271" s="370"/>
      <c r="FL271" s="370"/>
      <c r="FM271" s="370"/>
      <c r="FN271" s="370"/>
      <c r="FO271" s="370"/>
      <c r="FP271" s="370"/>
      <c r="FQ271" s="370"/>
      <c r="FR271" s="370"/>
      <c r="FS271" s="370"/>
      <c r="FT271" s="370"/>
      <c r="FU271" s="370"/>
      <c r="FV271" s="370"/>
      <c r="FW271" s="370"/>
      <c r="FX271" s="370"/>
      <c r="FY271" s="370"/>
      <c r="FZ271" s="370"/>
      <c r="GA271" s="370"/>
      <c r="GB271" s="370"/>
      <c r="GC271" s="370"/>
      <c r="GD271" s="370"/>
      <c r="GE271" s="370"/>
      <c r="GF271" s="370"/>
      <c r="GG271" s="370"/>
      <c r="GH271" s="370"/>
      <c r="GI271" s="370"/>
    </row>
    <row r="272" spans="1:191" s="371" customFormat="1" ht="31.5">
      <c r="A272" s="372">
        <f t="shared" si="59"/>
        <v>22</v>
      </c>
      <c r="B272" s="333" t="s">
        <v>1010</v>
      </c>
      <c r="C272" s="149" t="s">
        <v>1011</v>
      </c>
      <c r="D272" s="149">
        <v>1</v>
      </c>
      <c r="E272" s="149">
        <v>1</v>
      </c>
      <c r="F272" s="149" t="s">
        <v>911</v>
      </c>
      <c r="G272" s="149" t="s">
        <v>911</v>
      </c>
      <c r="H272" s="149" t="s">
        <v>911</v>
      </c>
      <c r="I272" s="373" t="s">
        <v>911</v>
      </c>
      <c r="J272" s="374" t="s">
        <v>911</v>
      </c>
      <c r="K272" s="379">
        <f>D272*1.11</f>
        <v>1.11</v>
      </c>
      <c r="L272" s="379">
        <f>E272*1.11</f>
        <v>1.11</v>
      </c>
      <c r="M272" s="379" t="s">
        <v>911</v>
      </c>
      <c r="N272" s="379" t="s">
        <v>911</v>
      </c>
      <c r="O272" s="379" t="s">
        <v>911</v>
      </c>
      <c r="P272" s="379" t="s">
        <v>911</v>
      </c>
      <c r="Q272" s="379" t="s">
        <v>911</v>
      </c>
      <c r="R272" s="368"/>
      <c r="S272" s="368"/>
      <c r="T272" s="369"/>
      <c r="U272" s="370"/>
      <c r="V272" s="370"/>
      <c r="W272" s="370"/>
      <c r="X272" s="370"/>
      <c r="Y272" s="370"/>
      <c r="Z272" s="370"/>
      <c r="AA272" s="370"/>
      <c r="AB272" s="370"/>
      <c r="AC272" s="370"/>
      <c r="AD272" s="370"/>
      <c r="AE272" s="370"/>
      <c r="AF272" s="370"/>
      <c r="AG272" s="370"/>
      <c r="AH272" s="370"/>
      <c r="AI272" s="370"/>
      <c r="AJ272" s="370"/>
      <c r="AK272" s="370"/>
      <c r="AL272" s="370"/>
      <c r="AM272" s="370"/>
      <c r="AN272" s="370"/>
      <c r="AO272" s="370"/>
      <c r="AP272" s="370"/>
      <c r="AQ272" s="370"/>
      <c r="AR272" s="370"/>
      <c r="AS272" s="370"/>
      <c r="AT272" s="370"/>
      <c r="AU272" s="370"/>
      <c r="AV272" s="370"/>
      <c r="AW272" s="370"/>
      <c r="AX272" s="370"/>
      <c r="AY272" s="370"/>
      <c r="AZ272" s="370"/>
      <c r="BA272" s="370"/>
      <c r="BB272" s="370"/>
      <c r="BC272" s="370"/>
      <c r="BD272" s="370"/>
      <c r="BE272" s="370"/>
      <c r="BF272" s="370"/>
      <c r="BG272" s="370"/>
      <c r="BH272" s="370"/>
      <c r="BI272" s="370"/>
      <c r="BJ272" s="370"/>
      <c r="BK272" s="370"/>
      <c r="BL272" s="370"/>
      <c r="BM272" s="370"/>
      <c r="BN272" s="370"/>
      <c r="BO272" s="370"/>
      <c r="BP272" s="370"/>
      <c r="BQ272" s="370"/>
      <c r="BR272" s="370"/>
      <c r="BS272" s="370"/>
      <c r="BT272" s="370"/>
      <c r="BU272" s="370"/>
      <c r="BV272" s="370"/>
      <c r="BW272" s="370"/>
      <c r="BX272" s="370"/>
      <c r="BY272" s="370"/>
      <c r="BZ272" s="370"/>
      <c r="CA272" s="370"/>
      <c r="CB272" s="370"/>
      <c r="CC272" s="370"/>
      <c r="CD272" s="370"/>
      <c r="CE272" s="370"/>
      <c r="CF272" s="370"/>
      <c r="CG272" s="370"/>
      <c r="CH272" s="370"/>
      <c r="CI272" s="370"/>
      <c r="CJ272" s="370"/>
      <c r="CK272" s="370"/>
      <c r="CL272" s="370"/>
      <c r="CM272" s="370"/>
      <c r="CN272" s="370"/>
      <c r="CO272" s="370"/>
      <c r="CP272" s="370"/>
      <c r="CQ272" s="370"/>
      <c r="CR272" s="370"/>
      <c r="CS272" s="370"/>
      <c r="CT272" s="370"/>
      <c r="CU272" s="370"/>
      <c r="CV272" s="370"/>
      <c r="CW272" s="370"/>
      <c r="CX272" s="370"/>
      <c r="CY272" s="370"/>
      <c r="CZ272" s="370"/>
      <c r="DA272" s="370"/>
      <c r="DB272" s="370"/>
      <c r="DC272" s="370"/>
      <c r="DD272" s="370"/>
      <c r="DE272" s="370"/>
      <c r="DF272" s="370"/>
      <c r="DG272" s="370"/>
      <c r="DH272" s="370"/>
      <c r="DI272" s="370"/>
      <c r="DJ272" s="370"/>
      <c r="DK272" s="370"/>
      <c r="DL272" s="370"/>
      <c r="DM272" s="370"/>
      <c r="DN272" s="370"/>
      <c r="DO272" s="370"/>
      <c r="DP272" s="370"/>
      <c r="DQ272" s="370"/>
      <c r="DR272" s="370"/>
      <c r="DS272" s="370"/>
      <c r="DT272" s="370"/>
      <c r="DU272" s="370"/>
      <c r="DV272" s="370"/>
      <c r="DW272" s="370"/>
      <c r="DX272" s="370"/>
      <c r="DY272" s="370"/>
      <c r="DZ272" s="370"/>
      <c r="EA272" s="370"/>
      <c r="EB272" s="370"/>
      <c r="EC272" s="370"/>
      <c r="ED272" s="370"/>
      <c r="EE272" s="370"/>
      <c r="EF272" s="370"/>
      <c r="EG272" s="370"/>
      <c r="EH272" s="370"/>
      <c r="EI272" s="370"/>
      <c r="EJ272" s="370"/>
      <c r="EK272" s="370"/>
      <c r="EL272" s="370"/>
      <c r="EM272" s="370"/>
      <c r="EN272" s="370"/>
      <c r="EO272" s="370"/>
      <c r="EP272" s="370"/>
      <c r="EQ272" s="370"/>
      <c r="ER272" s="370"/>
      <c r="ES272" s="370"/>
      <c r="ET272" s="370"/>
      <c r="EU272" s="370"/>
      <c r="EV272" s="370"/>
      <c r="EW272" s="370"/>
      <c r="EX272" s="370"/>
      <c r="EY272" s="370"/>
      <c r="EZ272" s="370"/>
      <c r="FA272" s="370"/>
      <c r="FB272" s="370"/>
      <c r="FC272" s="370"/>
      <c r="FD272" s="370"/>
      <c r="FE272" s="370"/>
      <c r="FF272" s="370"/>
      <c r="FG272" s="370"/>
      <c r="FH272" s="370"/>
      <c r="FI272" s="370"/>
      <c r="FJ272" s="370"/>
      <c r="FK272" s="370"/>
      <c r="FL272" s="370"/>
      <c r="FM272" s="370"/>
      <c r="FN272" s="370"/>
      <c r="FO272" s="370"/>
      <c r="FP272" s="370"/>
      <c r="FQ272" s="370"/>
      <c r="FR272" s="370"/>
      <c r="FS272" s="370"/>
      <c r="FT272" s="370"/>
      <c r="FU272" s="370"/>
      <c r="FV272" s="370"/>
      <c r="FW272" s="370"/>
      <c r="FX272" s="370"/>
      <c r="FY272" s="370"/>
      <c r="FZ272" s="370"/>
      <c r="GA272" s="370"/>
      <c r="GB272" s="370"/>
      <c r="GC272" s="370"/>
      <c r="GD272" s="370"/>
      <c r="GE272" s="370"/>
      <c r="GF272" s="370"/>
      <c r="GG272" s="370"/>
      <c r="GH272" s="370"/>
      <c r="GI272" s="370"/>
    </row>
    <row r="273" spans="1:191" s="371" customFormat="1" ht="15.75" customHeight="1">
      <c r="A273" s="372">
        <f t="shared" si="59"/>
        <v>23</v>
      </c>
      <c r="B273" s="333" t="s">
        <v>1825</v>
      </c>
      <c r="C273" s="149" t="s">
        <v>1826</v>
      </c>
      <c r="D273" s="149">
        <v>1</v>
      </c>
      <c r="E273" s="149" t="s">
        <v>911</v>
      </c>
      <c r="F273" s="149" t="s">
        <v>911</v>
      </c>
      <c r="G273" s="149" t="s">
        <v>911</v>
      </c>
      <c r="H273" s="149" t="s">
        <v>911</v>
      </c>
      <c r="I273" s="373" t="s">
        <v>911</v>
      </c>
      <c r="J273" s="374" t="s">
        <v>911</v>
      </c>
      <c r="K273" s="379">
        <f>D273*1.11</f>
        <v>1.11</v>
      </c>
      <c r="L273" s="379" t="s">
        <v>911</v>
      </c>
      <c r="M273" s="379" t="s">
        <v>911</v>
      </c>
      <c r="N273" s="379" t="s">
        <v>911</v>
      </c>
      <c r="O273" s="379" t="s">
        <v>911</v>
      </c>
      <c r="P273" s="379" t="s">
        <v>911</v>
      </c>
      <c r="Q273" s="379" t="s">
        <v>911</v>
      </c>
      <c r="R273" s="368"/>
      <c r="S273" s="368"/>
      <c r="T273" s="369"/>
      <c r="U273" s="370"/>
      <c r="V273" s="370"/>
      <c r="W273" s="370"/>
      <c r="X273" s="370"/>
      <c r="Y273" s="370"/>
      <c r="Z273" s="370"/>
      <c r="AA273" s="370"/>
      <c r="AB273" s="370"/>
      <c r="AC273" s="370"/>
      <c r="AD273" s="370"/>
      <c r="AE273" s="370"/>
      <c r="AF273" s="370"/>
      <c r="AG273" s="370"/>
      <c r="AH273" s="370"/>
      <c r="AI273" s="370"/>
      <c r="AJ273" s="370"/>
      <c r="AK273" s="370"/>
      <c r="AL273" s="370"/>
      <c r="AM273" s="370"/>
      <c r="AN273" s="370"/>
      <c r="AO273" s="370"/>
      <c r="AP273" s="370"/>
      <c r="AQ273" s="370"/>
      <c r="AR273" s="370"/>
      <c r="AS273" s="370"/>
      <c r="AT273" s="370"/>
      <c r="AU273" s="370"/>
      <c r="AV273" s="370"/>
      <c r="AW273" s="370"/>
      <c r="AX273" s="370"/>
      <c r="AY273" s="370"/>
      <c r="AZ273" s="370"/>
      <c r="BA273" s="370"/>
      <c r="BB273" s="370"/>
      <c r="BC273" s="370"/>
      <c r="BD273" s="370"/>
      <c r="BE273" s="370"/>
      <c r="BF273" s="370"/>
      <c r="BG273" s="370"/>
      <c r="BH273" s="370"/>
      <c r="BI273" s="370"/>
      <c r="BJ273" s="370"/>
      <c r="BK273" s="370"/>
      <c r="BL273" s="370"/>
      <c r="BM273" s="370"/>
      <c r="BN273" s="370"/>
      <c r="BO273" s="370"/>
      <c r="BP273" s="370"/>
      <c r="BQ273" s="370"/>
      <c r="BR273" s="370"/>
      <c r="BS273" s="370"/>
      <c r="BT273" s="370"/>
      <c r="BU273" s="370"/>
      <c r="BV273" s="370"/>
      <c r="BW273" s="370"/>
      <c r="BX273" s="370"/>
      <c r="BY273" s="370"/>
      <c r="BZ273" s="370"/>
      <c r="CA273" s="370"/>
      <c r="CB273" s="370"/>
      <c r="CC273" s="370"/>
      <c r="CD273" s="370"/>
      <c r="CE273" s="370"/>
      <c r="CF273" s="370"/>
      <c r="CG273" s="370"/>
      <c r="CH273" s="370"/>
      <c r="CI273" s="370"/>
      <c r="CJ273" s="370"/>
      <c r="CK273" s="370"/>
      <c r="CL273" s="370"/>
      <c r="CM273" s="370"/>
      <c r="CN273" s="370"/>
      <c r="CO273" s="370"/>
      <c r="CP273" s="370"/>
      <c r="CQ273" s="370"/>
      <c r="CR273" s="370"/>
      <c r="CS273" s="370"/>
      <c r="CT273" s="370"/>
      <c r="CU273" s="370"/>
      <c r="CV273" s="370"/>
      <c r="CW273" s="370"/>
      <c r="CX273" s="370"/>
      <c r="CY273" s="370"/>
      <c r="CZ273" s="370"/>
      <c r="DA273" s="370"/>
      <c r="DB273" s="370"/>
      <c r="DC273" s="370"/>
      <c r="DD273" s="370"/>
      <c r="DE273" s="370"/>
      <c r="DF273" s="370"/>
      <c r="DG273" s="370"/>
      <c r="DH273" s="370"/>
      <c r="DI273" s="370"/>
      <c r="DJ273" s="370"/>
      <c r="DK273" s="370"/>
      <c r="DL273" s="370"/>
      <c r="DM273" s="370"/>
      <c r="DN273" s="370"/>
      <c r="DO273" s="370"/>
      <c r="DP273" s="370"/>
      <c r="DQ273" s="370"/>
      <c r="DR273" s="370"/>
      <c r="DS273" s="370"/>
      <c r="DT273" s="370"/>
      <c r="DU273" s="370"/>
      <c r="DV273" s="370"/>
      <c r="DW273" s="370"/>
      <c r="DX273" s="370"/>
      <c r="DY273" s="370"/>
      <c r="DZ273" s="370"/>
      <c r="EA273" s="370"/>
      <c r="EB273" s="370"/>
      <c r="EC273" s="370"/>
      <c r="ED273" s="370"/>
      <c r="EE273" s="370"/>
      <c r="EF273" s="370"/>
      <c r="EG273" s="370"/>
      <c r="EH273" s="370"/>
      <c r="EI273" s="370"/>
      <c r="EJ273" s="370"/>
      <c r="EK273" s="370"/>
      <c r="EL273" s="370"/>
      <c r="EM273" s="370"/>
      <c r="EN273" s="370"/>
      <c r="EO273" s="370"/>
      <c r="EP273" s="370"/>
      <c r="EQ273" s="370"/>
      <c r="ER273" s="370"/>
      <c r="ES273" s="370"/>
      <c r="ET273" s="370"/>
      <c r="EU273" s="370"/>
      <c r="EV273" s="370"/>
      <c r="EW273" s="370"/>
      <c r="EX273" s="370"/>
      <c r="EY273" s="370"/>
      <c r="EZ273" s="370"/>
      <c r="FA273" s="370"/>
      <c r="FB273" s="370"/>
      <c r="FC273" s="370"/>
      <c r="FD273" s="370"/>
      <c r="FE273" s="370"/>
      <c r="FF273" s="370"/>
      <c r="FG273" s="370"/>
      <c r="FH273" s="370"/>
      <c r="FI273" s="370"/>
      <c r="FJ273" s="370"/>
      <c r="FK273" s="370"/>
      <c r="FL273" s="370"/>
      <c r="FM273" s="370"/>
      <c r="FN273" s="370"/>
      <c r="FO273" s="370"/>
      <c r="FP273" s="370"/>
      <c r="FQ273" s="370"/>
      <c r="FR273" s="370"/>
      <c r="FS273" s="370"/>
      <c r="FT273" s="370"/>
      <c r="FU273" s="370"/>
      <c r="FV273" s="370"/>
      <c r="FW273" s="370"/>
      <c r="FX273" s="370"/>
      <c r="FY273" s="370"/>
      <c r="FZ273" s="370"/>
      <c r="GA273" s="370"/>
      <c r="GB273" s="370"/>
      <c r="GC273" s="370"/>
      <c r="GD273" s="370"/>
      <c r="GE273" s="370"/>
      <c r="GF273" s="370"/>
      <c r="GG273" s="370"/>
      <c r="GH273" s="370"/>
      <c r="GI273" s="370"/>
    </row>
    <row r="274" spans="1:191" s="371" customFormat="1" ht="31.5">
      <c r="A274" s="372">
        <f t="shared" si="59"/>
        <v>24</v>
      </c>
      <c r="B274" s="333" t="s">
        <v>188</v>
      </c>
      <c r="C274" s="149" t="s">
        <v>921</v>
      </c>
      <c r="D274" s="149" t="s">
        <v>911</v>
      </c>
      <c r="E274" s="149">
        <v>1</v>
      </c>
      <c r="F274" s="149">
        <v>2</v>
      </c>
      <c r="G274" s="149">
        <v>2</v>
      </c>
      <c r="H274" s="149">
        <v>2</v>
      </c>
      <c r="I274" s="373">
        <f>H274*0.99</f>
        <v>1.98</v>
      </c>
      <c r="J274" s="374">
        <f>I274*0.99</f>
        <v>1.9602</v>
      </c>
      <c r="K274" s="379" t="s">
        <v>911</v>
      </c>
      <c r="L274" s="379">
        <f aca="true" t="shared" si="66" ref="L274:Q275">E274*1.11</f>
        <v>1.11</v>
      </c>
      <c r="M274" s="379">
        <f t="shared" si="66"/>
        <v>2.22</v>
      </c>
      <c r="N274" s="379">
        <f t="shared" si="66"/>
        <v>2.22</v>
      </c>
      <c r="O274" s="379">
        <f t="shared" si="66"/>
        <v>2.22</v>
      </c>
      <c r="P274" s="379">
        <f t="shared" si="66"/>
        <v>2.1978</v>
      </c>
      <c r="Q274" s="379">
        <f t="shared" si="66"/>
        <v>2.175822</v>
      </c>
      <c r="R274" s="368"/>
      <c r="S274" s="368"/>
      <c r="T274" s="369"/>
      <c r="U274" s="370"/>
      <c r="V274" s="370"/>
      <c r="W274" s="370"/>
      <c r="X274" s="370"/>
      <c r="Y274" s="370"/>
      <c r="Z274" s="370"/>
      <c r="AA274" s="370"/>
      <c r="AB274" s="370"/>
      <c r="AC274" s="370"/>
      <c r="AD274" s="370"/>
      <c r="AE274" s="370"/>
      <c r="AF274" s="370"/>
      <c r="AG274" s="370"/>
      <c r="AH274" s="370"/>
      <c r="AI274" s="370"/>
      <c r="AJ274" s="370"/>
      <c r="AK274" s="370"/>
      <c r="AL274" s="370"/>
      <c r="AM274" s="370"/>
      <c r="AN274" s="370"/>
      <c r="AO274" s="370"/>
      <c r="AP274" s="370"/>
      <c r="AQ274" s="370"/>
      <c r="AR274" s="370"/>
      <c r="AS274" s="370"/>
      <c r="AT274" s="370"/>
      <c r="AU274" s="370"/>
      <c r="AV274" s="370"/>
      <c r="AW274" s="370"/>
      <c r="AX274" s="370"/>
      <c r="AY274" s="370"/>
      <c r="AZ274" s="370"/>
      <c r="BA274" s="370"/>
      <c r="BB274" s="370"/>
      <c r="BC274" s="370"/>
      <c r="BD274" s="370"/>
      <c r="BE274" s="370"/>
      <c r="BF274" s="370"/>
      <c r="BG274" s="370"/>
      <c r="BH274" s="370"/>
      <c r="BI274" s="370"/>
      <c r="BJ274" s="370"/>
      <c r="BK274" s="370"/>
      <c r="BL274" s="370"/>
      <c r="BM274" s="370"/>
      <c r="BN274" s="370"/>
      <c r="BO274" s="370"/>
      <c r="BP274" s="370"/>
      <c r="BQ274" s="370"/>
      <c r="BR274" s="370"/>
      <c r="BS274" s="370"/>
      <c r="BT274" s="370"/>
      <c r="BU274" s="370"/>
      <c r="BV274" s="370"/>
      <c r="BW274" s="370"/>
      <c r="BX274" s="370"/>
      <c r="BY274" s="370"/>
      <c r="BZ274" s="370"/>
      <c r="CA274" s="370"/>
      <c r="CB274" s="370"/>
      <c r="CC274" s="370"/>
      <c r="CD274" s="370"/>
      <c r="CE274" s="370"/>
      <c r="CF274" s="370"/>
      <c r="CG274" s="370"/>
      <c r="CH274" s="370"/>
      <c r="CI274" s="370"/>
      <c r="CJ274" s="370"/>
      <c r="CK274" s="370"/>
      <c r="CL274" s="370"/>
      <c r="CM274" s="370"/>
      <c r="CN274" s="370"/>
      <c r="CO274" s="370"/>
      <c r="CP274" s="370"/>
      <c r="CQ274" s="370"/>
      <c r="CR274" s="370"/>
      <c r="CS274" s="370"/>
      <c r="CT274" s="370"/>
      <c r="CU274" s="370"/>
      <c r="CV274" s="370"/>
      <c r="CW274" s="370"/>
      <c r="CX274" s="370"/>
      <c r="CY274" s="370"/>
      <c r="CZ274" s="370"/>
      <c r="DA274" s="370"/>
      <c r="DB274" s="370"/>
      <c r="DC274" s="370"/>
      <c r="DD274" s="370"/>
      <c r="DE274" s="370"/>
      <c r="DF274" s="370"/>
      <c r="DG274" s="370"/>
      <c r="DH274" s="370"/>
      <c r="DI274" s="370"/>
      <c r="DJ274" s="370"/>
      <c r="DK274" s="370"/>
      <c r="DL274" s="370"/>
      <c r="DM274" s="370"/>
      <c r="DN274" s="370"/>
      <c r="DO274" s="370"/>
      <c r="DP274" s="370"/>
      <c r="DQ274" s="370"/>
      <c r="DR274" s="370"/>
      <c r="DS274" s="370"/>
      <c r="DT274" s="370"/>
      <c r="DU274" s="370"/>
      <c r="DV274" s="370"/>
      <c r="DW274" s="370"/>
      <c r="DX274" s="370"/>
      <c r="DY274" s="370"/>
      <c r="DZ274" s="370"/>
      <c r="EA274" s="370"/>
      <c r="EB274" s="370"/>
      <c r="EC274" s="370"/>
      <c r="ED274" s="370"/>
      <c r="EE274" s="370"/>
      <c r="EF274" s="370"/>
      <c r="EG274" s="370"/>
      <c r="EH274" s="370"/>
      <c r="EI274" s="370"/>
      <c r="EJ274" s="370"/>
      <c r="EK274" s="370"/>
      <c r="EL274" s="370"/>
      <c r="EM274" s="370"/>
      <c r="EN274" s="370"/>
      <c r="EO274" s="370"/>
      <c r="EP274" s="370"/>
      <c r="EQ274" s="370"/>
      <c r="ER274" s="370"/>
      <c r="ES274" s="370"/>
      <c r="ET274" s="370"/>
      <c r="EU274" s="370"/>
      <c r="EV274" s="370"/>
      <c r="EW274" s="370"/>
      <c r="EX274" s="370"/>
      <c r="EY274" s="370"/>
      <c r="EZ274" s="370"/>
      <c r="FA274" s="370"/>
      <c r="FB274" s="370"/>
      <c r="FC274" s="370"/>
      <c r="FD274" s="370"/>
      <c r="FE274" s="370"/>
      <c r="FF274" s="370"/>
      <c r="FG274" s="370"/>
      <c r="FH274" s="370"/>
      <c r="FI274" s="370"/>
      <c r="FJ274" s="370"/>
      <c r="FK274" s="370"/>
      <c r="FL274" s="370"/>
      <c r="FM274" s="370"/>
      <c r="FN274" s="370"/>
      <c r="FO274" s="370"/>
      <c r="FP274" s="370"/>
      <c r="FQ274" s="370"/>
      <c r="FR274" s="370"/>
      <c r="FS274" s="370"/>
      <c r="FT274" s="370"/>
      <c r="FU274" s="370"/>
      <c r="FV274" s="370"/>
      <c r="FW274" s="370"/>
      <c r="FX274" s="370"/>
      <c r="FY274" s="370"/>
      <c r="FZ274" s="370"/>
      <c r="GA274" s="370"/>
      <c r="GB274" s="370"/>
      <c r="GC274" s="370"/>
      <c r="GD274" s="370"/>
      <c r="GE274" s="370"/>
      <c r="GF274" s="370"/>
      <c r="GG274" s="370"/>
      <c r="GH274" s="370"/>
      <c r="GI274" s="370"/>
    </row>
    <row r="275" spans="1:191" s="371" customFormat="1" ht="31.5">
      <c r="A275" s="372">
        <f t="shared" si="59"/>
        <v>25</v>
      </c>
      <c r="B275" s="442" t="s">
        <v>643</v>
      </c>
      <c r="C275" s="443" t="s">
        <v>1009</v>
      </c>
      <c r="D275" s="443" t="s">
        <v>894</v>
      </c>
      <c r="E275" s="443">
        <v>1</v>
      </c>
      <c r="F275" s="443">
        <v>1</v>
      </c>
      <c r="G275" s="443">
        <v>1</v>
      </c>
      <c r="H275" s="443">
        <v>1</v>
      </c>
      <c r="I275" s="444">
        <f>H275*0.99</f>
        <v>0.99</v>
      </c>
      <c r="J275" s="445">
        <f>I275*0.99</f>
        <v>0.9801</v>
      </c>
      <c r="K275" s="446" t="s">
        <v>911</v>
      </c>
      <c r="L275" s="446">
        <f t="shared" si="66"/>
        <v>1.11</v>
      </c>
      <c r="M275" s="446">
        <f t="shared" si="66"/>
        <v>1.11</v>
      </c>
      <c r="N275" s="446">
        <f t="shared" si="66"/>
        <v>1.11</v>
      </c>
      <c r="O275" s="446">
        <f t="shared" si="66"/>
        <v>1.11</v>
      </c>
      <c r="P275" s="446">
        <f t="shared" si="66"/>
        <v>1.0989</v>
      </c>
      <c r="Q275" s="446">
        <f t="shared" si="66"/>
        <v>1.087911</v>
      </c>
      <c r="R275" s="368"/>
      <c r="S275" s="368"/>
      <c r="T275" s="369"/>
      <c r="U275" s="370"/>
      <c r="V275" s="370"/>
      <c r="W275" s="370"/>
      <c r="X275" s="370"/>
      <c r="Y275" s="370"/>
      <c r="Z275" s="370"/>
      <c r="AA275" s="370"/>
      <c r="AB275" s="370"/>
      <c r="AC275" s="370"/>
      <c r="AD275" s="370"/>
      <c r="AE275" s="370"/>
      <c r="AF275" s="370"/>
      <c r="AG275" s="370"/>
      <c r="AH275" s="370"/>
      <c r="AI275" s="370"/>
      <c r="AJ275" s="370"/>
      <c r="AK275" s="370"/>
      <c r="AL275" s="370"/>
      <c r="AM275" s="370"/>
      <c r="AN275" s="370"/>
      <c r="AO275" s="370"/>
      <c r="AP275" s="370"/>
      <c r="AQ275" s="370"/>
      <c r="AR275" s="370"/>
      <c r="AS275" s="370"/>
      <c r="AT275" s="370"/>
      <c r="AU275" s="370"/>
      <c r="AV275" s="370"/>
      <c r="AW275" s="370"/>
      <c r="AX275" s="370"/>
      <c r="AY275" s="370"/>
      <c r="AZ275" s="370"/>
      <c r="BA275" s="370"/>
      <c r="BB275" s="370"/>
      <c r="BC275" s="370"/>
      <c r="BD275" s="370"/>
      <c r="BE275" s="370"/>
      <c r="BF275" s="370"/>
      <c r="BG275" s="370"/>
      <c r="BH275" s="370"/>
      <c r="BI275" s="370"/>
      <c r="BJ275" s="370"/>
      <c r="BK275" s="370"/>
      <c r="BL275" s="370"/>
      <c r="BM275" s="370"/>
      <c r="BN275" s="370"/>
      <c r="BO275" s="370"/>
      <c r="BP275" s="370"/>
      <c r="BQ275" s="370"/>
      <c r="BR275" s="370"/>
      <c r="BS275" s="370"/>
      <c r="BT275" s="370"/>
      <c r="BU275" s="370"/>
      <c r="BV275" s="370"/>
      <c r="BW275" s="370"/>
      <c r="BX275" s="370"/>
      <c r="BY275" s="370"/>
      <c r="BZ275" s="370"/>
      <c r="CA275" s="370"/>
      <c r="CB275" s="370"/>
      <c r="CC275" s="370"/>
      <c r="CD275" s="370"/>
      <c r="CE275" s="370"/>
      <c r="CF275" s="370"/>
      <c r="CG275" s="370"/>
      <c r="CH275" s="370"/>
      <c r="CI275" s="370"/>
      <c r="CJ275" s="370"/>
      <c r="CK275" s="370"/>
      <c r="CL275" s="370"/>
      <c r="CM275" s="370"/>
      <c r="CN275" s="370"/>
      <c r="CO275" s="370"/>
      <c r="CP275" s="370"/>
      <c r="CQ275" s="370"/>
      <c r="CR275" s="370"/>
      <c r="CS275" s="370"/>
      <c r="CT275" s="370"/>
      <c r="CU275" s="370"/>
      <c r="CV275" s="370"/>
      <c r="CW275" s="370"/>
      <c r="CX275" s="370"/>
      <c r="CY275" s="370"/>
      <c r="CZ275" s="370"/>
      <c r="DA275" s="370"/>
      <c r="DB275" s="370"/>
      <c r="DC275" s="370"/>
      <c r="DD275" s="370"/>
      <c r="DE275" s="370"/>
      <c r="DF275" s="370"/>
      <c r="DG275" s="370"/>
      <c r="DH275" s="370"/>
      <c r="DI275" s="370"/>
      <c r="DJ275" s="370"/>
      <c r="DK275" s="370"/>
      <c r="DL275" s="370"/>
      <c r="DM275" s="370"/>
      <c r="DN275" s="370"/>
      <c r="DO275" s="370"/>
      <c r="DP275" s="370"/>
      <c r="DQ275" s="370"/>
      <c r="DR275" s="370"/>
      <c r="DS275" s="370"/>
      <c r="DT275" s="370"/>
      <c r="DU275" s="370"/>
      <c r="DV275" s="370"/>
      <c r="DW275" s="370"/>
      <c r="DX275" s="370"/>
      <c r="DY275" s="370"/>
      <c r="DZ275" s="370"/>
      <c r="EA275" s="370"/>
      <c r="EB275" s="370"/>
      <c r="EC275" s="370"/>
      <c r="ED275" s="370"/>
      <c r="EE275" s="370"/>
      <c r="EF275" s="370"/>
      <c r="EG275" s="370"/>
      <c r="EH275" s="370"/>
      <c r="EI275" s="370"/>
      <c r="EJ275" s="370"/>
      <c r="EK275" s="370"/>
      <c r="EL275" s="370"/>
      <c r="EM275" s="370"/>
      <c r="EN275" s="370"/>
      <c r="EO275" s="370"/>
      <c r="EP275" s="370"/>
      <c r="EQ275" s="370"/>
      <c r="ER275" s="370"/>
      <c r="ES275" s="370"/>
      <c r="ET275" s="370"/>
      <c r="EU275" s="370"/>
      <c r="EV275" s="370"/>
      <c r="EW275" s="370"/>
      <c r="EX275" s="370"/>
      <c r="EY275" s="370"/>
      <c r="EZ275" s="370"/>
      <c r="FA275" s="370"/>
      <c r="FB275" s="370"/>
      <c r="FC275" s="370"/>
      <c r="FD275" s="370"/>
      <c r="FE275" s="370"/>
      <c r="FF275" s="370"/>
      <c r="FG275" s="370"/>
      <c r="FH275" s="370"/>
      <c r="FI275" s="370"/>
      <c r="FJ275" s="370"/>
      <c r="FK275" s="370"/>
      <c r="FL275" s="370"/>
      <c r="FM275" s="370"/>
      <c r="FN275" s="370"/>
      <c r="FO275" s="370"/>
      <c r="FP275" s="370"/>
      <c r="FQ275" s="370"/>
      <c r="FR275" s="370"/>
      <c r="FS275" s="370"/>
      <c r="FT275" s="370"/>
      <c r="FU275" s="370"/>
      <c r="FV275" s="370"/>
      <c r="FW275" s="370"/>
      <c r="FX275" s="370"/>
      <c r="FY275" s="370"/>
      <c r="FZ275" s="370"/>
      <c r="GA275" s="370"/>
      <c r="GB275" s="370"/>
      <c r="GC275" s="370"/>
      <c r="GD275" s="370"/>
      <c r="GE275" s="370"/>
      <c r="GF275" s="370"/>
      <c r="GG275" s="370"/>
      <c r="GH275" s="370"/>
      <c r="GI275" s="370"/>
    </row>
    <row r="276" spans="1:191" s="371" customFormat="1" ht="31.5">
      <c r="A276" s="372">
        <f t="shared" si="59"/>
        <v>26</v>
      </c>
      <c r="B276" s="333" t="s">
        <v>902</v>
      </c>
      <c r="C276" s="149">
        <v>11030251</v>
      </c>
      <c r="D276" s="149">
        <v>1</v>
      </c>
      <c r="E276" s="149" t="s">
        <v>911</v>
      </c>
      <c r="F276" s="149" t="s">
        <v>911</v>
      </c>
      <c r="G276" s="149" t="s">
        <v>911</v>
      </c>
      <c r="H276" s="149" t="s">
        <v>911</v>
      </c>
      <c r="I276" s="373" t="s">
        <v>911</v>
      </c>
      <c r="J276" s="374" t="s">
        <v>911</v>
      </c>
      <c r="K276" s="379">
        <f>D276*1.11</f>
        <v>1.11</v>
      </c>
      <c r="L276" s="430" t="s">
        <v>911</v>
      </c>
      <c r="M276" s="430" t="s">
        <v>911</v>
      </c>
      <c r="N276" s="430" t="s">
        <v>911</v>
      </c>
      <c r="O276" s="430" t="s">
        <v>911</v>
      </c>
      <c r="P276" s="430" t="s">
        <v>911</v>
      </c>
      <c r="Q276" s="430" t="s">
        <v>911</v>
      </c>
      <c r="R276" s="368"/>
      <c r="S276" s="368"/>
      <c r="T276" s="369"/>
      <c r="U276" s="370"/>
      <c r="V276" s="370"/>
      <c r="W276" s="370"/>
      <c r="X276" s="370"/>
      <c r="Y276" s="370"/>
      <c r="Z276" s="370"/>
      <c r="AA276" s="370"/>
      <c r="AB276" s="370"/>
      <c r="AC276" s="370"/>
      <c r="AD276" s="370"/>
      <c r="AE276" s="370"/>
      <c r="AF276" s="370"/>
      <c r="AG276" s="370"/>
      <c r="AH276" s="370"/>
      <c r="AI276" s="370"/>
      <c r="AJ276" s="370"/>
      <c r="AK276" s="370"/>
      <c r="AL276" s="370"/>
      <c r="AM276" s="370"/>
      <c r="AN276" s="370"/>
      <c r="AO276" s="370"/>
      <c r="AP276" s="370"/>
      <c r="AQ276" s="370"/>
      <c r="AR276" s="370"/>
      <c r="AS276" s="370"/>
      <c r="AT276" s="370"/>
      <c r="AU276" s="370"/>
      <c r="AV276" s="370"/>
      <c r="AW276" s="370"/>
      <c r="AX276" s="370"/>
      <c r="AY276" s="370"/>
      <c r="AZ276" s="370"/>
      <c r="BA276" s="370"/>
      <c r="BB276" s="370"/>
      <c r="BC276" s="370"/>
      <c r="BD276" s="370"/>
      <c r="BE276" s="370"/>
      <c r="BF276" s="370"/>
      <c r="BG276" s="370"/>
      <c r="BH276" s="370"/>
      <c r="BI276" s="370"/>
      <c r="BJ276" s="370"/>
      <c r="BK276" s="370"/>
      <c r="BL276" s="370"/>
      <c r="BM276" s="370"/>
      <c r="BN276" s="370"/>
      <c r="BO276" s="370"/>
      <c r="BP276" s="370"/>
      <c r="BQ276" s="370"/>
      <c r="BR276" s="370"/>
      <c r="BS276" s="370"/>
      <c r="BT276" s="370"/>
      <c r="BU276" s="370"/>
      <c r="BV276" s="370"/>
      <c r="BW276" s="370"/>
      <c r="BX276" s="370"/>
      <c r="BY276" s="370"/>
      <c r="BZ276" s="370"/>
      <c r="CA276" s="370"/>
      <c r="CB276" s="370"/>
      <c r="CC276" s="370"/>
      <c r="CD276" s="370"/>
      <c r="CE276" s="370"/>
      <c r="CF276" s="370"/>
      <c r="CG276" s="370"/>
      <c r="CH276" s="370"/>
      <c r="CI276" s="370"/>
      <c r="CJ276" s="370"/>
      <c r="CK276" s="370"/>
      <c r="CL276" s="370"/>
      <c r="CM276" s="370"/>
      <c r="CN276" s="370"/>
      <c r="CO276" s="370"/>
      <c r="CP276" s="370"/>
      <c r="CQ276" s="370"/>
      <c r="CR276" s="370"/>
      <c r="CS276" s="370"/>
      <c r="CT276" s="370"/>
      <c r="CU276" s="370"/>
      <c r="CV276" s="370"/>
      <c r="CW276" s="370"/>
      <c r="CX276" s="370"/>
      <c r="CY276" s="370"/>
      <c r="CZ276" s="370"/>
      <c r="DA276" s="370"/>
      <c r="DB276" s="370"/>
      <c r="DC276" s="370"/>
      <c r="DD276" s="370"/>
      <c r="DE276" s="370"/>
      <c r="DF276" s="370"/>
      <c r="DG276" s="370"/>
      <c r="DH276" s="370"/>
      <c r="DI276" s="370"/>
      <c r="DJ276" s="370"/>
      <c r="DK276" s="370"/>
      <c r="DL276" s="370"/>
      <c r="DM276" s="370"/>
      <c r="DN276" s="370"/>
      <c r="DO276" s="370"/>
      <c r="DP276" s="370"/>
      <c r="DQ276" s="370"/>
      <c r="DR276" s="370"/>
      <c r="DS276" s="370"/>
      <c r="DT276" s="370"/>
      <c r="DU276" s="370"/>
      <c r="DV276" s="370"/>
      <c r="DW276" s="370"/>
      <c r="DX276" s="370"/>
      <c r="DY276" s="370"/>
      <c r="DZ276" s="370"/>
      <c r="EA276" s="370"/>
      <c r="EB276" s="370"/>
      <c r="EC276" s="370"/>
      <c r="ED276" s="370"/>
      <c r="EE276" s="370"/>
      <c r="EF276" s="370"/>
      <c r="EG276" s="370"/>
      <c r="EH276" s="370"/>
      <c r="EI276" s="370"/>
      <c r="EJ276" s="370"/>
      <c r="EK276" s="370"/>
      <c r="EL276" s="370"/>
      <c r="EM276" s="370"/>
      <c r="EN276" s="370"/>
      <c r="EO276" s="370"/>
      <c r="EP276" s="370"/>
      <c r="EQ276" s="370"/>
      <c r="ER276" s="370"/>
      <c r="ES276" s="370"/>
      <c r="ET276" s="370"/>
      <c r="EU276" s="370"/>
      <c r="EV276" s="370"/>
      <c r="EW276" s="370"/>
      <c r="EX276" s="370"/>
      <c r="EY276" s="370"/>
      <c r="EZ276" s="370"/>
      <c r="FA276" s="370"/>
      <c r="FB276" s="370"/>
      <c r="FC276" s="370"/>
      <c r="FD276" s="370"/>
      <c r="FE276" s="370"/>
      <c r="FF276" s="370"/>
      <c r="FG276" s="370"/>
      <c r="FH276" s="370"/>
      <c r="FI276" s="370"/>
      <c r="FJ276" s="370"/>
      <c r="FK276" s="370"/>
      <c r="FL276" s="370"/>
      <c r="FM276" s="370"/>
      <c r="FN276" s="370"/>
      <c r="FO276" s="370"/>
      <c r="FP276" s="370"/>
      <c r="FQ276" s="370"/>
      <c r="FR276" s="370"/>
      <c r="FS276" s="370"/>
      <c r="FT276" s="370"/>
      <c r="FU276" s="370"/>
      <c r="FV276" s="370"/>
      <c r="FW276" s="370"/>
      <c r="FX276" s="370"/>
      <c r="FY276" s="370"/>
      <c r="FZ276" s="370"/>
      <c r="GA276" s="370"/>
      <c r="GB276" s="370"/>
      <c r="GC276" s="370"/>
      <c r="GD276" s="370"/>
      <c r="GE276" s="370"/>
      <c r="GF276" s="370"/>
      <c r="GG276" s="370"/>
      <c r="GH276" s="370"/>
      <c r="GI276" s="370"/>
    </row>
    <row r="277" spans="1:191" s="371" customFormat="1" ht="21" customHeight="1">
      <c r="A277" s="484" t="s">
        <v>201</v>
      </c>
      <c r="B277" s="484"/>
      <c r="C277" s="484"/>
      <c r="D277" s="484"/>
      <c r="E277" s="484"/>
      <c r="F277" s="484"/>
      <c r="G277" s="484"/>
      <c r="H277" s="484"/>
      <c r="I277" s="484"/>
      <c r="J277" s="484"/>
      <c r="K277" s="484"/>
      <c r="L277" s="484"/>
      <c r="M277" s="484"/>
      <c r="N277" s="484"/>
      <c r="O277" s="484"/>
      <c r="P277" s="484"/>
      <c r="Q277" s="484"/>
      <c r="R277" s="368"/>
      <c r="S277" s="368"/>
      <c r="T277" s="369"/>
      <c r="U277" s="370"/>
      <c r="V277" s="370"/>
      <c r="W277" s="370"/>
      <c r="X277" s="370"/>
      <c r="Y277" s="370"/>
      <c r="Z277" s="370"/>
      <c r="AA277" s="370"/>
      <c r="AB277" s="370"/>
      <c r="AC277" s="370"/>
      <c r="AD277" s="370"/>
      <c r="AE277" s="370"/>
      <c r="AF277" s="370"/>
      <c r="AG277" s="370"/>
      <c r="AH277" s="370"/>
      <c r="AI277" s="370"/>
      <c r="AJ277" s="370"/>
      <c r="AK277" s="370"/>
      <c r="AL277" s="370"/>
      <c r="AM277" s="370"/>
      <c r="AN277" s="370"/>
      <c r="AO277" s="370"/>
      <c r="AP277" s="370"/>
      <c r="AQ277" s="370"/>
      <c r="AR277" s="370"/>
      <c r="AS277" s="370"/>
      <c r="AT277" s="370"/>
      <c r="AU277" s="370"/>
      <c r="AV277" s="370"/>
      <c r="AW277" s="370"/>
      <c r="AX277" s="370"/>
      <c r="AY277" s="370"/>
      <c r="AZ277" s="370"/>
      <c r="BA277" s="370"/>
      <c r="BB277" s="370"/>
      <c r="BC277" s="370"/>
      <c r="BD277" s="370"/>
      <c r="BE277" s="370"/>
      <c r="BF277" s="370"/>
      <c r="BG277" s="370"/>
      <c r="BH277" s="370"/>
      <c r="BI277" s="370"/>
      <c r="BJ277" s="370"/>
      <c r="BK277" s="370"/>
      <c r="BL277" s="370"/>
      <c r="BM277" s="370"/>
      <c r="BN277" s="370"/>
      <c r="BO277" s="370"/>
      <c r="BP277" s="370"/>
      <c r="BQ277" s="370"/>
      <c r="BR277" s="370"/>
      <c r="BS277" s="370"/>
      <c r="BT277" s="370"/>
      <c r="BU277" s="370"/>
      <c r="BV277" s="370"/>
      <c r="BW277" s="370"/>
      <c r="BX277" s="370"/>
      <c r="BY277" s="370"/>
      <c r="BZ277" s="370"/>
      <c r="CA277" s="370"/>
      <c r="CB277" s="370"/>
      <c r="CC277" s="370"/>
      <c r="CD277" s="370"/>
      <c r="CE277" s="370"/>
      <c r="CF277" s="370"/>
      <c r="CG277" s="370"/>
      <c r="CH277" s="370"/>
      <c r="CI277" s="370"/>
      <c r="CJ277" s="370"/>
      <c r="CK277" s="370"/>
      <c r="CL277" s="370"/>
      <c r="CM277" s="370"/>
      <c r="CN277" s="370"/>
      <c r="CO277" s="370"/>
      <c r="CP277" s="370"/>
      <c r="CQ277" s="370"/>
      <c r="CR277" s="370"/>
      <c r="CS277" s="370"/>
      <c r="CT277" s="370"/>
      <c r="CU277" s="370"/>
      <c r="CV277" s="370"/>
      <c r="CW277" s="370"/>
      <c r="CX277" s="370"/>
      <c r="CY277" s="370"/>
      <c r="CZ277" s="370"/>
      <c r="DA277" s="370"/>
      <c r="DB277" s="370"/>
      <c r="DC277" s="370"/>
      <c r="DD277" s="370"/>
      <c r="DE277" s="370"/>
      <c r="DF277" s="370"/>
      <c r="DG277" s="370"/>
      <c r="DH277" s="370"/>
      <c r="DI277" s="370"/>
      <c r="DJ277" s="370"/>
      <c r="DK277" s="370"/>
      <c r="DL277" s="370"/>
      <c r="DM277" s="370"/>
      <c r="DN277" s="370"/>
      <c r="DO277" s="370"/>
      <c r="DP277" s="370"/>
      <c r="DQ277" s="370"/>
      <c r="DR277" s="370"/>
      <c r="DS277" s="370"/>
      <c r="DT277" s="370"/>
      <c r="DU277" s="370"/>
      <c r="DV277" s="370"/>
      <c r="DW277" s="370"/>
      <c r="DX277" s="370"/>
      <c r="DY277" s="370"/>
      <c r="DZ277" s="370"/>
      <c r="EA277" s="370"/>
      <c r="EB277" s="370"/>
      <c r="EC277" s="370"/>
      <c r="ED277" s="370"/>
      <c r="EE277" s="370"/>
      <c r="EF277" s="370"/>
      <c r="EG277" s="370"/>
      <c r="EH277" s="370"/>
      <c r="EI277" s="370"/>
      <c r="EJ277" s="370"/>
      <c r="EK277" s="370"/>
      <c r="EL277" s="370"/>
      <c r="EM277" s="370"/>
      <c r="EN277" s="370"/>
      <c r="EO277" s="370"/>
      <c r="EP277" s="370"/>
      <c r="EQ277" s="370"/>
      <c r="ER277" s="370"/>
      <c r="ES277" s="370"/>
      <c r="ET277" s="370"/>
      <c r="EU277" s="370"/>
      <c r="EV277" s="370"/>
      <c r="EW277" s="370"/>
      <c r="EX277" s="370"/>
      <c r="EY277" s="370"/>
      <c r="EZ277" s="370"/>
      <c r="FA277" s="370"/>
      <c r="FB277" s="370"/>
      <c r="FC277" s="370"/>
      <c r="FD277" s="370"/>
      <c r="FE277" s="370"/>
      <c r="FF277" s="370"/>
      <c r="FG277" s="370"/>
      <c r="FH277" s="370"/>
      <c r="FI277" s="370"/>
      <c r="FJ277" s="370"/>
      <c r="FK277" s="370"/>
      <c r="FL277" s="370"/>
      <c r="FM277" s="370"/>
      <c r="FN277" s="370"/>
      <c r="FO277" s="370"/>
      <c r="FP277" s="370"/>
      <c r="FQ277" s="370"/>
      <c r="FR277" s="370"/>
      <c r="FS277" s="370"/>
      <c r="FT277" s="370"/>
      <c r="FU277" s="370"/>
      <c r="FV277" s="370"/>
      <c r="FW277" s="370"/>
      <c r="FX277" s="370"/>
      <c r="FY277" s="370"/>
      <c r="FZ277" s="370"/>
      <c r="GA277" s="370"/>
      <c r="GB277" s="370"/>
      <c r="GC277" s="370"/>
      <c r="GD277" s="370"/>
      <c r="GE277" s="370"/>
      <c r="GF277" s="370"/>
      <c r="GG277" s="370"/>
      <c r="GH277" s="370"/>
      <c r="GI277" s="370"/>
    </row>
    <row r="278" spans="1:191" s="371" customFormat="1" ht="31.5">
      <c r="A278" s="372">
        <v>27</v>
      </c>
      <c r="B278" s="333" t="s">
        <v>125</v>
      </c>
      <c r="C278" s="149">
        <v>23713</v>
      </c>
      <c r="D278" s="149">
        <v>12</v>
      </c>
      <c r="E278" s="149">
        <v>6</v>
      </c>
      <c r="F278" s="149">
        <v>6</v>
      </c>
      <c r="G278" s="149">
        <v>6</v>
      </c>
      <c r="H278" s="149">
        <v>6</v>
      </c>
      <c r="I278" s="373">
        <v>6</v>
      </c>
      <c r="J278" s="374">
        <v>6</v>
      </c>
      <c r="K278" s="379">
        <f>D278*2.04</f>
        <v>24.48</v>
      </c>
      <c r="L278" s="379">
        <f aca="true" t="shared" si="67" ref="L278:Q278">E278*2.04</f>
        <v>12.24</v>
      </c>
      <c r="M278" s="379">
        <f t="shared" si="67"/>
        <v>12.24</v>
      </c>
      <c r="N278" s="379">
        <f t="shared" si="67"/>
        <v>12.24</v>
      </c>
      <c r="O278" s="379">
        <f t="shared" si="67"/>
        <v>12.24</v>
      </c>
      <c r="P278" s="379">
        <f t="shared" si="67"/>
        <v>12.24</v>
      </c>
      <c r="Q278" s="379">
        <f t="shared" si="67"/>
        <v>12.24</v>
      </c>
      <c r="R278" s="368"/>
      <c r="S278" s="368"/>
      <c r="T278" s="369"/>
      <c r="U278" s="370"/>
      <c r="V278" s="370"/>
      <c r="W278" s="370"/>
      <c r="X278" s="370"/>
      <c r="Y278" s="370"/>
      <c r="Z278" s="370"/>
      <c r="AA278" s="370"/>
      <c r="AB278" s="370"/>
      <c r="AC278" s="370"/>
      <c r="AD278" s="370"/>
      <c r="AE278" s="370"/>
      <c r="AF278" s="370"/>
      <c r="AG278" s="370"/>
      <c r="AH278" s="370"/>
      <c r="AI278" s="370"/>
      <c r="AJ278" s="370"/>
      <c r="AK278" s="370"/>
      <c r="AL278" s="370"/>
      <c r="AM278" s="370"/>
      <c r="AN278" s="370"/>
      <c r="AO278" s="370"/>
      <c r="AP278" s="370"/>
      <c r="AQ278" s="370"/>
      <c r="AR278" s="370"/>
      <c r="AS278" s="370"/>
      <c r="AT278" s="370"/>
      <c r="AU278" s="370"/>
      <c r="AV278" s="370"/>
      <c r="AW278" s="370"/>
      <c r="AX278" s="370"/>
      <c r="AY278" s="370"/>
      <c r="AZ278" s="370"/>
      <c r="BA278" s="370"/>
      <c r="BB278" s="370"/>
      <c r="BC278" s="370"/>
      <c r="BD278" s="370"/>
      <c r="BE278" s="370"/>
      <c r="BF278" s="370"/>
      <c r="BG278" s="370"/>
      <c r="BH278" s="370"/>
      <c r="BI278" s="370"/>
      <c r="BJ278" s="370"/>
      <c r="BK278" s="370"/>
      <c r="BL278" s="370"/>
      <c r="BM278" s="370"/>
      <c r="BN278" s="370"/>
      <c r="BO278" s="370"/>
      <c r="BP278" s="370"/>
      <c r="BQ278" s="370"/>
      <c r="BR278" s="370"/>
      <c r="BS278" s="370"/>
      <c r="BT278" s="370"/>
      <c r="BU278" s="370"/>
      <c r="BV278" s="370"/>
      <c r="BW278" s="370"/>
      <c r="BX278" s="370"/>
      <c r="BY278" s="370"/>
      <c r="BZ278" s="370"/>
      <c r="CA278" s="370"/>
      <c r="CB278" s="370"/>
      <c r="CC278" s="370"/>
      <c r="CD278" s="370"/>
      <c r="CE278" s="370"/>
      <c r="CF278" s="370"/>
      <c r="CG278" s="370"/>
      <c r="CH278" s="370"/>
      <c r="CI278" s="370"/>
      <c r="CJ278" s="370"/>
      <c r="CK278" s="370"/>
      <c r="CL278" s="370"/>
      <c r="CM278" s="370"/>
      <c r="CN278" s="370"/>
      <c r="CO278" s="370"/>
      <c r="CP278" s="370"/>
      <c r="CQ278" s="370"/>
      <c r="CR278" s="370"/>
      <c r="CS278" s="370"/>
      <c r="CT278" s="370"/>
      <c r="CU278" s="370"/>
      <c r="CV278" s="370"/>
      <c r="CW278" s="370"/>
      <c r="CX278" s="370"/>
      <c r="CY278" s="370"/>
      <c r="CZ278" s="370"/>
      <c r="DA278" s="370"/>
      <c r="DB278" s="370"/>
      <c r="DC278" s="370"/>
      <c r="DD278" s="370"/>
      <c r="DE278" s="370"/>
      <c r="DF278" s="370"/>
      <c r="DG278" s="370"/>
      <c r="DH278" s="370"/>
      <c r="DI278" s="370"/>
      <c r="DJ278" s="370"/>
      <c r="DK278" s="370"/>
      <c r="DL278" s="370"/>
      <c r="DM278" s="370"/>
      <c r="DN278" s="370"/>
      <c r="DO278" s="370"/>
      <c r="DP278" s="370"/>
      <c r="DQ278" s="370"/>
      <c r="DR278" s="370"/>
      <c r="DS278" s="370"/>
      <c r="DT278" s="370"/>
      <c r="DU278" s="370"/>
      <c r="DV278" s="370"/>
      <c r="DW278" s="370"/>
      <c r="DX278" s="370"/>
      <c r="DY278" s="370"/>
      <c r="DZ278" s="370"/>
      <c r="EA278" s="370"/>
      <c r="EB278" s="370"/>
      <c r="EC278" s="370"/>
      <c r="ED278" s="370"/>
      <c r="EE278" s="370"/>
      <c r="EF278" s="370"/>
      <c r="EG278" s="370"/>
      <c r="EH278" s="370"/>
      <c r="EI278" s="370"/>
      <c r="EJ278" s="370"/>
      <c r="EK278" s="370"/>
      <c r="EL278" s="370"/>
      <c r="EM278" s="370"/>
      <c r="EN278" s="370"/>
      <c r="EO278" s="370"/>
      <c r="EP278" s="370"/>
      <c r="EQ278" s="370"/>
      <c r="ER278" s="370"/>
      <c r="ES278" s="370"/>
      <c r="ET278" s="370"/>
      <c r="EU278" s="370"/>
      <c r="EV278" s="370"/>
      <c r="EW278" s="370"/>
      <c r="EX278" s="370"/>
      <c r="EY278" s="370"/>
      <c r="EZ278" s="370"/>
      <c r="FA278" s="370"/>
      <c r="FB278" s="370"/>
      <c r="FC278" s="370"/>
      <c r="FD278" s="370"/>
      <c r="FE278" s="370"/>
      <c r="FF278" s="370"/>
      <c r="FG278" s="370"/>
      <c r="FH278" s="370"/>
      <c r="FI278" s="370"/>
      <c r="FJ278" s="370"/>
      <c r="FK278" s="370"/>
      <c r="FL278" s="370"/>
      <c r="FM278" s="370"/>
      <c r="FN278" s="370"/>
      <c r="FO278" s="370"/>
      <c r="FP278" s="370"/>
      <c r="FQ278" s="370"/>
      <c r="FR278" s="370"/>
      <c r="FS278" s="370"/>
      <c r="FT278" s="370"/>
      <c r="FU278" s="370"/>
      <c r="FV278" s="370"/>
      <c r="FW278" s="370"/>
      <c r="FX278" s="370"/>
      <c r="FY278" s="370"/>
      <c r="FZ278" s="370"/>
      <c r="GA278" s="370"/>
      <c r="GB278" s="370"/>
      <c r="GC278" s="370"/>
      <c r="GD278" s="370"/>
      <c r="GE278" s="370"/>
      <c r="GF278" s="370"/>
      <c r="GG278" s="370"/>
      <c r="GH278" s="370"/>
      <c r="GI278" s="370"/>
    </row>
    <row r="279" spans="1:191" s="371" customFormat="1" ht="21" customHeight="1">
      <c r="A279" s="494" t="s">
        <v>200</v>
      </c>
      <c r="B279" s="494"/>
      <c r="C279" s="494"/>
      <c r="D279" s="494"/>
      <c r="E279" s="494"/>
      <c r="F279" s="494"/>
      <c r="G279" s="494"/>
      <c r="H279" s="494"/>
      <c r="I279" s="494"/>
      <c r="J279" s="494"/>
      <c r="K279" s="494"/>
      <c r="L279" s="494"/>
      <c r="M279" s="494"/>
      <c r="N279" s="494"/>
      <c r="O279" s="494"/>
      <c r="P279" s="494"/>
      <c r="Q279" s="494"/>
      <c r="R279" s="368"/>
      <c r="S279" s="368"/>
      <c r="T279" s="369"/>
      <c r="U279" s="370"/>
      <c r="V279" s="370"/>
      <c r="W279" s="370"/>
      <c r="X279" s="370"/>
      <c r="Y279" s="370"/>
      <c r="Z279" s="370"/>
      <c r="AA279" s="370"/>
      <c r="AB279" s="370"/>
      <c r="AC279" s="370"/>
      <c r="AD279" s="370"/>
      <c r="AE279" s="370"/>
      <c r="AF279" s="370"/>
      <c r="AG279" s="370"/>
      <c r="AH279" s="370"/>
      <c r="AI279" s="370"/>
      <c r="AJ279" s="370"/>
      <c r="AK279" s="370"/>
      <c r="AL279" s="370"/>
      <c r="AM279" s="370"/>
      <c r="AN279" s="370"/>
      <c r="AO279" s="370"/>
      <c r="AP279" s="370"/>
      <c r="AQ279" s="370"/>
      <c r="AR279" s="370"/>
      <c r="AS279" s="370"/>
      <c r="AT279" s="370"/>
      <c r="AU279" s="370"/>
      <c r="AV279" s="370"/>
      <c r="AW279" s="370"/>
      <c r="AX279" s="370"/>
      <c r="AY279" s="370"/>
      <c r="AZ279" s="370"/>
      <c r="BA279" s="370"/>
      <c r="BB279" s="370"/>
      <c r="BC279" s="370"/>
      <c r="BD279" s="370"/>
      <c r="BE279" s="370"/>
      <c r="BF279" s="370"/>
      <c r="BG279" s="370"/>
      <c r="BH279" s="370"/>
      <c r="BI279" s="370"/>
      <c r="BJ279" s="370"/>
      <c r="BK279" s="370"/>
      <c r="BL279" s="370"/>
      <c r="BM279" s="370"/>
      <c r="BN279" s="370"/>
      <c r="BO279" s="370"/>
      <c r="BP279" s="370"/>
      <c r="BQ279" s="370"/>
      <c r="BR279" s="370"/>
      <c r="BS279" s="370"/>
      <c r="BT279" s="370"/>
      <c r="BU279" s="370"/>
      <c r="BV279" s="370"/>
      <c r="BW279" s="370"/>
      <c r="BX279" s="370"/>
      <c r="BY279" s="370"/>
      <c r="BZ279" s="370"/>
      <c r="CA279" s="370"/>
      <c r="CB279" s="370"/>
      <c r="CC279" s="370"/>
      <c r="CD279" s="370"/>
      <c r="CE279" s="370"/>
      <c r="CF279" s="370"/>
      <c r="CG279" s="370"/>
      <c r="CH279" s="370"/>
      <c r="CI279" s="370"/>
      <c r="CJ279" s="370"/>
      <c r="CK279" s="370"/>
      <c r="CL279" s="370"/>
      <c r="CM279" s="370"/>
      <c r="CN279" s="370"/>
      <c r="CO279" s="370"/>
      <c r="CP279" s="370"/>
      <c r="CQ279" s="370"/>
      <c r="CR279" s="370"/>
      <c r="CS279" s="370"/>
      <c r="CT279" s="370"/>
      <c r="CU279" s="370"/>
      <c r="CV279" s="370"/>
      <c r="CW279" s="370"/>
      <c r="CX279" s="370"/>
      <c r="CY279" s="370"/>
      <c r="CZ279" s="370"/>
      <c r="DA279" s="370"/>
      <c r="DB279" s="370"/>
      <c r="DC279" s="370"/>
      <c r="DD279" s="370"/>
      <c r="DE279" s="370"/>
      <c r="DF279" s="370"/>
      <c r="DG279" s="370"/>
      <c r="DH279" s="370"/>
      <c r="DI279" s="370"/>
      <c r="DJ279" s="370"/>
      <c r="DK279" s="370"/>
      <c r="DL279" s="370"/>
      <c r="DM279" s="370"/>
      <c r="DN279" s="370"/>
      <c r="DO279" s="370"/>
      <c r="DP279" s="370"/>
      <c r="DQ279" s="370"/>
      <c r="DR279" s="370"/>
      <c r="DS279" s="370"/>
      <c r="DT279" s="370"/>
      <c r="DU279" s="370"/>
      <c r="DV279" s="370"/>
      <c r="DW279" s="370"/>
      <c r="DX279" s="370"/>
      <c r="DY279" s="370"/>
      <c r="DZ279" s="370"/>
      <c r="EA279" s="370"/>
      <c r="EB279" s="370"/>
      <c r="EC279" s="370"/>
      <c r="ED279" s="370"/>
      <c r="EE279" s="370"/>
      <c r="EF279" s="370"/>
      <c r="EG279" s="370"/>
      <c r="EH279" s="370"/>
      <c r="EI279" s="370"/>
      <c r="EJ279" s="370"/>
      <c r="EK279" s="370"/>
      <c r="EL279" s="370"/>
      <c r="EM279" s="370"/>
      <c r="EN279" s="370"/>
      <c r="EO279" s="370"/>
      <c r="EP279" s="370"/>
      <c r="EQ279" s="370"/>
      <c r="ER279" s="370"/>
      <c r="ES279" s="370"/>
      <c r="ET279" s="370"/>
      <c r="EU279" s="370"/>
      <c r="EV279" s="370"/>
      <c r="EW279" s="370"/>
      <c r="EX279" s="370"/>
      <c r="EY279" s="370"/>
      <c r="EZ279" s="370"/>
      <c r="FA279" s="370"/>
      <c r="FB279" s="370"/>
      <c r="FC279" s="370"/>
      <c r="FD279" s="370"/>
      <c r="FE279" s="370"/>
      <c r="FF279" s="370"/>
      <c r="FG279" s="370"/>
      <c r="FH279" s="370"/>
      <c r="FI279" s="370"/>
      <c r="FJ279" s="370"/>
      <c r="FK279" s="370"/>
      <c r="FL279" s="370"/>
      <c r="FM279" s="370"/>
      <c r="FN279" s="370"/>
      <c r="FO279" s="370"/>
      <c r="FP279" s="370"/>
      <c r="FQ279" s="370"/>
      <c r="FR279" s="370"/>
      <c r="FS279" s="370"/>
      <c r="FT279" s="370"/>
      <c r="FU279" s="370"/>
      <c r="FV279" s="370"/>
      <c r="FW279" s="370"/>
      <c r="FX279" s="370"/>
      <c r="FY279" s="370"/>
      <c r="FZ279" s="370"/>
      <c r="GA279" s="370"/>
      <c r="GB279" s="370"/>
      <c r="GC279" s="370"/>
      <c r="GD279" s="370"/>
      <c r="GE279" s="370"/>
      <c r="GF279" s="370"/>
      <c r="GG279" s="370"/>
      <c r="GH279" s="370"/>
      <c r="GI279" s="370"/>
    </row>
    <row r="280" spans="1:191" s="371" customFormat="1" ht="31.5">
      <c r="A280" s="372">
        <v>28</v>
      </c>
      <c r="B280" s="337" t="s">
        <v>126</v>
      </c>
      <c r="C280" s="338" t="s">
        <v>1470</v>
      </c>
      <c r="D280" s="149">
        <v>1</v>
      </c>
      <c r="E280" s="149">
        <v>1</v>
      </c>
      <c r="F280" s="149">
        <v>1</v>
      </c>
      <c r="G280" s="149">
        <v>1</v>
      </c>
      <c r="H280" s="149">
        <v>1</v>
      </c>
      <c r="I280" s="373">
        <f>H280*0.99</f>
        <v>0.99</v>
      </c>
      <c r="J280" s="374">
        <f>I280*0.99</f>
        <v>0.9801</v>
      </c>
      <c r="K280" s="379">
        <f>D280*1.77</f>
        <v>1.77</v>
      </c>
      <c r="L280" s="379">
        <f aca="true" t="shared" si="68" ref="L280:Q295">E280*1.77</f>
        <v>1.77</v>
      </c>
      <c r="M280" s="379">
        <f t="shared" si="68"/>
        <v>1.77</v>
      </c>
      <c r="N280" s="379">
        <f t="shared" si="68"/>
        <v>1.77</v>
      </c>
      <c r="O280" s="379">
        <f t="shared" si="68"/>
        <v>1.77</v>
      </c>
      <c r="P280" s="379">
        <f t="shared" si="68"/>
        <v>1.7523</v>
      </c>
      <c r="Q280" s="379">
        <f t="shared" si="68"/>
        <v>1.734777</v>
      </c>
      <c r="R280" s="368"/>
      <c r="S280" s="368"/>
      <c r="T280" s="369"/>
      <c r="U280" s="370"/>
      <c r="V280" s="370"/>
      <c r="W280" s="370"/>
      <c r="X280" s="370"/>
      <c r="Y280" s="370"/>
      <c r="Z280" s="370"/>
      <c r="AA280" s="370"/>
      <c r="AB280" s="370"/>
      <c r="AC280" s="370"/>
      <c r="AD280" s="370"/>
      <c r="AE280" s="370"/>
      <c r="AF280" s="370"/>
      <c r="AG280" s="370"/>
      <c r="AH280" s="370"/>
      <c r="AI280" s="370"/>
      <c r="AJ280" s="370"/>
      <c r="AK280" s="370"/>
      <c r="AL280" s="370"/>
      <c r="AM280" s="370"/>
      <c r="AN280" s="370"/>
      <c r="AO280" s="370"/>
      <c r="AP280" s="370"/>
      <c r="AQ280" s="370"/>
      <c r="AR280" s="370"/>
      <c r="AS280" s="370"/>
      <c r="AT280" s="370"/>
      <c r="AU280" s="370"/>
      <c r="AV280" s="370"/>
      <c r="AW280" s="370"/>
      <c r="AX280" s="370"/>
      <c r="AY280" s="370"/>
      <c r="AZ280" s="370"/>
      <c r="BA280" s="370"/>
      <c r="BB280" s="370"/>
      <c r="BC280" s="370"/>
      <c r="BD280" s="370"/>
      <c r="BE280" s="370"/>
      <c r="BF280" s="370"/>
      <c r="BG280" s="370"/>
      <c r="BH280" s="370"/>
      <c r="BI280" s="370"/>
      <c r="BJ280" s="370"/>
      <c r="BK280" s="370"/>
      <c r="BL280" s="370"/>
      <c r="BM280" s="370"/>
      <c r="BN280" s="370"/>
      <c r="BO280" s="370"/>
      <c r="BP280" s="370"/>
      <c r="BQ280" s="370"/>
      <c r="BR280" s="370"/>
      <c r="BS280" s="370"/>
      <c r="BT280" s="370"/>
      <c r="BU280" s="370"/>
      <c r="BV280" s="370"/>
      <c r="BW280" s="370"/>
      <c r="BX280" s="370"/>
      <c r="BY280" s="370"/>
      <c r="BZ280" s="370"/>
      <c r="CA280" s="370"/>
      <c r="CB280" s="370"/>
      <c r="CC280" s="370"/>
      <c r="CD280" s="370"/>
      <c r="CE280" s="370"/>
      <c r="CF280" s="370"/>
      <c r="CG280" s="370"/>
      <c r="CH280" s="370"/>
      <c r="CI280" s="370"/>
      <c r="CJ280" s="370"/>
      <c r="CK280" s="370"/>
      <c r="CL280" s="370"/>
      <c r="CM280" s="370"/>
      <c r="CN280" s="370"/>
      <c r="CO280" s="370"/>
      <c r="CP280" s="370"/>
      <c r="CQ280" s="370"/>
      <c r="CR280" s="370"/>
      <c r="CS280" s="370"/>
      <c r="CT280" s="370"/>
      <c r="CU280" s="370"/>
      <c r="CV280" s="370"/>
      <c r="CW280" s="370"/>
      <c r="CX280" s="370"/>
      <c r="CY280" s="370"/>
      <c r="CZ280" s="370"/>
      <c r="DA280" s="370"/>
      <c r="DB280" s="370"/>
      <c r="DC280" s="370"/>
      <c r="DD280" s="370"/>
      <c r="DE280" s="370"/>
      <c r="DF280" s="370"/>
      <c r="DG280" s="370"/>
      <c r="DH280" s="370"/>
      <c r="DI280" s="370"/>
      <c r="DJ280" s="370"/>
      <c r="DK280" s="370"/>
      <c r="DL280" s="370"/>
      <c r="DM280" s="370"/>
      <c r="DN280" s="370"/>
      <c r="DO280" s="370"/>
      <c r="DP280" s="370"/>
      <c r="DQ280" s="370"/>
      <c r="DR280" s="370"/>
      <c r="DS280" s="370"/>
      <c r="DT280" s="370"/>
      <c r="DU280" s="370"/>
      <c r="DV280" s="370"/>
      <c r="DW280" s="370"/>
      <c r="DX280" s="370"/>
      <c r="DY280" s="370"/>
      <c r="DZ280" s="370"/>
      <c r="EA280" s="370"/>
      <c r="EB280" s="370"/>
      <c r="EC280" s="370"/>
      <c r="ED280" s="370"/>
      <c r="EE280" s="370"/>
      <c r="EF280" s="370"/>
      <c r="EG280" s="370"/>
      <c r="EH280" s="370"/>
      <c r="EI280" s="370"/>
      <c r="EJ280" s="370"/>
      <c r="EK280" s="370"/>
      <c r="EL280" s="370"/>
      <c r="EM280" s="370"/>
      <c r="EN280" s="370"/>
      <c r="EO280" s="370"/>
      <c r="EP280" s="370"/>
      <c r="EQ280" s="370"/>
      <c r="ER280" s="370"/>
      <c r="ES280" s="370"/>
      <c r="ET280" s="370"/>
      <c r="EU280" s="370"/>
      <c r="EV280" s="370"/>
      <c r="EW280" s="370"/>
      <c r="EX280" s="370"/>
      <c r="EY280" s="370"/>
      <c r="EZ280" s="370"/>
      <c r="FA280" s="370"/>
      <c r="FB280" s="370"/>
      <c r="FC280" s="370"/>
      <c r="FD280" s="370"/>
      <c r="FE280" s="370"/>
      <c r="FF280" s="370"/>
      <c r="FG280" s="370"/>
      <c r="FH280" s="370"/>
      <c r="FI280" s="370"/>
      <c r="FJ280" s="370"/>
      <c r="FK280" s="370"/>
      <c r="FL280" s="370"/>
      <c r="FM280" s="370"/>
      <c r="FN280" s="370"/>
      <c r="FO280" s="370"/>
      <c r="FP280" s="370"/>
      <c r="FQ280" s="370"/>
      <c r="FR280" s="370"/>
      <c r="FS280" s="370"/>
      <c r="FT280" s="370"/>
      <c r="FU280" s="370"/>
      <c r="FV280" s="370"/>
      <c r="FW280" s="370"/>
      <c r="FX280" s="370"/>
      <c r="FY280" s="370"/>
      <c r="FZ280" s="370"/>
      <c r="GA280" s="370"/>
      <c r="GB280" s="370"/>
      <c r="GC280" s="370"/>
      <c r="GD280" s="370"/>
      <c r="GE280" s="370"/>
      <c r="GF280" s="370"/>
      <c r="GG280" s="370"/>
      <c r="GH280" s="370"/>
      <c r="GI280" s="370"/>
    </row>
    <row r="281" spans="1:191" s="371" customFormat="1" ht="15.75" customHeight="1">
      <c r="A281" s="372">
        <f>A280+1</f>
        <v>29</v>
      </c>
      <c r="B281" s="337" t="s">
        <v>127</v>
      </c>
      <c r="C281" s="338" t="s">
        <v>1467</v>
      </c>
      <c r="D281" s="373">
        <v>1</v>
      </c>
      <c r="E281" s="373">
        <v>2</v>
      </c>
      <c r="F281" s="373">
        <v>1</v>
      </c>
      <c r="G281" s="373">
        <v>1</v>
      </c>
      <c r="H281" s="373">
        <v>1</v>
      </c>
      <c r="I281" s="373">
        <f aca="true" t="shared" si="69" ref="I281:J295">H281*0.99</f>
        <v>0.99</v>
      </c>
      <c r="J281" s="374">
        <f t="shared" si="69"/>
        <v>0.9801</v>
      </c>
      <c r="K281" s="379">
        <f aca="true" t="shared" si="70" ref="K281:K295">D281*1.77</f>
        <v>1.77</v>
      </c>
      <c r="L281" s="379">
        <f t="shared" si="68"/>
        <v>3.54</v>
      </c>
      <c r="M281" s="379">
        <f t="shared" si="68"/>
        <v>1.77</v>
      </c>
      <c r="N281" s="379">
        <f t="shared" si="68"/>
        <v>1.77</v>
      </c>
      <c r="O281" s="379">
        <f t="shared" si="68"/>
        <v>1.77</v>
      </c>
      <c r="P281" s="379">
        <f t="shared" si="68"/>
        <v>1.7523</v>
      </c>
      <c r="Q281" s="379">
        <f t="shared" si="68"/>
        <v>1.734777</v>
      </c>
      <c r="R281" s="368"/>
      <c r="S281" s="368"/>
      <c r="T281" s="369"/>
      <c r="U281" s="370"/>
      <c r="V281" s="370"/>
      <c r="W281" s="370"/>
      <c r="X281" s="370"/>
      <c r="Y281" s="370"/>
      <c r="Z281" s="370"/>
      <c r="AA281" s="370"/>
      <c r="AB281" s="370"/>
      <c r="AC281" s="370"/>
      <c r="AD281" s="370"/>
      <c r="AE281" s="370"/>
      <c r="AF281" s="370"/>
      <c r="AG281" s="370"/>
      <c r="AH281" s="370"/>
      <c r="AI281" s="370"/>
      <c r="AJ281" s="370"/>
      <c r="AK281" s="370"/>
      <c r="AL281" s="370"/>
      <c r="AM281" s="370"/>
      <c r="AN281" s="370"/>
      <c r="AO281" s="370"/>
      <c r="AP281" s="370"/>
      <c r="AQ281" s="370"/>
      <c r="AR281" s="370"/>
      <c r="AS281" s="370"/>
      <c r="AT281" s="370"/>
      <c r="AU281" s="370"/>
      <c r="AV281" s="370"/>
      <c r="AW281" s="370"/>
      <c r="AX281" s="370"/>
      <c r="AY281" s="370"/>
      <c r="AZ281" s="370"/>
      <c r="BA281" s="370"/>
      <c r="BB281" s="370"/>
      <c r="BC281" s="370"/>
      <c r="BD281" s="370"/>
      <c r="BE281" s="370"/>
      <c r="BF281" s="370"/>
      <c r="BG281" s="370"/>
      <c r="BH281" s="370"/>
      <c r="BI281" s="370"/>
      <c r="BJ281" s="370"/>
      <c r="BK281" s="370"/>
      <c r="BL281" s="370"/>
      <c r="BM281" s="370"/>
      <c r="BN281" s="370"/>
      <c r="BO281" s="370"/>
      <c r="BP281" s="370"/>
      <c r="BQ281" s="370"/>
      <c r="BR281" s="370"/>
      <c r="BS281" s="370"/>
      <c r="BT281" s="370"/>
      <c r="BU281" s="370"/>
      <c r="BV281" s="370"/>
      <c r="BW281" s="370"/>
      <c r="BX281" s="370"/>
      <c r="BY281" s="370"/>
      <c r="BZ281" s="370"/>
      <c r="CA281" s="370"/>
      <c r="CB281" s="370"/>
      <c r="CC281" s="370"/>
      <c r="CD281" s="370"/>
      <c r="CE281" s="370"/>
      <c r="CF281" s="370"/>
      <c r="CG281" s="370"/>
      <c r="CH281" s="370"/>
      <c r="CI281" s="370"/>
      <c r="CJ281" s="370"/>
      <c r="CK281" s="370"/>
      <c r="CL281" s="370"/>
      <c r="CM281" s="370"/>
      <c r="CN281" s="370"/>
      <c r="CO281" s="370"/>
      <c r="CP281" s="370"/>
      <c r="CQ281" s="370"/>
      <c r="CR281" s="370"/>
      <c r="CS281" s="370"/>
      <c r="CT281" s="370"/>
      <c r="CU281" s="370"/>
      <c r="CV281" s="370"/>
      <c r="CW281" s="370"/>
      <c r="CX281" s="370"/>
      <c r="CY281" s="370"/>
      <c r="CZ281" s="370"/>
      <c r="DA281" s="370"/>
      <c r="DB281" s="370"/>
      <c r="DC281" s="370"/>
      <c r="DD281" s="370"/>
      <c r="DE281" s="370"/>
      <c r="DF281" s="370"/>
      <c r="DG281" s="370"/>
      <c r="DH281" s="370"/>
      <c r="DI281" s="370"/>
      <c r="DJ281" s="370"/>
      <c r="DK281" s="370"/>
      <c r="DL281" s="370"/>
      <c r="DM281" s="370"/>
      <c r="DN281" s="370"/>
      <c r="DO281" s="370"/>
      <c r="DP281" s="370"/>
      <c r="DQ281" s="370"/>
      <c r="DR281" s="370"/>
      <c r="DS281" s="370"/>
      <c r="DT281" s="370"/>
      <c r="DU281" s="370"/>
      <c r="DV281" s="370"/>
      <c r="DW281" s="370"/>
      <c r="DX281" s="370"/>
      <c r="DY281" s="370"/>
      <c r="DZ281" s="370"/>
      <c r="EA281" s="370"/>
      <c r="EB281" s="370"/>
      <c r="EC281" s="370"/>
      <c r="ED281" s="370"/>
      <c r="EE281" s="370"/>
      <c r="EF281" s="370"/>
      <c r="EG281" s="370"/>
      <c r="EH281" s="370"/>
      <c r="EI281" s="370"/>
      <c r="EJ281" s="370"/>
      <c r="EK281" s="370"/>
      <c r="EL281" s="370"/>
      <c r="EM281" s="370"/>
      <c r="EN281" s="370"/>
      <c r="EO281" s="370"/>
      <c r="EP281" s="370"/>
      <c r="EQ281" s="370"/>
      <c r="ER281" s="370"/>
      <c r="ES281" s="370"/>
      <c r="ET281" s="370"/>
      <c r="EU281" s="370"/>
      <c r="EV281" s="370"/>
      <c r="EW281" s="370"/>
      <c r="EX281" s="370"/>
      <c r="EY281" s="370"/>
      <c r="EZ281" s="370"/>
      <c r="FA281" s="370"/>
      <c r="FB281" s="370"/>
      <c r="FC281" s="370"/>
      <c r="FD281" s="370"/>
      <c r="FE281" s="370"/>
      <c r="FF281" s="370"/>
      <c r="FG281" s="370"/>
      <c r="FH281" s="370"/>
      <c r="FI281" s="370"/>
      <c r="FJ281" s="370"/>
      <c r="FK281" s="370"/>
      <c r="FL281" s="370"/>
      <c r="FM281" s="370"/>
      <c r="FN281" s="370"/>
      <c r="FO281" s="370"/>
      <c r="FP281" s="370"/>
      <c r="FQ281" s="370"/>
      <c r="FR281" s="370"/>
      <c r="FS281" s="370"/>
      <c r="FT281" s="370"/>
      <c r="FU281" s="370"/>
      <c r="FV281" s="370"/>
      <c r="FW281" s="370"/>
      <c r="FX281" s="370"/>
      <c r="FY281" s="370"/>
      <c r="FZ281" s="370"/>
      <c r="GA281" s="370"/>
      <c r="GB281" s="370"/>
      <c r="GC281" s="370"/>
      <c r="GD281" s="370"/>
      <c r="GE281" s="370"/>
      <c r="GF281" s="370"/>
      <c r="GG281" s="370"/>
      <c r="GH281" s="370"/>
      <c r="GI281" s="370"/>
    </row>
    <row r="282" spans="1:191" s="371" customFormat="1" ht="15.75" customHeight="1">
      <c r="A282" s="372">
        <f aca="true" t="shared" si="71" ref="A282:A295">A281+1</f>
        <v>30</v>
      </c>
      <c r="B282" s="337" t="s">
        <v>128</v>
      </c>
      <c r="C282" s="338" t="s">
        <v>129</v>
      </c>
      <c r="D282" s="149">
        <v>1</v>
      </c>
      <c r="E282" s="149">
        <v>1</v>
      </c>
      <c r="F282" s="149">
        <v>1</v>
      </c>
      <c r="G282" s="149">
        <v>1</v>
      </c>
      <c r="H282" s="149">
        <v>1</v>
      </c>
      <c r="I282" s="373">
        <f t="shared" si="69"/>
        <v>0.99</v>
      </c>
      <c r="J282" s="374">
        <f t="shared" si="69"/>
        <v>0.9801</v>
      </c>
      <c r="K282" s="379">
        <f t="shared" si="70"/>
        <v>1.77</v>
      </c>
      <c r="L282" s="379">
        <f t="shared" si="68"/>
        <v>1.77</v>
      </c>
      <c r="M282" s="379">
        <f t="shared" si="68"/>
        <v>1.77</v>
      </c>
      <c r="N282" s="379">
        <f t="shared" si="68"/>
        <v>1.77</v>
      </c>
      <c r="O282" s="379">
        <f t="shared" si="68"/>
        <v>1.77</v>
      </c>
      <c r="P282" s="379">
        <f t="shared" si="68"/>
        <v>1.7523</v>
      </c>
      <c r="Q282" s="379">
        <f t="shared" si="68"/>
        <v>1.734777</v>
      </c>
      <c r="R282" s="368"/>
      <c r="S282" s="368"/>
      <c r="T282" s="369"/>
      <c r="U282" s="370"/>
      <c r="V282" s="370"/>
      <c r="W282" s="370"/>
      <c r="X282" s="370"/>
      <c r="Y282" s="370"/>
      <c r="Z282" s="370"/>
      <c r="AA282" s="370"/>
      <c r="AB282" s="370"/>
      <c r="AC282" s="370"/>
      <c r="AD282" s="370"/>
      <c r="AE282" s="370"/>
      <c r="AF282" s="370"/>
      <c r="AG282" s="370"/>
      <c r="AH282" s="370"/>
      <c r="AI282" s="370"/>
      <c r="AJ282" s="370"/>
      <c r="AK282" s="370"/>
      <c r="AL282" s="370"/>
      <c r="AM282" s="370"/>
      <c r="AN282" s="370"/>
      <c r="AO282" s="370"/>
      <c r="AP282" s="370"/>
      <c r="AQ282" s="370"/>
      <c r="AR282" s="370"/>
      <c r="AS282" s="370"/>
      <c r="AT282" s="370"/>
      <c r="AU282" s="370"/>
      <c r="AV282" s="370"/>
      <c r="AW282" s="370"/>
      <c r="AX282" s="370"/>
      <c r="AY282" s="370"/>
      <c r="AZ282" s="370"/>
      <c r="BA282" s="370"/>
      <c r="BB282" s="370"/>
      <c r="BC282" s="370"/>
      <c r="BD282" s="370"/>
      <c r="BE282" s="370"/>
      <c r="BF282" s="370"/>
      <c r="BG282" s="370"/>
      <c r="BH282" s="370"/>
      <c r="BI282" s="370"/>
      <c r="BJ282" s="370"/>
      <c r="BK282" s="370"/>
      <c r="BL282" s="370"/>
      <c r="BM282" s="370"/>
      <c r="BN282" s="370"/>
      <c r="BO282" s="370"/>
      <c r="BP282" s="370"/>
      <c r="BQ282" s="370"/>
      <c r="BR282" s="370"/>
      <c r="BS282" s="370"/>
      <c r="BT282" s="370"/>
      <c r="BU282" s="370"/>
      <c r="BV282" s="370"/>
      <c r="BW282" s="370"/>
      <c r="BX282" s="370"/>
      <c r="BY282" s="370"/>
      <c r="BZ282" s="370"/>
      <c r="CA282" s="370"/>
      <c r="CB282" s="370"/>
      <c r="CC282" s="370"/>
      <c r="CD282" s="370"/>
      <c r="CE282" s="370"/>
      <c r="CF282" s="370"/>
      <c r="CG282" s="370"/>
      <c r="CH282" s="370"/>
      <c r="CI282" s="370"/>
      <c r="CJ282" s="370"/>
      <c r="CK282" s="370"/>
      <c r="CL282" s="370"/>
      <c r="CM282" s="370"/>
      <c r="CN282" s="370"/>
      <c r="CO282" s="370"/>
      <c r="CP282" s="370"/>
      <c r="CQ282" s="370"/>
      <c r="CR282" s="370"/>
      <c r="CS282" s="370"/>
      <c r="CT282" s="370"/>
      <c r="CU282" s="370"/>
      <c r="CV282" s="370"/>
      <c r="CW282" s="370"/>
      <c r="CX282" s="370"/>
      <c r="CY282" s="370"/>
      <c r="CZ282" s="370"/>
      <c r="DA282" s="370"/>
      <c r="DB282" s="370"/>
      <c r="DC282" s="370"/>
      <c r="DD282" s="370"/>
      <c r="DE282" s="370"/>
      <c r="DF282" s="370"/>
      <c r="DG282" s="370"/>
      <c r="DH282" s="370"/>
      <c r="DI282" s="370"/>
      <c r="DJ282" s="370"/>
      <c r="DK282" s="370"/>
      <c r="DL282" s="370"/>
      <c r="DM282" s="370"/>
      <c r="DN282" s="370"/>
      <c r="DO282" s="370"/>
      <c r="DP282" s="370"/>
      <c r="DQ282" s="370"/>
      <c r="DR282" s="370"/>
      <c r="DS282" s="370"/>
      <c r="DT282" s="370"/>
      <c r="DU282" s="370"/>
      <c r="DV282" s="370"/>
      <c r="DW282" s="370"/>
      <c r="DX282" s="370"/>
      <c r="DY282" s="370"/>
      <c r="DZ282" s="370"/>
      <c r="EA282" s="370"/>
      <c r="EB282" s="370"/>
      <c r="EC282" s="370"/>
      <c r="ED282" s="370"/>
      <c r="EE282" s="370"/>
      <c r="EF282" s="370"/>
      <c r="EG282" s="370"/>
      <c r="EH282" s="370"/>
      <c r="EI282" s="370"/>
      <c r="EJ282" s="370"/>
      <c r="EK282" s="370"/>
      <c r="EL282" s="370"/>
      <c r="EM282" s="370"/>
      <c r="EN282" s="370"/>
      <c r="EO282" s="370"/>
      <c r="EP282" s="370"/>
      <c r="EQ282" s="370"/>
      <c r="ER282" s="370"/>
      <c r="ES282" s="370"/>
      <c r="ET282" s="370"/>
      <c r="EU282" s="370"/>
      <c r="EV282" s="370"/>
      <c r="EW282" s="370"/>
      <c r="EX282" s="370"/>
      <c r="EY282" s="370"/>
      <c r="EZ282" s="370"/>
      <c r="FA282" s="370"/>
      <c r="FB282" s="370"/>
      <c r="FC282" s="370"/>
      <c r="FD282" s="370"/>
      <c r="FE282" s="370"/>
      <c r="FF282" s="370"/>
      <c r="FG282" s="370"/>
      <c r="FH282" s="370"/>
      <c r="FI282" s="370"/>
      <c r="FJ282" s="370"/>
      <c r="FK282" s="370"/>
      <c r="FL282" s="370"/>
      <c r="FM282" s="370"/>
      <c r="FN282" s="370"/>
      <c r="FO282" s="370"/>
      <c r="FP282" s="370"/>
      <c r="FQ282" s="370"/>
      <c r="FR282" s="370"/>
      <c r="FS282" s="370"/>
      <c r="FT282" s="370"/>
      <c r="FU282" s="370"/>
      <c r="FV282" s="370"/>
      <c r="FW282" s="370"/>
      <c r="FX282" s="370"/>
      <c r="FY282" s="370"/>
      <c r="FZ282" s="370"/>
      <c r="GA282" s="370"/>
      <c r="GB282" s="370"/>
      <c r="GC282" s="370"/>
      <c r="GD282" s="370"/>
      <c r="GE282" s="370"/>
      <c r="GF282" s="370"/>
      <c r="GG282" s="370"/>
      <c r="GH282" s="370"/>
      <c r="GI282" s="370"/>
    </row>
    <row r="283" spans="1:191" s="371" customFormat="1" ht="15.75" customHeight="1">
      <c r="A283" s="372">
        <f t="shared" si="71"/>
        <v>31</v>
      </c>
      <c r="B283" s="337" t="s">
        <v>130</v>
      </c>
      <c r="C283" s="390" t="s">
        <v>131</v>
      </c>
      <c r="D283" s="149">
        <v>1</v>
      </c>
      <c r="E283" s="149">
        <v>1</v>
      </c>
      <c r="F283" s="149">
        <v>1</v>
      </c>
      <c r="G283" s="149">
        <v>1</v>
      </c>
      <c r="H283" s="149">
        <v>1</v>
      </c>
      <c r="I283" s="373">
        <f t="shared" si="69"/>
        <v>0.99</v>
      </c>
      <c r="J283" s="374">
        <f t="shared" si="69"/>
        <v>0.9801</v>
      </c>
      <c r="K283" s="379">
        <f t="shared" si="70"/>
        <v>1.77</v>
      </c>
      <c r="L283" s="379">
        <f t="shared" si="68"/>
        <v>1.77</v>
      </c>
      <c r="M283" s="379">
        <f t="shared" si="68"/>
        <v>1.77</v>
      </c>
      <c r="N283" s="379">
        <f t="shared" si="68"/>
        <v>1.77</v>
      </c>
      <c r="O283" s="379">
        <f t="shared" si="68"/>
        <v>1.77</v>
      </c>
      <c r="P283" s="379">
        <f t="shared" si="68"/>
        <v>1.7523</v>
      </c>
      <c r="Q283" s="379">
        <f t="shared" si="68"/>
        <v>1.734777</v>
      </c>
      <c r="R283" s="368"/>
      <c r="S283" s="368"/>
      <c r="T283" s="369"/>
      <c r="U283" s="370"/>
      <c r="V283" s="370"/>
      <c r="W283" s="370"/>
      <c r="X283" s="370"/>
      <c r="Y283" s="370"/>
      <c r="Z283" s="370"/>
      <c r="AA283" s="370"/>
      <c r="AB283" s="370"/>
      <c r="AC283" s="370"/>
      <c r="AD283" s="370"/>
      <c r="AE283" s="370"/>
      <c r="AF283" s="370"/>
      <c r="AG283" s="370"/>
      <c r="AH283" s="370"/>
      <c r="AI283" s="370"/>
      <c r="AJ283" s="370"/>
      <c r="AK283" s="370"/>
      <c r="AL283" s="370"/>
      <c r="AM283" s="370"/>
      <c r="AN283" s="370"/>
      <c r="AO283" s="370"/>
      <c r="AP283" s="370"/>
      <c r="AQ283" s="370"/>
      <c r="AR283" s="370"/>
      <c r="AS283" s="370"/>
      <c r="AT283" s="370"/>
      <c r="AU283" s="370"/>
      <c r="AV283" s="370"/>
      <c r="AW283" s="370"/>
      <c r="AX283" s="370"/>
      <c r="AY283" s="370"/>
      <c r="AZ283" s="370"/>
      <c r="BA283" s="370"/>
      <c r="BB283" s="370"/>
      <c r="BC283" s="370"/>
      <c r="BD283" s="370"/>
      <c r="BE283" s="370"/>
      <c r="BF283" s="370"/>
      <c r="BG283" s="370"/>
      <c r="BH283" s="370"/>
      <c r="BI283" s="370"/>
      <c r="BJ283" s="370"/>
      <c r="BK283" s="370"/>
      <c r="BL283" s="370"/>
      <c r="BM283" s="370"/>
      <c r="BN283" s="370"/>
      <c r="BO283" s="370"/>
      <c r="BP283" s="370"/>
      <c r="BQ283" s="370"/>
      <c r="BR283" s="370"/>
      <c r="BS283" s="370"/>
      <c r="BT283" s="370"/>
      <c r="BU283" s="370"/>
      <c r="BV283" s="370"/>
      <c r="BW283" s="370"/>
      <c r="BX283" s="370"/>
      <c r="BY283" s="370"/>
      <c r="BZ283" s="370"/>
      <c r="CA283" s="370"/>
      <c r="CB283" s="370"/>
      <c r="CC283" s="370"/>
      <c r="CD283" s="370"/>
      <c r="CE283" s="370"/>
      <c r="CF283" s="370"/>
      <c r="CG283" s="370"/>
      <c r="CH283" s="370"/>
      <c r="CI283" s="370"/>
      <c r="CJ283" s="370"/>
      <c r="CK283" s="370"/>
      <c r="CL283" s="370"/>
      <c r="CM283" s="370"/>
      <c r="CN283" s="370"/>
      <c r="CO283" s="370"/>
      <c r="CP283" s="370"/>
      <c r="CQ283" s="370"/>
      <c r="CR283" s="370"/>
      <c r="CS283" s="370"/>
      <c r="CT283" s="370"/>
      <c r="CU283" s="370"/>
      <c r="CV283" s="370"/>
      <c r="CW283" s="370"/>
      <c r="CX283" s="370"/>
      <c r="CY283" s="370"/>
      <c r="CZ283" s="370"/>
      <c r="DA283" s="370"/>
      <c r="DB283" s="370"/>
      <c r="DC283" s="370"/>
      <c r="DD283" s="370"/>
      <c r="DE283" s="370"/>
      <c r="DF283" s="370"/>
      <c r="DG283" s="370"/>
      <c r="DH283" s="370"/>
      <c r="DI283" s="370"/>
      <c r="DJ283" s="370"/>
      <c r="DK283" s="370"/>
      <c r="DL283" s="370"/>
      <c r="DM283" s="370"/>
      <c r="DN283" s="370"/>
      <c r="DO283" s="370"/>
      <c r="DP283" s="370"/>
      <c r="DQ283" s="370"/>
      <c r="DR283" s="370"/>
      <c r="DS283" s="370"/>
      <c r="DT283" s="370"/>
      <c r="DU283" s="370"/>
      <c r="DV283" s="370"/>
      <c r="DW283" s="370"/>
      <c r="DX283" s="370"/>
      <c r="DY283" s="370"/>
      <c r="DZ283" s="370"/>
      <c r="EA283" s="370"/>
      <c r="EB283" s="370"/>
      <c r="EC283" s="370"/>
      <c r="ED283" s="370"/>
      <c r="EE283" s="370"/>
      <c r="EF283" s="370"/>
      <c r="EG283" s="370"/>
      <c r="EH283" s="370"/>
      <c r="EI283" s="370"/>
      <c r="EJ283" s="370"/>
      <c r="EK283" s="370"/>
      <c r="EL283" s="370"/>
      <c r="EM283" s="370"/>
      <c r="EN283" s="370"/>
      <c r="EO283" s="370"/>
      <c r="EP283" s="370"/>
      <c r="EQ283" s="370"/>
      <c r="ER283" s="370"/>
      <c r="ES283" s="370"/>
      <c r="ET283" s="370"/>
      <c r="EU283" s="370"/>
      <c r="EV283" s="370"/>
      <c r="EW283" s="370"/>
      <c r="EX283" s="370"/>
      <c r="EY283" s="370"/>
      <c r="EZ283" s="370"/>
      <c r="FA283" s="370"/>
      <c r="FB283" s="370"/>
      <c r="FC283" s="370"/>
      <c r="FD283" s="370"/>
      <c r="FE283" s="370"/>
      <c r="FF283" s="370"/>
      <c r="FG283" s="370"/>
      <c r="FH283" s="370"/>
      <c r="FI283" s="370"/>
      <c r="FJ283" s="370"/>
      <c r="FK283" s="370"/>
      <c r="FL283" s="370"/>
      <c r="FM283" s="370"/>
      <c r="FN283" s="370"/>
      <c r="FO283" s="370"/>
      <c r="FP283" s="370"/>
      <c r="FQ283" s="370"/>
      <c r="FR283" s="370"/>
      <c r="FS283" s="370"/>
      <c r="FT283" s="370"/>
      <c r="FU283" s="370"/>
      <c r="FV283" s="370"/>
      <c r="FW283" s="370"/>
      <c r="FX283" s="370"/>
      <c r="FY283" s="370"/>
      <c r="FZ283" s="370"/>
      <c r="GA283" s="370"/>
      <c r="GB283" s="370"/>
      <c r="GC283" s="370"/>
      <c r="GD283" s="370"/>
      <c r="GE283" s="370"/>
      <c r="GF283" s="370"/>
      <c r="GG283" s="370"/>
      <c r="GH283" s="370"/>
      <c r="GI283" s="370"/>
    </row>
    <row r="284" spans="1:191" s="371" customFormat="1" ht="15.75" customHeight="1">
      <c r="A284" s="372">
        <f t="shared" si="71"/>
        <v>32</v>
      </c>
      <c r="B284" s="337" t="s">
        <v>132</v>
      </c>
      <c r="C284" s="338" t="s">
        <v>490</v>
      </c>
      <c r="D284" s="149">
        <v>1</v>
      </c>
      <c r="E284" s="149">
        <v>1</v>
      </c>
      <c r="F284" s="149">
        <v>1</v>
      </c>
      <c r="G284" s="149">
        <v>1</v>
      </c>
      <c r="H284" s="149">
        <v>1</v>
      </c>
      <c r="I284" s="373">
        <f t="shared" si="69"/>
        <v>0.99</v>
      </c>
      <c r="J284" s="374">
        <f t="shared" si="69"/>
        <v>0.9801</v>
      </c>
      <c r="K284" s="379">
        <f t="shared" si="70"/>
        <v>1.77</v>
      </c>
      <c r="L284" s="379">
        <f t="shared" si="68"/>
        <v>1.77</v>
      </c>
      <c r="M284" s="379">
        <f t="shared" si="68"/>
        <v>1.77</v>
      </c>
      <c r="N284" s="379">
        <f t="shared" si="68"/>
        <v>1.77</v>
      </c>
      <c r="O284" s="379">
        <f t="shared" si="68"/>
        <v>1.77</v>
      </c>
      <c r="P284" s="379">
        <f t="shared" si="68"/>
        <v>1.7523</v>
      </c>
      <c r="Q284" s="379">
        <f t="shared" si="68"/>
        <v>1.734777</v>
      </c>
      <c r="R284" s="368"/>
      <c r="S284" s="368"/>
      <c r="T284" s="369"/>
      <c r="U284" s="370"/>
      <c r="V284" s="370"/>
      <c r="W284" s="370"/>
      <c r="X284" s="370"/>
      <c r="Y284" s="370"/>
      <c r="Z284" s="370"/>
      <c r="AA284" s="370"/>
      <c r="AB284" s="370"/>
      <c r="AC284" s="370"/>
      <c r="AD284" s="370"/>
      <c r="AE284" s="370"/>
      <c r="AF284" s="370"/>
      <c r="AG284" s="370"/>
      <c r="AH284" s="370"/>
      <c r="AI284" s="370"/>
      <c r="AJ284" s="370"/>
      <c r="AK284" s="370"/>
      <c r="AL284" s="370"/>
      <c r="AM284" s="370"/>
      <c r="AN284" s="370"/>
      <c r="AO284" s="370"/>
      <c r="AP284" s="370"/>
      <c r="AQ284" s="370"/>
      <c r="AR284" s="370"/>
      <c r="AS284" s="370"/>
      <c r="AT284" s="370"/>
      <c r="AU284" s="370"/>
      <c r="AV284" s="370"/>
      <c r="AW284" s="370"/>
      <c r="AX284" s="370"/>
      <c r="AY284" s="370"/>
      <c r="AZ284" s="370"/>
      <c r="BA284" s="370"/>
      <c r="BB284" s="370"/>
      <c r="BC284" s="370"/>
      <c r="BD284" s="370"/>
      <c r="BE284" s="370"/>
      <c r="BF284" s="370"/>
      <c r="BG284" s="370"/>
      <c r="BH284" s="370"/>
      <c r="BI284" s="370"/>
      <c r="BJ284" s="370"/>
      <c r="BK284" s="370"/>
      <c r="BL284" s="370"/>
      <c r="BM284" s="370"/>
      <c r="BN284" s="370"/>
      <c r="BO284" s="370"/>
      <c r="BP284" s="370"/>
      <c r="BQ284" s="370"/>
      <c r="BR284" s="370"/>
      <c r="BS284" s="370"/>
      <c r="BT284" s="370"/>
      <c r="BU284" s="370"/>
      <c r="BV284" s="370"/>
      <c r="BW284" s="370"/>
      <c r="BX284" s="370"/>
      <c r="BY284" s="370"/>
      <c r="BZ284" s="370"/>
      <c r="CA284" s="370"/>
      <c r="CB284" s="370"/>
      <c r="CC284" s="370"/>
      <c r="CD284" s="370"/>
      <c r="CE284" s="370"/>
      <c r="CF284" s="370"/>
      <c r="CG284" s="370"/>
      <c r="CH284" s="370"/>
      <c r="CI284" s="370"/>
      <c r="CJ284" s="370"/>
      <c r="CK284" s="370"/>
      <c r="CL284" s="370"/>
      <c r="CM284" s="370"/>
      <c r="CN284" s="370"/>
      <c r="CO284" s="370"/>
      <c r="CP284" s="370"/>
      <c r="CQ284" s="370"/>
      <c r="CR284" s="370"/>
      <c r="CS284" s="370"/>
      <c r="CT284" s="370"/>
      <c r="CU284" s="370"/>
      <c r="CV284" s="370"/>
      <c r="CW284" s="370"/>
      <c r="CX284" s="370"/>
      <c r="CY284" s="370"/>
      <c r="CZ284" s="370"/>
      <c r="DA284" s="370"/>
      <c r="DB284" s="370"/>
      <c r="DC284" s="370"/>
      <c r="DD284" s="370"/>
      <c r="DE284" s="370"/>
      <c r="DF284" s="370"/>
      <c r="DG284" s="370"/>
      <c r="DH284" s="370"/>
      <c r="DI284" s="370"/>
      <c r="DJ284" s="370"/>
      <c r="DK284" s="370"/>
      <c r="DL284" s="370"/>
      <c r="DM284" s="370"/>
      <c r="DN284" s="370"/>
      <c r="DO284" s="370"/>
      <c r="DP284" s="370"/>
      <c r="DQ284" s="370"/>
      <c r="DR284" s="370"/>
      <c r="DS284" s="370"/>
      <c r="DT284" s="370"/>
      <c r="DU284" s="370"/>
      <c r="DV284" s="370"/>
      <c r="DW284" s="370"/>
      <c r="DX284" s="370"/>
      <c r="DY284" s="370"/>
      <c r="DZ284" s="370"/>
      <c r="EA284" s="370"/>
      <c r="EB284" s="370"/>
      <c r="EC284" s="370"/>
      <c r="ED284" s="370"/>
      <c r="EE284" s="370"/>
      <c r="EF284" s="370"/>
      <c r="EG284" s="370"/>
      <c r="EH284" s="370"/>
      <c r="EI284" s="370"/>
      <c r="EJ284" s="370"/>
      <c r="EK284" s="370"/>
      <c r="EL284" s="370"/>
      <c r="EM284" s="370"/>
      <c r="EN284" s="370"/>
      <c r="EO284" s="370"/>
      <c r="EP284" s="370"/>
      <c r="EQ284" s="370"/>
      <c r="ER284" s="370"/>
      <c r="ES284" s="370"/>
      <c r="ET284" s="370"/>
      <c r="EU284" s="370"/>
      <c r="EV284" s="370"/>
      <c r="EW284" s="370"/>
      <c r="EX284" s="370"/>
      <c r="EY284" s="370"/>
      <c r="EZ284" s="370"/>
      <c r="FA284" s="370"/>
      <c r="FB284" s="370"/>
      <c r="FC284" s="370"/>
      <c r="FD284" s="370"/>
      <c r="FE284" s="370"/>
      <c r="FF284" s="370"/>
      <c r="FG284" s="370"/>
      <c r="FH284" s="370"/>
      <c r="FI284" s="370"/>
      <c r="FJ284" s="370"/>
      <c r="FK284" s="370"/>
      <c r="FL284" s="370"/>
      <c r="FM284" s="370"/>
      <c r="FN284" s="370"/>
      <c r="FO284" s="370"/>
      <c r="FP284" s="370"/>
      <c r="FQ284" s="370"/>
      <c r="FR284" s="370"/>
      <c r="FS284" s="370"/>
      <c r="FT284" s="370"/>
      <c r="FU284" s="370"/>
      <c r="FV284" s="370"/>
      <c r="FW284" s="370"/>
      <c r="FX284" s="370"/>
      <c r="FY284" s="370"/>
      <c r="FZ284" s="370"/>
      <c r="GA284" s="370"/>
      <c r="GB284" s="370"/>
      <c r="GC284" s="370"/>
      <c r="GD284" s="370"/>
      <c r="GE284" s="370"/>
      <c r="GF284" s="370"/>
      <c r="GG284" s="370"/>
      <c r="GH284" s="370"/>
      <c r="GI284" s="370"/>
    </row>
    <row r="285" spans="1:191" s="371" customFormat="1" ht="15.75" customHeight="1">
      <c r="A285" s="372">
        <f t="shared" si="71"/>
        <v>33</v>
      </c>
      <c r="B285" s="337" t="s">
        <v>1093</v>
      </c>
      <c r="C285" s="153" t="s">
        <v>475</v>
      </c>
      <c r="D285" s="373">
        <v>36</v>
      </c>
      <c r="E285" s="373">
        <v>22</v>
      </c>
      <c r="F285" s="373">
        <v>21</v>
      </c>
      <c r="G285" s="373">
        <v>22</v>
      </c>
      <c r="H285" s="373">
        <v>19</v>
      </c>
      <c r="I285" s="373">
        <f t="shared" si="69"/>
        <v>18.81</v>
      </c>
      <c r="J285" s="374">
        <f t="shared" si="69"/>
        <v>18.6219</v>
      </c>
      <c r="K285" s="379">
        <f t="shared" si="70"/>
        <v>63.72</v>
      </c>
      <c r="L285" s="379">
        <f t="shared" si="68"/>
        <v>38.94</v>
      </c>
      <c r="M285" s="379">
        <f t="shared" si="68"/>
        <v>37.17</v>
      </c>
      <c r="N285" s="379">
        <f t="shared" si="68"/>
        <v>38.94</v>
      </c>
      <c r="O285" s="379">
        <f t="shared" si="68"/>
        <v>33.63</v>
      </c>
      <c r="P285" s="379">
        <f t="shared" si="68"/>
        <v>33.2937</v>
      </c>
      <c r="Q285" s="379">
        <f t="shared" si="68"/>
        <v>32.960763</v>
      </c>
      <c r="R285" s="368"/>
      <c r="S285" s="368"/>
      <c r="T285" s="369"/>
      <c r="U285" s="370"/>
      <c r="V285" s="370"/>
      <c r="W285" s="370"/>
      <c r="X285" s="370"/>
      <c r="Y285" s="370"/>
      <c r="Z285" s="370"/>
      <c r="AA285" s="370"/>
      <c r="AB285" s="370"/>
      <c r="AC285" s="370"/>
      <c r="AD285" s="370"/>
      <c r="AE285" s="370"/>
      <c r="AF285" s="370"/>
      <c r="AG285" s="370"/>
      <c r="AH285" s="370"/>
      <c r="AI285" s="370"/>
      <c r="AJ285" s="370"/>
      <c r="AK285" s="370"/>
      <c r="AL285" s="370"/>
      <c r="AM285" s="370"/>
      <c r="AN285" s="370"/>
      <c r="AO285" s="370"/>
      <c r="AP285" s="370"/>
      <c r="AQ285" s="370"/>
      <c r="AR285" s="370"/>
      <c r="AS285" s="370"/>
      <c r="AT285" s="370"/>
      <c r="AU285" s="370"/>
      <c r="AV285" s="370"/>
      <c r="AW285" s="370"/>
      <c r="AX285" s="370"/>
      <c r="AY285" s="370"/>
      <c r="AZ285" s="370"/>
      <c r="BA285" s="370"/>
      <c r="BB285" s="370"/>
      <c r="BC285" s="370"/>
      <c r="BD285" s="370"/>
      <c r="BE285" s="370"/>
      <c r="BF285" s="370"/>
      <c r="BG285" s="370"/>
      <c r="BH285" s="370"/>
      <c r="BI285" s="370"/>
      <c r="BJ285" s="370"/>
      <c r="BK285" s="370"/>
      <c r="BL285" s="370"/>
      <c r="BM285" s="370"/>
      <c r="BN285" s="370"/>
      <c r="BO285" s="370"/>
      <c r="BP285" s="370"/>
      <c r="BQ285" s="370"/>
      <c r="BR285" s="370"/>
      <c r="BS285" s="370"/>
      <c r="BT285" s="370"/>
      <c r="BU285" s="370"/>
      <c r="BV285" s="370"/>
      <c r="BW285" s="370"/>
      <c r="BX285" s="370"/>
      <c r="BY285" s="370"/>
      <c r="BZ285" s="370"/>
      <c r="CA285" s="370"/>
      <c r="CB285" s="370"/>
      <c r="CC285" s="370"/>
      <c r="CD285" s="370"/>
      <c r="CE285" s="370"/>
      <c r="CF285" s="370"/>
      <c r="CG285" s="370"/>
      <c r="CH285" s="370"/>
      <c r="CI285" s="370"/>
      <c r="CJ285" s="370"/>
      <c r="CK285" s="370"/>
      <c r="CL285" s="370"/>
      <c r="CM285" s="370"/>
      <c r="CN285" s="370"/>
      <c r="CO285" s="370"/>
      <c r="CP285" s="370"/>
      <c r="CQ285" s="370"/>
      <c r="CR285" s="370"/>
      <c r="CS285" s="370"/>
      <c r="CT285" s="370"/>
      <c r="CU285" s="370"/>
      <c r="CV285" s="370"/>
      <c r="CW285" s="370"/>
      <c r="CX285" s="370"/>
      <c r="CY285" s="370"/>
      <c r="CZ285" s="370"/>
      <c r="DA285" s="370"/>
      <c r="DB285" s="370"/>
      <c r="DC285" s="370"/>
      <c r="DD285" s="370"/>
      <c r="DE285" s="370"/>
      <c r="DF285" s="370"/>
      <c r="DG285" s="370"/>
      <c r="DH285" s="370"/>
      <c r="DI285" s="370"/>
      <c r="DJ285" s="370"/>
      <c r="DK285" s="370"/>
      <c r="DL285" s="370"/>
      <c r="DM285" s="370"/>
      <c r="DN285" s="370"/>
      <c r="DO285" s="370"/>
      <c r="DP285" s="370"/>
      <c r="DQ285" s="370"/>
      <c r="DR285" s="370"/>
      <c r="DS285" s="370"/>
      <c r="DT285" s="370"/>
      <c r="DU285" s="370"/>
      <c r="DV285" s="370"/>
      <c r="DW285" s="370"/>
      <c r="DX285" s="370"/>
      <c r="DY285" s="370"/>
      <c r="DZ285" s="370"/>
      <c r="EA285" s="370"/>
      <c r="EB285" s="370"/>
      <c r="EC285" s="370"/>
      <c r="ED285" s="370"/>
      <c r="EE285" s="370"/>
      <c r="EF285" s="370"/>
      <c r="EG285" s="370"/>
      <c r="EH285" s="370"/>
      <c r="EI285" s="370"/>
      <c r="EJ285" s="370"/>
      <c r="EK285" s="370"/>
      <c r="EL285" s="370"/>
      <c r="EM285" s="370"/>
      <c r="EN285" s="370"/>
      <c r="EO285" s="370"/>
      <c r="EP285" s="370"/>
      <c r="EQ285" s="370"/>
      <c r="ER285" s="370"/>
      <c r="ES285" s="370"/>
      <c r="ET285" s="370"/>
      <c r="EU285" s="370"/>
      <c r="EV285" s="370"/>
      <c r="EW285" s="370"/>
      <c r="EX285" s="370"/>
      <c r="EY285" s="370"/>
      <c r="EZ285" s="370"/>
      <c r="FA285" s="370"/>
      <c r="FB285" s="370"/>
      <c r="FC285" s="370"/>
      <c r="FD285" s="370"/>
      <c r="FE285" s="370"/>
      <c r="FF285" s="370"/>
      <c r="FG285" s="370"/>
      <c r="FH285" s="370"/>
      <c r="FI285" s="370"/>
      <c r="FJ285" s="370"/>
      <c r="FK285" s="370"/>
      <c r="FL285" s="370"/>
      <c r="FM285" s="370"/>
      <c r="FN285" s="370"/>
      <c r="FO285" s="370"/>
      <c r="FP285" s="370"/>
      <c r="FQ285" s="370"/>
      <c r="FR285" s="370"/>
      <c r="FS285" s="370"/>
      <c r="FT285" s="370"/>
      <c r="FU285" s="370"/>
      <c r="FV285" s="370"/>
      <c r="FW285" s="370"/>
      <c r="FX285" s="370"/>
      <c r="FY285" s="370"/>
      <c r="FZ285" s="370"/>
      <c r="GA285" s="370"/>
      <c r="GB285" s="370"/>
      <c r="GC285" s="370"/>
      <c r="GD285" s="370"/>
      <c r="GE285" s="370"/>
      <c r="GF285" s="370"/>
      <c r="GG285" s="370"/>
      <c r="GH285" s="370"/>
      <c r="GI285" s="370"/>
    </row>
    <row r="286" spans="1:191" s="371" customFormat="1" ht="15.75" customHeight="1">
      <c r="A286" s="372">
        <f t="shared" si="71"/>
        <v>34</v>
      </c>
      <c r="B286" s="337" t="s">
        <v>133</v>
      </c>
      <c r="C286" s="153" t="s">
        <v>440</v>
      </c>
      <c r="D286" s="373">
        <v>20</v>
      </c>
      <c r="E286" s="373">
        <v>23</v>
      </c>
      <c r="F286" s="373">
        <v>32</v>
      </c>
      <c r="G286" s="373">
        <v>17</v>
      </c>
      <c r="H286" s="373">
        <v>17</v>
      </c>
      <c r="I286" s="373">
        <f t="shared" si="69"/>
        <v>16.83</v>
      </c>
      <c r="J286" s="374">
        <f t="shared" si="69"/>
        <v>16.6617</v>
      </c>
      <c r="K286" s="379">
        <f t="shared" si="70"/>
        <v>35.4</v>
      </c>
      <c r="L286" s="379">
        <f t="shared" si="68"/>
        <v>40.71</v>
      </c>
      <c r="M286" s="379">
        <f t="shared" si="68"/>
        <v>56.64</v>
      </c>
      <c r="N286" s="379">
        <f t="shared" si="68"/>
        <v>30.09</v>
      </c>
      <c r="O286" s="379">
        <f t="shared" si="68"/>
        <v>30.09</v>
      </c>
      <c r="P286" s="379">
        <f t="shared" si="68"/>
        <v>29.789099999999998</v>
      </c>
      <c r="Q286" s="379">
        <f t="shared" si="68"/>
        <v>29.491209</v>
      </c>
      <c r="R286" s="368"/>
      <c r="S286" s="368"/>
      <c r="T286" s="369"/>
      <c r="U286" s="370"/>
      <c r="V286" s="370"/>
      <c r="W286" s="370"/>
      <c r="X286" s="370"/>
      <c r="Y286" s="370"/>
      <c r="Z286" s="370"/>
      <c r="AA286" s="370"/>
      <c r="AB286" s="370"/>
      <c r="AC286" s="370"/>
      <c r="AD286" s="370"/>
      <c r="AE286" s="370"/>
      <c r="AF286" s="370"/>
      <c r="AG286" s="370"/>
      <c r="AH286" s="370"/>
      <c r="AI286" s="370"/>
      <c r="AJ286" s="370"/>
      <c r="AK286" s="370"/>
      <c r="AL286" s="370"/>
      <c r="AM286" s="370"/>
      <c r="AN286" s="370"/>
      <c r="AO286" s="370"/>
      <c r="AP286" s="370"/>
      <c r="AQ286" s="370"/>
      <c r="AR286" s="370"/>
      <c r="AS286" s="370"/>
      <c r="AT286" s="370"/>
      <c r="AU286" s="370"/>
      <c r="AV286" s="370"/>
      <c r="AW286" s="370"/>
      <c r="AX286" s="370"/>
      <c r="AY286" s="370"/>
      <c r="AZ286" s="370"/>
      <c r="BA286" s="370"/>
      <c r="BB286" s="370"/>
      <c r="BC286" s="370"/>
      <c r="BD286" s="370"/>
      <c r="BE286" s="370"/>
      <c r="BF286" s="370"/>
      <c r="BG286" s="370"/>
      <c r="BH286" s="370"/>
      <c r="BI286" s="370"/>
      <c r="BJ286" s="370"/>
      <c r="BK286" s="370"/>
      <c r="BL286" s="370"/>
      <c r="BM286" s="370"/>
      <c r="BN286" s="370"/>
      <c r="BO286" s="370"/>
      <c r="BP286" s="370"/>
      <c r="BQ286" s="370"/>
      <c r="BR286" s="370"/>
      <c r="BS286" s="370"/>
      <c r="BT286" s="370"/>
      <c r="BU286" s="370"/>
      <c r="BV286" s="370"/>
      <c r="BW286" s="370"/>
      <c r="BX286" s="370"/>
      <c r="BY286" s="370"/>
      <c r="BZ286" s="370"/>
      <c r="CA286" s="370"/>
      <c r="CB286" s="370"/>
      <c r="CC286" s="370"/>
      <c r="CD286" s="370"/>
      <c r="CE286" s="370"/>
      <c r="CF286" s="370"/>
      <c r="CG286" s="370"/>
      <c r="CH286" s="370"/>
      <c r="CI286" s="370"/>
      <c r="CJ286" s="370"/>
      <c r="CK286" s="370"/>
      <c r="CL286" s="370"/>
      <c r="CM286" s="370"/>
      <c r="CN286" s="370"/>
      <c r="CO286" s="370"/>
      <c r="CP286" s="370"/>
      <c r="CQ286" s="370"/>
      <c r="CR286" s="370"/>
      <c r="CS286" s="370"/>
      <c r="CT286" s="370"/>
      <c r="CU286" s="370"/>
      <c r="CV286" s="370"/>
      <c r="CW286" s="370"/>
      <c r="CX286" s="370"/>
      <c r="CY286" s="370"/>
      <c r="CZ286" s="370"/>
      <c r="DA286" s="370"/>
      <c r="DB286" s="370"/>
      <c r="DC286" s="370"/>
      <c r="DD286" s="370"/>
      <c r="DE286" s="370"/>
      <c r="DF286" s="370"/>
      <c r="DG286" s="370"/>
      <c r="DH286" s="370"/>
      <c r="DI286" s="370"/>
      <c r="DJ286" s="370"/>
      <c r="DK286" s="370"/>
      <c r="DL286" s="370"/>
      <c r="DM286" s="370"/>
      <c r="DN286" s="370"/>
      <c r="DO286" s="370"/>
      <c r="DP286" s="370"/>
      <c r="DQ286" s="370"/>
      <c r="DR286" s="370"/>
      <c r="DS286" s="370"/>
      <c r="DT286" s="370"/>
      <c r="DU286" s="370"/>
      <c r="DV286" s="370"/>
      <c r="DW286" s="370"/>
      <c r="DX286" s="370"/>
      <c r="DY286" s="370"/>
      <c r="DZ286" s="370"/>
      <c r="EA286" s="370"/>
      <c r="EB286" s="370"/>
      <c r="EC286" s="370"/>
      <c r="ED286" s="370"/>
      <c r="EE286" s="370"/>
      <c r="EF286" s="370"/>
      <c r="EG286" s="370"/>
      <c r="EH286" s="370"/>
      <c r="EI286" s="370"/>
      <c r="EJ286" s="370"/>
      <c r="EK286" s="370"/>
      <c r="EL286" s="370"/>
      <c r="EM286" s="370"/>
      <c r="EN286" s="370"/>
      <c r="EO286" s="370"/>
      <c r="EP286" s="370"/>
      <c r="EQ286" s="370"/>
      <c r="ER286" s="370"/>
      <c r="ES286" s="370"/>
      <c r="ET286" s="370"/>
      <c r="EU286" s="370"/>
      <c r="EV286" s="370"/>
      <c r="EW286" s="370"/>
      <c r="EX286" s="370"/>
      <c r="EY286" s="370"/>
      <c r="EZ286" s="370"/>
      <c r="FA286" s="370"/>
      <c r="FB286" s="370"/>
      <c r="FC286" s="370"/>
      <c r="FD286" s="370"/>
      <c r="FE286" s="370"/>
      <c r="FF286" s="370"/>
      <c r="FG286" s="370"/>
      <c r="FH286" s="370"/>
      <c r="FI286" s="370"/>
      <c r="FJ286" s="370"/>
      <c r="FK286" s="370"/>
      <c r="FL286" s="370"/>
      <c r="FM286" s="370"/>
      <c r="FN286" s="370"/>
      <c r="FO286" s="370"/>
      <c r="FP286" s="370"/>
      <c r="FQ286" s="370"/>
      <c r="FR286" s="370"/>
      <c r="FS286" s="370"/>
      <c r="FT286" s="370"/>
      <c r="FU286" s="370"/>
      <c r="FV286" s="370"/>
      <c r="FW286" s="370"/>
      <c r="FX286" s="370"/>
      <c r="FY286" s="370"/>
      <c r="FZ286" s="370"/>
      <c r="GA286" s="370"/>
      <c r="GB286" s="370"/>
      <c r="GC286" s="370"/>
      <c r="GD286" s="370"/>
      <c r="GE286" s="370"/>
      <c r="GF286" s="370"/>
      <c r="GG286" s="370"/>
      <c r="GH286" s="370"/>
      <c r="GI286" s="370"/>
    </row>
    <row r="287" spans="1:191" s="371" customFormat="1" ht="15.75" customHeight="1">
      <c r="A287" s="372">
        <f t="shared" si="71"/>
        <v>35</v>
      </c>
      <c r="B287" s="337" t="s">
        <v>134</v>
      </c>
      <c r="C287" s="153" t="s">
        <v>468</v>
      </c>
      <c r="D287" s="373">
        <v>5</v>
      </c>
      <c r="E287" s="373">
        <v>3</v>
      </c>
      <c r="F287" s="373">
        <v>4</v>
      </c>
      <c r="G287" s="373">
        <v>4</v>
      </c>
      <c r="H287" s="373">
        <v>4</v>
      </c>
      <c r="I287" s="373">
        <f t="shared" si="69"/>
        <v>3.96</v>
      </c>
      <c r="J287" s="374">
        <f t="shared" si="69"/>
        <v>3.9204</v>
      </c>
      <c r="K287" s="379">
        <f t="shared" si="70"/>
        <v>8.85</v>
      </c>
      <c r="L287" s="379">
        <f t="shared" si="68"/>
        <v>5.3100000000000005</v>
      </c>
      <c r="M287" s="379">
        <f t="shared" si="68"/>
        <v>7.08</v>
      </c>
      <c r="N287" s="379">
        <f t="shared" si="68"/>
        <v>7.08</v>
      </c>
      <c r="O287" s="379">
        <f t="shared" si="68"/>
        <v>7.08</v>
      </c>
      <c r="P287" s="379">
        <f t="shared" si="68"/>
        <v>7.0092</v>
      </c>
      <c r="Q287" s="379">
        <f t="shared" si="68"/>
        <v>6.939108</v>
      </c>
      <c r="R287" s="368"/>
      <c r="S287" s="368"/>
      <c r="T287" s="369"/>
      <c r="U287" s="370"/>
      <c r="V287" s="370"/>
      <c r="W287" s="370"/>
      <c r="X287" s="370"/>
      <c r="Y287" s="370"/>
      <c r="Z287" s="370"/>
      <c r="AA287" s="370"/>
      <c r="AB287" s="370"/>
      <c r="AC287" s="370"/>
      <c r="AD287" s="370"/>
      <c r="AE287" s="370"/>
      <c r="AF287" s="370"/>
      <c r="AG287" s="370"/>
      <c r="AH287" s="370"/>
      <c r="AI287" s="370"/>
      <c r="AJ287" s="370"/>
      <c r="AK287" s="370"/>
      <c r="AL287" s="370"/>
      <c r="AM287" s="370"/>
      <c r="AN287" s="370"/>
      <c r="AO287" s="370"/>
      <c r="AP287" s="370"/>
      <c r="AQ287" s="370"/>
      <c r="AR287" s="370"/>
      <c r="AS287" s="370"/>
      <c r="AT287" s="370"/>
      <c r="AU287" s="370"/>
      <c r="AV287" s="370"/>
      <c r="AW287" s="370"/>
      <c r="AX287" s="370"/>
      <c r="AY287" s="370"/>
      <c r="AZ287" s="370"/>
      <c r="BA287" s="370"/>
      <c r="BB287" s="370"/>
      <c r="BC287" s="370"/>
      <c r="BD287" s="370"/>
      <c r="BE287" s="370"/>
      <c r="BF287" s="370"/>
      <c r="BG287" s="370"/>
      <c r="BH287" s="370"/>
      <c r="BI287" s="370"/>
      <c r="BJ287" s="370"/>
      <c r="BK287" s="370"/>
      <c r="BL287" s="370"/>
      <c r="BM287" s="370"/>
      <c r="BN287" s="370"/>
      <c r="BO287" s="370"/>
      <c r="BP287" s="370"/>
      <c r="BQ287" s="370"/>
      <c r="BR287" s="370"/>
      <c r="BS287" s="370"/>
      <c r="BT287" s="370"/>
      <c r="BU287" s="370"/>
      <c r="BV287" s="370"/>
      <c r="BW287" s="370"/>
      <c r="BX287" s="370"/>
      <c r="BY287" s="370"/>
      <c r="BZ287" s="370"/>
      <c r="CA287" s="370"/>
      <c r="CB287" s="370"/>
      <c r="CC287" s="370"/>
      <c r="CD287" s="370"/>
      <c r="CE287" s="370"/>
      <c r="CF287" s="370"/>
      <c r="CG287" s="370"/>
      <c r="CH287" s="370"/>
      <c r="CI287" s="370"/>
      <c r="CJ287" s="370"/>
      <c r="CK287" s="370"/>
      <c r="CL287" s="370"/>
      <c r="CM287" s="370"/>
      <c r="CN287" s="370"/>
      <c r="CO287" s="370"/>
      <c r="CP287" s="370"/>
      <c r="CQ287" s="370"/>
      <c r="CR287" s="370"/>
      <c r="CS287" s="370"/>
      <c r="CT287" s="370"/>
      <c r="CU287" s="370"/>
      <c r="CV287" s="370"/>
      <c r="CW287" s="370"/>
      <c r="CX287" s="370"/>
      <c r="CY287" s="370"/>
      <c r="CZ287" s="370"/>
      <c r="DA287" s="370"/>
      <c r="DB287" s="370"/>
      <c r="DC287" s="370"/>
      <c r="DD287" s="370"/>
      <c r="DE287" s="370"/>
      <c r="DF287" s="370"/>
      <c r="DG287" s="370"/>
      <c r="DH287" s="370"/>
      <c r="DI287" s="370"/>
      <c r="DJ287" s="370"/>
      <c r="DK287" s="370"/>
      <c r="DL287" s="370"/>
      <c r="DM287" s="370"/>
      <c r="DN287" s="370"/>
      <c r="DO287" s="370"/>
      <c r="DP287" s="370"/>
      <c r="DQ287" s="370"/>
      <c r="DR287" s="370"/>
      <c r="DS287" s="370"/>
      <c r="DT287" s="370"/>
      <c r="DU287" s="370"/>
      <c r="DV287" s="370"/>
      <c r="DW287" s="370"/>
      <c r="DX287" s="370"/>
      <c r="DY287" s="370"/>
      <c r="DZ287" s="370"/>
      <c r="EA287" s="370"/>
      <c r="EB287" s="370"/>
      <c r="EC287" s="370"/>
      <c r="ED287" s="370"/>
      <c r="EE287" s="370"/>
      <c r="EF287" s="370"/>
      <c r="EG287" s="370"/>
      <c r="EH287" s="370"/>
      <c r="EI287" s="370"/>
      <c r="EJ287" s="370"/>
      <c r="EK287" s="370"/>
      <c r="EL287" s="370"/>
      <c r="EM287" s="370"/>
      <c r="EN287" s="370"/>
      <c r="EO287" s="370"/>
      <c r="EP287" s="370"/>
      <c r="EQ287" s="370"/>
      <c r="ER287" s="370"/>
      <c r="ES287" s="370"/>
      <c r="ET287" s="370"/>
      <c r="EU287" s="370"/>
      <c r="EV287" s="370"/>
      <c r="EW287" s="370"/>
      <c r="EX287" s="370"/>
      <c r="EY287" s="370"/>
      <c r="EZ287" s="370"/>
      <c r="FA287" s="370"/>
      <c r="FB287" s="370"/>
      <c r="FC287" s="370"/>
      <c r="FD287" s="370"/>
      <c r="FE287" s="370"/>
      <c r="FF287" s="370"/>
      <c r="FG287" s="370"/>
      <c r="FH287" s="370"/>
      <c r="FI287" s="370"/>
      <c r="FJ287" s="370"/>
      <c r="FK287" s="370"/>
      <c r="FL287" s="370"/>
      <c r="FM287" s="370"/>
      <c r="FN287" s="370"/>
      <c r="FO287" s="370"/>
      <c r="FP287" s="370"/>
      <c r="FQ287" s="370"/>
      <c r="FR287" s="370"/>
      <c r="FS287" s="370"/>
      <c r="FT287" s="370"/>
      <c r="FU287" s="370"/>
      <c r="FV287" s="370"/>
      <c r="FW287" s="370"/>
      <c r="FX287" s="370"/>
      <c r="FY287" s="370"/>
      <c r="FZ287" s="370"/>
      <c r="GA287" s="370"/>
      <c r="GB287" s="370"/>
      <c r="GC287" s="370"/>
      <c r="GD287" s="370"/>
      <c r="GE287" s="370"/>
      <c r="GF287" s="370"/>
      <c r="GG287" s="370"/>
      <c r="GH287" s="370"/>
      <c r="GI287" s="370"/>
    </row>
    <row r="288" spans="1:191" s="371" customFormat="1" ht="15.75" customHeight="1">
      <c r="A288" s="372">
        <f t="shared" si="71"/>
        <v>36</v>
      </c>
      <c r="B288" s="337" t="s">
        <v>135</v>
      </c>
      <c r="C288" s="149">
        <v>20815</v>
      </c>
      <c r="D288" s="128">
        <v>3</v>
      </c>
      <c r="E288" s="128">
        <v>1</v>
      </c>
      <c r="F288" s="128">
        <v>2</v>
      </c>
      <c r="G288" s="128">
        <v>1</v>
      </c>
      <c r="H288" s="128">
        <v>1</v>
      </c>
      <c r="I288" s="373">
        <f t="shared" si="69"/>
        <v>0.99</v>
      </c>
      <c r="J288" s="374">
        <f t="shared" si="69"/>
        <v>0.9801</v>
      </c>
      <c r="K288" s="379">
        <f t="shared" si="70"/>
        <v>5.3100000000000005</v>
      </c>
      <c r="L288" s="379">
        <f t="shared" si="68"/>
        <v>1.77</v>
      </c>
      <c r="M288" s="379">
        <f t="shared" si="68"/>
        <v>3.54</v>
      </c>
      <c r="N288" s="379">
        <f t="shared" si="68"/>
        <v>1.77</v>
      </c>
      <c r="O288" s="379">
        <f t="shared" si="68"/>
        <v>1.77</v>
      </c>
      <c r="P288" s="379">
        <f t="shared" si="68"/>
        <v>1.7523</v>
      </c>
      <c r="Q288" s="379">
        <f t="shared" si="68"/>
        <v>1.734777</v>
      </c>
      <c r="R288" s="368"/>
      <c r="S288" s="368"/>
      <c r="T288" s="369"/>
      <c r="U288" s="370"/>
      <c r="V288" s="370"/>
      <c r="W288" s="370"/>
      <c r="X288" s="370"/>
      <c r="Y288" s="370"/>
      <c r="Z288" s="370"/>
      <c r="AA288" s="370"/>
      <c r="AB288" s="370"/>
      <c r="AC288" s="370"/>
      <c r="AD288" s="370"/>
      <c r="AE288" s="370"/>
      <c r="AF288" s="370"/>
      <c r="AG288" s="370"/>
      <c r="AH288" s="370"/>
      <c r="AI288" s="370"/>
      <c r="AJ288" s="370"/>
      <c r="AK288" s="370"/>
      <c r="AL288" s="370"/>
      <c r="AM288" s="370"/>
      <c r="AN288" s="370"/>
      <c r="AO288" s="370"/>
      <c r="AP288" s="370"/>
      <c r="AQ288" s="370"/>
      <c r="AR288" s="370"/>
      <c r="AS288" s="370"/>
      <c r="AT288" s="370"/>
      <c r="AU288" s="370"/>
      <c r="AV288" s="370"/>
      <c r="AW288" s="370"/>
      <c r="AX288" s="370"/>
      <c r="AY288" s="370"/>
      <c r="AZ288" s="370"/>
      <c r="BA288" s="370"/>
      <c r="BB288" s="370"/>
      <c r="BC288" s="370"/>
      <c r="BD288" s="370"/>
      <c r="BE288" s="370"/>
      <c r="BF288" s="370"/>
      <c r="BG288" s="370"/>
      <c r="BH288" s="370"/>
      <c r="BI288" s="370"/>
      <c r="BJ288" s="370"/>
      <c r="BK288" s="370"/>
      <c r="BL288" s="370"/>
      <c r="BM288" s="370"/>
      <c r="BN288" s="370"/>
      <c r="BO288" s="370"/>
      <c r="BP288" s="370"/>
      <c r="BQ288" s="370"/>
      <c r="BR288" s="370"/>
      <c r="BS288" s="370"/>
      <c r="BT288" s="370"/>
      <c r="BU288" s="370"/>
      <c r="BV288" s="370"/>
      <c r="BW288" s="370"/>
      <c r="BX288" s="370"/>
      <c r="BY288" s="370"/>
      <c r="BZ288" s="370"/>
      <c r="CA288" s="370"/>
      <c r="CB288" s="370"/>
      <c r="CC288" s="370"/>
      <c r="CD288" s="370"/>
      <c r="CE288" s="370"/>
      <c r="CF288" s="370"/>
      <c r="CG288" s="370"/>
      <c r="CH288" s="370"/>
      <c r="CI288" s="370"/>
      <c r="CJ288" s="370"/>
      <c r="CK288" s="370"/>
      <c r="CL288" s="370"/>
      <c r="CM288" s="370"/>
      <c r="CN288" s="370"/>
      <c r="CO288" s="370"/>
      <c r="CP288" s="370"/>
      <c r="CQ288" s="370"/>
      <c r="CR288" s="370"/>
      <c r="CS288" s="370"/>
      <c r="CT288" s="370"/>
      <c r="CU288" s="370"/>
      <c r="CV288" s="370"/>
      <c r="CW288" s="370"/>
      <c r="CX288" s="370"/>
      <c r="CY288" s="370"/>
      <c r="CZ288" s="370"/>
      <c r="DA288" s="370"/>
      <c r="DB288" s="370"/>
      <c r="DC288" s="370"/>
      <c r="DD288" s="370"/>
      <c r="DE288" s="370"/>
      <c r="DF288" s="370"/>
      <c r="DG288" s="370"/>
      <c r="DH288" s="370"/>
      <c r="DI288" s="370"/>
      <c r="DJ288" s="370"/>
      <c r="DK288" s="370"/>
      <c r="DL288" s="370"/>
      <c r="DM288" s="370"/>
      <c r="DN288" s="370"/>
      <c r="DO288" s="370"/>
      <c r="DP288" s="370"/>
      <c r="DQ288" s="370"/>
      <c r="DR288" s="370"/>
      <c r="DS288" s="370"/>
      <c r="DT288" s="370"/>
      <c r="DU288" s="370"/>
      <c r="DV288" s="370"/>
      <c r="DW288" s="370"/>
      <c r="DX288" s="370"/>
      <c r="DY288" s="370"/>
      <c r="DZ288" s="370"/>
      <c r="EA288" s="370"/>
      <c r="EB288" s="370"/>
      <c r="EC288" s="370"/>
      <c r="ED288" s="370"/>
      <c r="EE288" s="370"/>
      <c r="EF288" s="370"/>
      <c r="EG288" s="370"/>
      <c r="EH288" s="370"/>
      <c r="EI288" s="370"/>
      <c r="EJ288" s="370"/>
      <c r="EK288" s="370"/>
      <c r="EL288" s="370"/>
      <c r="EM288" s="370"/>
      <c r="EN288" s="370"/>
      <c r="EO288" s="370"/>
      <c r="EP288" s="370"/>
      <c r="EQ288" s="370"/>
      <c r="ER288" s="370"/>
      <c r="ES288" s="370"/>
      <c r="ET288" s="370"/>
      <c r="EU288" s="370"/>
      <c r="EV288" s="370"/>
      <c r="EW288" s="370"/>
      <c r="EX288" s="370"/>
      <c r="EY288" s="370"/>
      <c r="EZ288" s="370"/>
      <c r="FA288" s="370"/>
      <c r="FB288" s="370"/>
      <c r="FC288" s="370"/>
      <c r="FD288" s="370"/>
      <c r="FE288" s="370"/>
      <c r="FF288" s="370"/>
      <c r="FG288" s="370"/>
      <c r="FH288" s="370"/>
      <c r="FI288" s="370"/>
      <c r="FJ288" s="370"/>
      <c r="FK288" s="370"/>
      <c r="FL288" s="370"/>
      <c r="FM288" s="370"/>
      <c r="FN288" s="370"/>
      <c r="FO288" s="370"/>
      <c r="FP288" s="370"/>
      <c r="FQ288" s="370"/>
      <c r="FR288" s="370"/>
      <c r="FS288" s="370"/>
      <c r="FT288" s="370"/>
      <c r="FU288" s="370"/>
      <c r="FV288" s="370"/>
      <c r="FW288" s="370"/>
      <c r="FX288" s="370"/>
      <c r="FY288" s="370"/>
      <c r="FZ288" s="370"/>
      <c r="GA288" s="370"/>
      <c r="GB288" s="370"/>
      <c r="GC288" s="370"/>
      <c r="GD288" s="370"/>
      <c r="GE288" s="370"/>
      <c r="GF288" s="370"/>
      <c r="GG288" s="370"/>
      <c r="GH288" s="370"/>
      <c r="GI288" s="370"/>
    </row>
    <row r="289" spans="1:191" s="371" customFormat="1" ht="15.75" customHeight="1">
      <c r="A289" s="372">
        <f t="shared" si="71"/>
        <v>37</v>
      </c>
      <c r="B289" s="337" t="s">
        <v>136</v>
      </c>
      <c r="C289" s="338" t="s">
        <v>1470</v>
      </c>
      <c r="D289" s="149">
        <v>1</v>
      </c>
      <c r="E289" s="149">
        <v>1</v>
      </c>
      <c r="F289" s="149">
        <v>1</v>
      </c>
      <c r="G289" s="149">
        <v>1</v>
      </c>
      <c r="H289" s="149">
        <v>1</v>
      </c>
      <c r="I289" s="373">
        <f t="shared" si="69"/>
        <v>0.99</v>
      </c>
      <c r="J289" s="374">
        <f t="shared" si="69"/>
        <v>0.9801</v>
      </c>
      <c r="K289" s="379">
        <f t="shared" si="70"/>
        <v>1.77</v>
      </c>
      <c r="L289" s="379">
        <f t="shared" si="68"/>
        <v>1.77</v>
      </c>
      <c r="M289" s="379">
        <f t="shared" si="68"/>
        <v>1.77</v>
      </c>
      <c r="N289" s="379">
        <f t="shared" si="68"/>
        <v>1.77</v>
      </c>
      <c r="O289" s="379">
        <f t="shared" si="68"/>
        <v>1.77</v>
      </c>
      <c r="P289" s="379">
        <f t="shared" si="68"/>
        <v>1.7523</v>
      </c>
      <c r="Q289" s="379">
        <f t="shared" si="68"/>
        <v>1.734777</v>
      </c>
      <c r="R289" s="368"/>
      <c r="S289" s="368"/>
      <c r="T289" s="369"/>
      <c r="U289" s="370"/>
      <c r="V289" s="370"/>
      <c r="W289" s="370"/>
      <c r="X289" s="370"/>
      <c r="Y289" s="370"/>
      <c r="Z289" s="370"/>
      <c r="AA289" s="370"/>
      <c r="AB289" s="370"/>
      <c r="AC289" s="370"/>
      <c r="AD289" s="370"/>
      <c r="AE289" s="370"/>
      <c r="AF289" s="370"/>
      <c r="AG289" s="370"/>
      <c r="AH289" s="370"/>
      <c r="AI289" s="370"/>
      <c r="AJ289" s="370"/>
      <c r="AK289" s="370"/>
      <c r="AL289" s="370"/>
      <c r="AM289" s="370"/>
      <c r="AN289" s="370"/>
      <c r="AO289" s="370"/>
      <c r="AP289" s="370"/>
      <c r="AQ289" s="370"/>
      <c r="AR289" s="370"/>
      <c r="AS289" s="370"/>
      <c r="AT289" s="370"/>
      <c r="AU289" s="370"/>
      <c r="AV289" s="370"/>
      <c r="AW289" s="370"/>
      <c r="AX289" s="370"/>
      <c r="AY289" s="370"/>
      <c r="AZ289" s="370"/>
      <c r="BA289" s="370"/>
      <c r="BB289" s="370"/>
      <c r="BC289" s="370"/>
      <c r="BD289" s="370"/>
      <c r="BE289" s="370"/>
      <c r="BF289" s="370"/>
      <c r="BG289" s="370"/>
      <c r="BH289" s="370"/>
      <c r="BI289" s="370"/>
      <c r="BJ289" s="370"/>
      <c r="BK289" s="370"/>
      <c r="BL289" s="370"/>
      <c r="BM289" s="370"/>
      <c r="BN289" s="370"/>
      <c r="BO289" s="370"/>
      <c r="BP289" s="370"/>
      <c r="BQ289" s="370"/>
      <c r="BR289" s="370"/>
      <c r="BS289" s="370"/>
      <c r="BT289" s="370"/>
      <c r="BU289" s="370"/>
      <c r="BV289" s="370"/>
      <c r="BW289" s="370"/>
      <c r="BX289" s="370"/>
      <c r="BY289" s="370"/>
      <c r="BZ289" s="370"/>
      <c r="CA289" s="370"/>
      <c r="CB289" s="370"/>
      <c r="CC289" s="370"/>
      <c r="CD289" s="370"/>
      <c r="CE289" s="370"/>
      <c r="CF289" s="370"/>
      <c r="CG289" s="370"/>
      <c r="CH289" s="370"/>
      <c r="CI289" s="370"/>
      <c r="CJ289" s="370"/>
      <c r="CK289" s="370"/>
      <c r="CL289" s="370"/>
      <c r="CM289" s="370"/>
      <c r="CN289" s="370"/>
      <c r="CO289" s="370"/>
      <c r="CP289" s="370"/>
      <c r="CQ289" s="370"/>
      <c r="CR289" s="370"/>
      <c r="CS289" s="370"/>
      <c r="CT289" s="370"/>
      <c r="CU289" s="370"/>
      <c r="CV289" s="370"/>
      <c r="CW289" s="370"/>
      <c r="CX289" s="370"/>
      <c r="CY289" s="370"/>
      <c r="CZ289" s="370"/>
      <c r="DA289" s="370"/>
      <c r="DB289" s="370"/>
      <c r="DC289" s="370"/>
      <c r="DD289" s="370"/>
      <c r="DE289" s="370"/>
      <c r="DF289" s="370"/>
      <c r="DG289" s="370"/>
      <c r="DH289" s="370"/>
      <c r="DI289" s="370"/>
      <c r="DJ289" s="370"/>
      <c r="DK289" s="370"/>
      <c r="DL289" s="370"/>
      <c r="DM289" s="370"/>
      <c r="DN289" s="370"/>
      <c r="DO289" s="370"/>
      <c r="DP289" s="370"/>
      <c r="DQ289" s="370"/>
      <c r="DR289" s="370"/>
      <c r="DS289" s="370"/>
      <c r="DT289" s="370"/>
      <c r="DU289" s="370"/>
      <c r="DV289" s="370"/>
      <c r="DW289" s="370"/>
      <c r="DX289" s="370"/>
      <c r="DY289" s="370"/>
      <c r="DZ289" s="370"/>
      <c r="EA289" s="370"/>
      <c r="EB289" s="370"/>
      <c r="EC289" s="370"/>
      <c r="ED289" s="370"/>
      <c r="EE289" s="370"/>
      <c r="EF289" s="370"/>
      <c r="EG289" s="370"/>
      <c r="EH289" s="370"/>
      <c r="EI289" s="370"/>
      <c r="EJ289" s="370"/>
      <c r="EK289" s="370"/>
      <c r="EL289" s="370"/>
      <c r="EM289" s="370"/>
      <c r="EN289" s="370"/>
      <c r="EO289" s="370"/>
      <c r="EP289" s="370"/>
      <c r="EQ289" s="370"/>
      <c r="ER289" s="370"/>
      <c r="ES289" s="370"/>
      <c r="ET289" s="370"/>
      <c r="EU289" s="370"/>
      <c r="EV289" s="370"/>
      <c r="EW289" s="370"/>
      <c r="EX289" s="370"/>
      <c r="EY289" s="370"/>
      <c r="EZ289" s="370"/>
      <c r="FA289" s="370"/>
      <c r="FB289" s="370"/>
      <c r="FC289" s="370"/>
      <c r="FD289" s="370"/>
      <c r="FE289" s="370"/>
      <c r="FF289" s="370"/>
      <c r="FG289" s="370"/>
      <c r="FH289" s="370"/>
      <c r="FI289" s="370"/>
      <c r="FJ289" s="370"/>
      <c r="FK289" s="370"/>
      <c r="FL289" s="370"/>
      <c r="FM289" s="370"/>
      <c r="FN289" s="370"/>
      <c r="FO289" s="370"/>
      <c r="FP289" s="370"/>
      <c r="FQ289" s="370"/>
      <c r="FR289" s="370"/>
      <c r="FS289" s="370"/>
      <c r="FT289" s="370"/>
      <c r="FU289" s="370"/>
      <c r="FV289" s="370"/>
      <c r="FW289" s="370"/>
      <c r="FX289" s="370"/>
      <c r="FY289" s="370"/>
      <c r="FZ289" s="370"/>
      <c r="GA289" s="370"/>
      <c r="GB289" s="370"/>
      <c r="GC289" s="370"/>
      <c r="GD289" s="370"/>
      <c r="GE289" s="370"/>
      <c r="GF289" s="370"/>
      <c r="GG289" s="370"/>
      <c r="GH289" s="370"/>
      <c r="GI289" s="370"/>
    </row>
    <row r="290" spans="1:191" s="371" customFormat="1" ht="15.75" customHeight="1">
      <c r="A290" s="372">
        <f t="shared" si="71"/>
        <v>38</v>
      </c>
      <c r="B290" s="337" t="s">
        <v>137</v>
      </c>
      <c r="C290" s="338" t="s">
        <v>1470</v>
      </c>
      <c r="D290" s="149">
        <v>2</v>
      </c>
      <c r="E290" s="149">
        <v>1</v>
      </c>
      <c r="F290" s="149">
        <v>1</v>
      </c>
      <c r="G290" s="149">
        <v>2</v>
      </c>
      <c r="H290" s="149">
        <v>3</v>
      </c>
      <c r="I290" s="373">
        <f t="shared" si="69"/>
        <v>2.9699999999999998</v>
      </c>
      <c r="J290" s="374">
        <f t="shared" si="69"/>
        <v>2.9402999999999997</v>
      </c>
      <c r="K290" s="379">
        <f t="shared" si="70"/>
        <v>3.54</v>
      </c>
      <c r="L290" s="379">
        <f t="shared" si="68"/>
        <v>1.77</v>
      </c>
      <c r="M290" s="379">
        <f t="shared" si="68"/>
        <v>1.77</v>
      </c>
      <c r="N290" s="379">
        <f t="shared" si="68"/>
        <v>3.54</v>
      </c>
      <c r="O290" s="379">
        <f t="shared" si="68"/>
        <v>5.3100000000000005</v>
      </c>
      <c r="P290" s="379">
        <f t="shared" si="68"/>
        <v>5.2569</v>
      </c>
      <c r="Q290" s="379">
        <f t="shared" si="68"/>
        <v>5.204331</v>
      </c>
      <c r="R290" s="368"/>
      <c r="S290" s="368"/>
      <c r="T290" s="369"/>
      <c r="U290" s="370"/>
      <c r="V290" s="370"/>
      <c r="W290" s="370"/>
      <c r="X290" s="370"/>
      <c r="Y290" s="370"/>
      <c r="Z290" s="370"/>
      <c r="AA290" s="370"/>
      <c r="AB290" s="370"/>
      <c r="AC290" s="370"/>
      <c r="AD290" s="370"/>
      <c r="AE290" s="370"/>
      <c r="AF290" s="370"/>
      <c r="AG290" s="370"/>
      <c r="AH290" s="370"/>
      <c r="AI290" s="370"/>
      <c r="AJ290" s="370"/>
      <c r="AK290" s="370"/>
      <c r="AL290" s="370"/>
      <c r="AM290" s="370"/>
      <c r="AN290" s="370"/>
      <c r="AO290" s="370"/>
      <c r="AP290" s="370"/>
      <c r="AQ290" s="370"/>
      <c r="AR290" s="370"/>
      <c r="AS290" s="370"/>
      <c r="AT290" s="370"/>
      <c r="AU290" s="370"/>
      <c r="AV290" s="370"/>
      <c r="AW290" s="370"/>
      <c r="AX290" s="370"/>
      <c r="AY290" s="370"/>
      <c r="AZ290" s="370"/>
      <c r="BA290" s="370"/>
      <c r="BB290" s="370"/>
      <c r="BC290" s="370"/>
      <c r="BD290" s="370"/>
      <c r="BE290" s="370"/>
      <c r="BF290" s="370"/>
      <c r="BG290" s="370"/>
      <c r="BH290" s="370"/>
      <c r="BI290" s="370"/>
      <c r="BJ290" s="370"/>
      <c r="BK290" s="370"/>
      <c r="BL290" s="370"/>
      <c r="BM290" s="370"/>
      <c r="BN290" s="370"/>
      <c r="BO290" s="370"/>
      <c r="BP290" s="370"/>
      <c r="BQ290" s="370"/>
      <c r="BR290" s="370"/>
      <c r="BS290" s="370"/>
      <c r="BT290" s="370"/>
      <c r="BU290" s="370"/>
      <c r="BV290" s="370"/>
      <c r="BW290" s="370"/>
      <c r="BX290" s="370"/>
      <c r="BY290" s="370"/>
      <c r="BZ290" s="370"/>
      <c r="CA290" s="370"/>
      <c r="CB290" s="370"/>
      <c r="CC290" s="370"/>
      <c r="CD290" s="370"/>
      <c r="CE290" s="370"/>
      <c r="CF290" s="370"/>
      <c r="CG290" s="370"/>
      <c r="CH290" s="370"/>
      <c r="CI290" s="370"/>
      <c r="CJ290" s="370"/>
      <c r="CK290" s="370"/>
      <c r="CL290" s="370"/>
      <c r="CM290" s="370"/>
      <c r="CN290" s="370"/>
      <c r="CO290" s="370"/>
      <c r="CP290" s="370"/>
      <c r="CQ290" s="370"/>
      <c r="CR290" s="370"/>
      <c r="CS290" s="370"/>
      <c r="CT290" s="370"/>
      <c r="CU290" s="370"/>
      <c r="CV290" s="370"/>
      <c r="CW290" s="370"/>
      <c r="CX290" s="370"/>
      <c r="CY290" s="370"/>
      <c r="CZ290" s="370"/>
      <c r="DA290" s="370"/>
      <c r="DB290" s="370"/>
      <c r="DC290" s="370"/>
      <c r="DD290" s="370"/>
      <c r="DE290" s="370"/>
      <c r="DF290" s="370"/>
      <c r="DG290" s="370"/>
      <c r="DH290" s="370"/>
      <c r="DI290" s="370"/>
      <c r="DJ290" s="370"/>
      <c r="DK290" s="370"/>
      <c r="DL290" s="370"/>
      <c r="DM290" s="370"/>
      <c r="DN290" s="370"/>
      <c r="DO290" s="370"/>
      <c r="DP290" s="370"/>
      <c r="DQ290" s="370"/>
      <c r="DR290" s="370"/>
      <c r="DS290" s="370"/>
      <c r="DT290" s="370"/>
      <c r="DU290" s="370"/>
      <c r="DV290" s="370"/>
      <c r="DW290" s="370"/>
      <c r="DX290" s="370"/>
      <c r="DY290" s="370"/>
      <c r="DZ290" s="370"/>
      <c r="EA290" s="370"/>
      <c r="EB290" s="370"/>
      <c r="EC290" s="370"/>
      <c r="ED290" s="370"/>
      <c r="EE290" s="370"/>
      <c r="EF290" s="370"/>
      <c r="EG290" s="370"/>
      <c r="EH290" s="370"/>
      <c r="EI290" s="370"/>
      <c r="EJ290" s="370"/>
      <c r="EK290" s="370"/>
      <c r="EL290" s="370"/>
      <c r="EM290" s="370"/>
      <c r="EN290" s="370"/>
      <c r="EO290" s="370"/>
      <c r="EP290" s="370"/>
      <c r="EQ290" s="370"/>
      <c r="ER290" s="370"/>
      <c r="ES290" s="370"/>
      <c r="ET290" s="370"/>
      <c r="EU290" s="370"/>
      <c r="EV290" s="370"/>
      <c r="EW290" s="370"/>
      <c r="EX290" s="370"/>
      <c r="EY290" s="370"/>
      <c r="EZ290" s="370"/>
      <c r="FA290" s="370"/>
      <c r="FB290" s="370"/>
      <c r="FC290" s="370"/>
      <c r="FD290" s="370"/>
      <c r="FE290" s="370"/>
      <c r="FF290" s="370"/>
      <c r="FG290" s="370"/>
      <c r="FH290" s="370"/>
      <c r="FI290" s="370"/>
      <c r="FJ290" s="370"/>
      <c r="FK290" s="370"/>
      <c r="FL290" s="370"/>
      <c r="FM290" s="370"/>
      <c r="FN290" s="370"/>
      <c r="FO290" s="370"/>
      <c r="FP290" s="370"/>
      <c r="FQ290" s="370"/>
      <c r="FR290" s="370"/>
      <c r="FS290" s="370"/>
      <c r="FT290" s="370"/>
      <c r="FU290" s="370"/>
      <c r="FV290" s="370"/>
      <c r="FW290" s="370"/>
      <c r="FX290" s="370"/>
      <c r="FY290" s="370"/>
      <c r="FZ290" s="370"/>
      <c r="GA290" s="370"/>
      <c r="GB290" s="370"/>
      <c r="GC290" s="370"/>
      <c r="GD290" s="370"/>
      <c r="GE290" s="370"/>
      <c r="GF290" s="370"/>
      <c r="GG290" s="370"/>
      <c r="GH290" s="370"/>
      <c r="GI290" s="370"/>
    </row>
    <row r="291" spans="1:191" s="371" customFormat="1" ht="15.75" customHeight="1">
      <c r="A291" s="372">
        <f t="shared" si="71"/>
        <v>39</v>
      </c>
      <c r="B291" s="337" t="s">
        <v>138</v>
      </c>
      <c r="C291" s="153" t="s">
        <v>464</v>
      </c>
      <c r="D291" s="373">
        <v>2</v>
      </c>
      <c r="E291" s="373">
        <v>3</v>
      </c>
      <c r="F291" s="373">
        <v>3</v>
      </c>
      <c r="G291" s="373">
        <v>3</v>
      </c>
      <c r="H291" s="373">
        <v>3</v>
      </c>
      <c r="I291" s="373">
        <f t="shared" si="69"/>
        <v>2.9699999999999998</v>
      </c>
      <c r="J291" s="374">
        <f t="shared" si="69"/>
        <v>2.9402999999999997</v>
      </c>
      <c r="K291" s="379">
        <f t="shared" si="70"/>
        <v>3.54</v>
      </c>
      <c r="L291" s="379">
        <f t="shared" si="68"/>
        <v>5.3100000000000005</v>
      </c>
      <c r="M291" s="379">
        <f t="shared" si="68"/>
        <v>5.3100000000000005</v>
      </c>
      <c r="N291" s="379">
        <f t="shared" si="68"/>
        <v>5.3100000000000005</v>
      </c>
      <c r="O291" s="379">
        <f t="shared" si="68"/>
        <v>5.3100000000000005</v>
      </c>
      <c r="P291" s="379">
        <f t="shared" si="68"/>
        <v>5.2569</v>
      </c>
      <c r="Q291" s="379">
        <f t="shared" si="68"/>
        <v>5.204331</v>
      </c>
      <c r="R291" s="368"/>
      <c r="S291" s="368"/>
      <c r="T291" s="369"/>
      <c r="U291" s="370"/>
      <c r="V291" s="370"/>
      <c r="W291" s="370"/>
      <c r="X291" s="370"/>
      <c r="Y291" s="370"/>
      <c r="Z291" s="370"/>
      <c r="AA291" s="370"/>
      <c r="AB291" s="370"/>
      <c r="AC291" s="370"/>
      <c r="AD291" s="370"/>
      <c r="AE291" s="370"/>
      <c r="AF291" s="370"/>
      <c r="AG291" s="370"/>
      <c r="AH291" s="370"/>
      <c r="AI291" s="370"/>
      <c r="AJ291" s="370"/>
      <c r="AK291" s="370"/>
      <c r="AL291" s="370"/>
      <c r="AM291" s="370"/>
      <c r="AN291" s="370"/>
      <c r="AO291" s="370"/>
      <c r="AP291" s="370"/>
      <c r="AQ291" s="370"/>
      <c r="AR291" s="370"/>
      <c r="AS291" s="370"/>
      <c r="AT291" s="370"/>
      <c r="AU291" s="370"/>
      <c r="AV291" s="370"/>
      <c r="AW291" s="370"/>
      <c r="AX291" s="370"/>
      <c r="AY291" s="370"/>
      <c r="AZ291" s="370"/>
      <c r="BA291" s="370"/>
      <c r="BB291" s="370"/>
      <c r="BC291" s="370"/>
      <c r="BD291" s="370"/>
      <c r="BE291" s="370"/>
      <c r="BF291" s="370"/>
      <c r="BG291" s="370"/>
      <c r="BH291" s="370"/>
      <c r="BI291" s="370"/>
      <c r="BJ291" s="370"/>
      <c r="BK291" s="370"/>
      <c r="BL291" s="370"/>
      <c r="BM291" s="370"/>
      <c r="BN291" s="370"/>
      <c r="BO291" s="370"/>
      <c r="BP291" s="370"/>
      <c r="BQ291" s="370"/>
      <c r="BR291" s="370"/>
      <c r="BS291" s="370"/>
      <c r="BT291" s="370"/>
      <c r="BU291" s="370"/>
      <c r="BV291" s="370"/>
      <c r="BW291" s="370"/>
      <c r="BX291" s="370"/>
      <c r="BY291" s="370"/>
      <c r="BZ291" s="370"/>
      <c r="CA291" s="370"/>
      <c r="CB291" s="370"/>
      <c r="CC291" s="370"/>
      <c r="CD291" s="370"/>
      <c r="CE291" s="370"/>
      <c r="CF291" s="370"/>
      <c r="CG291" s="370"/>
      <c r="CH291" s="370"/>
      <c r="CI291" s="370"/>
      <c r="CJ291" s="370"/>
      <c r="CK291" s="370"/>
      <c r="CL291" s="370"/>
      <c r="CM291" s="370"/>
      <c r="CN291" s="370"/>
      <c r="CO291" s="370"/>
      <c r="CP291" s="370"/>
      <c r="CQ291" s="370"/>
      <c r="CR291" s="370"/>
      <c r="CS291" s="370"/>
      <c r="CT291" s="370"/>
      <c r="CU291" s="370"/>
      <c r="CV291" s="370"/>
      <c r="CW291" s="370"/>
      <c r="CX291" s="370"/>
      <c r="CY291" s="370"/>
      <c r="CZ291" s="370"/>
      <c r="DA291" s="370"/>
      <c r="DB291" s="370"/>
      <c r="DC291" s="370"/>
      <c r="DD291" s="370"/>
      <c r="DE291" s="370"/>
      <c r="DF291" s="370"/>
      <c r="DG291" s="370"/>
      <c r="DH291" s="370"/>
      <c r="DI291" s="370"/>
      <c r="DJ291" s="370"/>
      <c r="DK291" s="370"/>
      <c r="DL291" s="370"/>
      <c r="DM291" s="370"/>
      <c r="DN291" s="370"/>
      <c r="DO291" s="370"/>
      <c r="DP291" s="370"/>
      <c r="DQ291" s="370"/>
      <c r="DR291" s="370"/>
      <c r="DS291" s="370"/>
      <c r="DT291" s="370"/>
      <c r="DU291" s="370"/>
      <c r="DV291" s="370"/>
      <c r="DW291" s="370"/>
      <c r="DX291" s="370"/>
      <c r="DY291" s="370"/>
      <c r="DZ291" s="370"/>
      <c r="EA291" s="370"/>
      <c r="EB291" s="370"/>
      <c r="EC291" s="370"/>
      <c r="ED291" s="370"/>
      <c r="EE291" s="370"/>
      <c r="EF291" s="370"/>
      <c r="EG291" s="370"/>
      <c r="EH291" s="370"/>
      <c r="EI291" s="370"/>
      <c r="EJ291" s="370"/>
      <c r="EK291" s="370"/>
      <c r="EL291" s="370"/>
      <c r="EM291" s="370"/>
      <c r="EN291" s="370"/>
      <c r="EO291" s="370"/>
      <c r="EP291" s="370"/>
      <c r="EQ291" s="370"/>
      <c r="ER291" s="370"/>
      <c r="ES291" s="370"/>
      <c r="ET291" s="370"/>
      <c r="EU291" s="370"/>
      <c r="EV291" s="370"/>
      <c r="EW291" s="370"/>
      <c r="EX291" s="370"/>
      <c r="EY291" s="370"/>
      <c r="EZ291" s="370"/>
      <c r="FA291" s="370"/>
      <c r="FB291" s="370"/>
      <c r="FC291" s="370"/>
      <c r="FD291" s="370"/>
      <c r="FE291" s="370"/>
      <c r="FF291" s="370"/>
      <c r="FG291" s="370"/>
      <c r="FH291" s="370"/>
      <c r="FI291" s="370"/>
      <c r="FJ291" s="370"/>
      <c r="FK291" s="370"/>
      <c r="FL291" s="370"/>
      <c r="FM291" s="370"/>
      <c r="FN291" s="370"/>
      <c r="FO291" s="370"/>
      <c r="FP291" s="370"/>
      <c r="FQ291" s="370"/>
      <c r="FR291" s="370"/>
      <c r="FS291" s="370"/>
      <c r="FT291" s="370"/>
      <c r="FU291" s="370"/>
      <c r="FV291" s="370"/>
      <c r="FW291" s="370"/>
      <c r="FX291" s="370"/>
      <c r="FY291" s="370"/>
      <c r="FZ291" s="370"/>
      <c r="GA291" s="370"/>
      <c r="GB291" s="370"/>
      <c r="GC291" s="370"/>
      <c r="GD291" s="370"/>
      <c r="GE291" s="370"/>
      <c r="GF291" s="370"/>
      <c r="GG291" s="370"/>
      <c r="GH291" s="370"/>
      <c r="GI291" s="370"/>
    </row>
    <row r="292" spans="1:191" s="371" customFormat="1" ht="15.75" customHeight="1">
      <c r="A292" s="372">
        <f t="shared" si="71"/>
        <v>40</v>
      </c>
      <c r="B292" s="337" t="s">
        <v>139</v>
      </c>
      <c r="C292" s="153" t="s">
        <v>1221</v>
      </c>
      <c r="D292" s="128">
        <v>1</v>
      </c>
      <c r="E292" s="128" t="s">
        <v>911</v>
      </c>
      <c r="F292" s="128" t="s">
        <v>911</v>
      </c>
      <c r="G292" s="128" t="s">
        <v>911</v>
      </c>
      <c r="H292" s="128" t="s">
        <v>911</v>
      </c>
      <c r="I292" s="373" t="s">
        <v>911</v>
      </c>
      <c r="J292" s="374" t="s">
        <v>911</v>
      </c>
      <c r="K292" s="379">
        <f t="shared" si="70"/>
        <v>1.77</v>
      </c>
      <c r="L292" s="379" t="s">
        <v>911</v>
      </c>
      <c r="M292" s="379" t="s">
        <v>911</v>
      </c>
      <c r="N292" s="379" t="s">
        <v>911</v>
      </c>
      <c r="O292" s="379" t="s">
        <v>911</v>
      </c>
      <c r="P292" s="379" t="s">
        <v>911</v>
      </c>
      <c r="Q292" s="379" t="s">
        <v>911</v>
      </c>
      <c r="R292" s="368"/>
      <c r="S292" s="368"/>
      <c r="T292" s="369"/>
      <c r="U292" s="370"/>
      <c r="V292" s="370"/>
      <c r="W292" s="370"/>
      <c r="X292" s="370"/>
      <c r="Y292" s="370"/>
      <c r="Z292" s="370"/>
      <c r="AA292" s="370"/>
      <c r="AB292" s="370"/>
      <c r="AC292" s="370"/>
      <c r="AD292" s="370"/>
      <c r="AE292" s="370"/>
      <c r="AF292" s="370"/>
      <c r="AG292" s="370"/>
      <c r="AH292" s="370"/>
      <c r="AI292" s="370"/>
      <c r="AJ292" s="370"/>
      <c r="AK292" s="370"/>
      <c r="AL292" s="370"/>
      <c r="AM292" s="370"/>
      <c r="AN292" s="370"/>
      <c r="AO292" s="370"/>
      <c r="AP292" s="370"/>
      <c r="AQ292" s="370"/>
      <c r="AR292" s="370"/>
      <c r="AS292" s="370"/>
      <c r="AT292" s="370"/>
      <c r="AU292" s="370"/>
      <c r="AV292" s="370"/>
      <c r="AW292" s="370"/>
      <c r="AX292" s="370"/>
      <c r="AY292" s="370"/>
      <c r="AZ292" s="370"/>
      <c r="BA292" s="370"/>
      <c r="BB292" s="370"/>
      <c r="BC292" s="370"/>
      <c r="BD292" s="370"/>
      <c r="BE292" s="370"/>
      <c r="BF292" s="370"/>
      <c r="BG292" s="370"/>
      <c r="BH292" s="370"/>
      <c r="BI292" s="370"/>
      <c r="BJ292" s="370"/>
      <c r="BK292" s="370"/>
      <c r="BL292" s="370"/>
      <c r="BM292" s="370"/>
      <c r="BN292" s="370"/>
      <c r="BO292" s="370"/>
      <c r="BP292" s="370"/>
      <c r="BQ292" s="370"/>
      <c r="BR292" s="370"/>
      <c r="BS292" s="370"/>
      <c r="BT292" s="370"/>
      <c r="BU292" s="370"/>
      <c r="BV292" s="370"/>
      <c r="BW292" s="370"/>
      <c r="BX292" s="370"/>
      <c r="BY292" s="370"/>
      <c r="BZ292" s="370"/>
      <c r="CA292" s="370"/>
      <c r="CB292" s="370"/>
      <c r="CC292" s="370"/>
      <c r="CD292" s="370"/>
      <c r="CE292" s="370"/>
      <c r="CF292" s="370"/>
      <c r="CG292" s="370"/>
      <c r="CH292" s="370"/>
      <c r="CI292" s="370"/>
      <c r="CJ292" s="370"/>
      <c r="CK292" s="370"/>
      <c r="CL292" s="370"/>
      <c r="CM292" s="370"/>
      <c r="CN292" s="370"/>
      <c r="CO292" s="370"/>
      <c r="CP292" s="370"/>
      <c r="CQ292" s="370"/>
      <c r="CR292" s="370"/>
      <c r="CS292" s="370"/>
      <c r="CT292" s="370"/>
      <c r="CU292" s="370"/>
      <c r="CV292" s="370"/>
      <c r="CW292" s="370"/>
      <c r="CX292" s="370"/>
      <c r="CY292" s="370"/>
      <c r="CZ292" s="370"/>
      <c r="DA292" s="370"/>
      <c r="DB292" s="370"/>
      <c r="DC292" s="370"/>
      <c r="DD292" s="370"/>
      <c r="DE292" s="370"/>
      <c r="DF292" s="370"/>
      <c r="DG292" s="370"/>
      <c r="DH292" s="370"/>
      <c r="DI292" s="370"/>
      <c r="DJ292" s="370"/>
      <c r="DK292" s="370"/>
      <c r="DL292" s="370"/>
      <c r="DM292" s="370"/>
      <c r="DN292" s="370"/>
      <c r="DO292" s="370"/>
      <c r="DP292" s="370"/>
      <c r="DQ292" s="370"/>
      <c r="DR292" s="370"/>
      <c r="DS292" s="370"/>
      <c r="DT292" s="370"/>
      <c r="DU292" s="370"/>
      <c r="DV292" s="370"/>
      <c r="DW292" s="370"/>
      <c r="DX292" s="370"/>
      <c r="DY292" s="370"/>
      <c r="DZ292" s="370"/>
      <c r="EA292" s="370"/>
      <c r="EB292" s="370"/>
      <c r="EC292" s="370"/>
      <c r="ED292" s="370"/>
      <c r="EE292" s="370"/>
      <c r="EF292" s="370"/>
      <c r="EG292" s="370"/>
      <c r="EH292" s="370"/>
      <c r="EI292" s="370"/>
      <c r="EJ292" s="370"/>
      <c r="EK292" s="370"/>
      <c r="EL292" s="370"/>
      <c r="EM292" s="370"/>
      <c r="EN292" s="370"/>
      <c r="EO292" s="370"/>
      <c r="EP292" s="370"/>
      <c r="EQ292" s="370"/>
      <c r="ER292" s="370"/>
      <c r="ES292" s="370"/>
      <c r="ET292" s="370"/>
      <c r="EU292" s="370"/>
      <c r="EV292" s="370"/>
      <c r="EW292" s="370"/>
      <c r="EX292" s="370"/>
      <c r="EY292" s="370"/>
      <c r="EZ292" s="370"/>
      <c r="FA292" s="370"/>
      <c r="FB292" s="370"/>
      <c r="FC292" s="370"/>
      <c r="FD292" s="370"/>
      <c r="FE292" s="370"/>
      <c r="FF292" s="370"/>
      <c r="FG292" s="370"/>
      <c r="FH292" s="370"/>
      <c r="FI292" s="370"/>
      <c r="FJ292" s="370"/>
      <c r="FK292" s="370"/>
      <c r="FL292" s="370"/>
      <c r="FM292" s="370"/>
      <c r="FN292" s="370"/>
      <c r="FO292" s="370"/>
      <c r="FP292" s="370"/>
      <c r="FQ292" s="370"/>
      <c r="FR292" s="370"/>
      <c r="FS292" s="370"/>
      <c r="FT292" s="370"/>
      <c r="FU292" s="370"/>
      <c r="FV292" s="370"/>
      <c r="FW292" s="370"/>
      <c r="FX292" s="370"/>
      <c r="FY292" s="370"/>
      <c r="FZ292" s="370"/>
      <c r="GA292" s="370"/>
      <c r="GB292" s="370"/>
      <c r="GC292" s="370"/>
      <c r="GD292" s="370"/>
      <c r="GE292" s="370"/>
      <c r="GF292" s="370"/>
      <c r="GG292" s="370"/>
      <c r="GH292" s="370"/>
      <c r="GI292" s="370"/>
    </row>
    <row r="293" spans="1:191" s="371" customFormat="1" ht="15.75" customHeight="1">
      <c r="A293" s="372">
        <f t="shared" si="71"/>
        <v>41</v>
      </c>
      <c r="B293" s="333" t="s">
        <v>561</v>
      </c>
      <c r="C293" s="391" t="s">
        <v>140</v>
      </c>
      <c r="D293" s="149">
        <v>1</v>
      </c>
      <c r="E293" s="149" t="s">
        <v>911</v>
      </c>
      <c r="F293" s="149" t="s">
        <v>911</v>
      </c>
      <c r="G293" s="149" t="s">
        <v>911</v>
      </c>
      <c r="H293" s="149" t="s">
        <v>911</v>
      </c>
      <c r="I293" s="373" t="s">
        <v>911</v>
      </c>
      <c r="J293" s="374" t="s">
        <v>911</v>
      </c>
      <c r="K293" s="379">
        <f t="shared" si="70"/>
        <v>1.77</v>
      </c>
      <c r="L293" s="379" t="s">
        <v>911</v>
      </c>
      <c r="M293" s="379" t="s">
        <v>911</v>
      </c>
      <c r="N293" s="379" t="s">
        <v>911</v>
      </c>
      <c r="O293" s="379" t="s">
        <v>911</v>
      </c>
      <c r="P293" s="379" t="s">
        <v>911</v>
      </c>
      <c r="Q293" s="379" t="s">
        <v>911</v>
      </c>
      <c r="R293" s="368"/>
      <c r="S293" s="368"/>
      <c r="T293" s="369"/>
      <c r="U293" s="370"/>
      <c r="V293" s="370"/>
      <c r="W293" s="370"/>
      <c r="X293" s="370"/>
      <c r="Y293" s="370"/>
      <c r="Z293" s="370"/>
      <c r="AA293" s="370"/>
      <c r="AB293" s="370"/>
      <c r="AC293" s="370"/>
      <c r="AD293" s="370"/>
      <c r="AE293" s="370"/>
      <c r="AF293" s="370"/>
      <c r="AG293" s="370"/>
      <c r="AH293" s="370"/>
      <c r="AI293" s="370"/>
      <c r="AJ293" s="370"/>
      <c r="AK293" s="370"/>
      <c r="AL293" s="370"/>
      <c r="AM293" s="370"/>
      <c r="AN293" s="370"/>
      <c r="AO293" s="370"/>
      <c r="AP293" s="370"/>
      <c r="AQ293" s="370"/>
      <c r="AR293" s="370"/>
      <c r="AS293" s="370"/>
      <c r="AT293" s="370"/>
      <c r="AU293" s="370"/>
      <c r="AV293" s="370"/>
      <c r="AW293" s="370"/>
      <c r="AX293" s="370"/>
      <c r="AY293" s="370"/>
      <c r="AZ293" s="370"/>
      <c r="BA293" s="370"/>
      <c r="BB293" s="370"/>
      <c r="BC293" s="370"/>
      <c r="BD293" s="370"/>
      <c r="BE293" s="370"/>
      <c r="BF293" s="370"/>
      <c r="BG293" s="370"/>
      <c r="BH293" s="370"/>
      <c r="BI293" s="370"/>
      <c r="BJ293" s="370"/>
      <c r="BK293" s="370"/>
      <c r="BL293" s="370"/>
      <c r="BM293" s="370"/>
      <c r="BN293" s="370"/>
      <c r="BO293" s="370"/>
      <c r="BP293" s="370"/>
      <c r="BQ293" s="370"/>
      <c r="BR293" s="370"/>
      <c r="BS293" s="370"/>
      <c r="BT293" s="370"/>
      <c r="BU293" s="370"/>
      <c r="BV293" s="370"/>
      <c r="BW293" s="370"/>
      <c r="BX293" s="370"/>
      <c r="BY293" s="370"/>
      <c r="BZ293" s="370"/>
      <c r="CA293" s="370"/>
      <c r="CB293" s="370"/>
      <c r="CC293" s="370"/>
      <c r="CD293" s="370"/>
      <c r="CE293" s="370"/>
      <c r="CF293" s="370"/>
      <c r="CG293" s="370"/>
      <c r="CH293" s="370"/>
      <c r="CI293" s="370"/>
      <c r="CJ293" s="370"/>
      <c r="CK293" s="370"/>
      <c r="CL293" s="370"/>
      <c r="CM293" s="370"/>
      <c r="CN293" s="370"/>
      <c r="CO293" s="370"/>
      <c r="CP293" s="370"/>
      <c r="CQ293" s="370"/>
      <c r="CR293" s="370"/>
      <c r="CS293" s="370"/>
      <c r="CT293" s="370"/>
      <c r="CU293" s="370"/>
      <c r="CV293" s="370"/>
      <c r="CW293" s="370"/>
      <c r="CX293" s="370"/>
      <c r="CY293" s="370"/>
      <c r="CZ293" s="370"/>
      <c r="DA293" s="370"/>
      <c r="DB293" s="370"/>
      <c r="DC293" s="370"/>
      <c r="DD293" s="370"/>
      <c r="DE293" s="370"/>
      <c r="DF293" s="370"/>
      <c r="DG293" s="370"/>
      <c r="DH293" s="370"/>
      <c r="DI293" s="370"/>
      <c r="DJ293" s="370"/>
      <c r="DK293" s="370"/>
      <c r="DL293" s="370"/>
      <c r="DM293" s="370"/>
      <c r="DN293" s="370"/>
      <c r="DO293" s="370"/>
      <c r="DP293" s="370"/>
      <c r="DQ293" s="370"/>
      <c r="DR293" s="370"/>
      <c r="DS293" s="370"/>
      <c r="DT293" s="370"/>
      <c r="DU293" s="370"/>
      <c r="DV293" s="370"/>
      <c r="DW293" s="370"/>
      <c r="DX293" s="370"/>
      <c r="DY293" s="370"/>
      <c r="DZ293" s="370"/>
      <c r="EA293" s="370"/>
      <c r="EB293" s="370"/>
      <c r="EC293" s="370"/>
      <c r="ED293" s="370"/>
      <c r="EE293" s="370"/>
      <c r="EF293" s="370"/>
      <c r="EG293" s="370"/>
      <c r="EH293" s="370"/>
      <c r="EI293" s="370"/>
      <c r="EJ293" s="370"/>
      <c r="EK293" s="370"/>
      <c r="EL293" s="370"/>
      <c r="EM293" s="370"/>
      <c r="EN293" s="370"/>
      <c r="EO293" s="370"/>
      <c r="EP293" s="370"/>
      <c r="EQ293" s="370"/>
      <c r="ER293" s="370"/>
      <c r="ES293" s="370"/>
      <c r="ET293" s="370"/>
      <c r="EU293" s="370"/>
      <c r="EV293" s="370"/>
      <c r="EW293" s="370"/>
      <c r="EX293" s="370"/>
      <c r="EY293" s="370"/>
      <c r="EZ293" s="370"/>
      <c r="FA293" s="370"/>
      <c r="FB293" s="370"/>
      <c r="FC293" s="370"/>
      <c r="FD293" s="370"/>
      <c r="FE293" s="370"/>
      <c r="FF293" s="370"/>
      <c r="FG293" s="370"/>
      <c r="FH293" s="370"/>
      <c r="FI293" s="370"/>
      <c r="FJ293" s="370"/>
      <c r="FK293" s="370"/>
      <c r="FL293" s="370"/>
      <c r="FM293" s="370"/>
      <c r="FN293" s="370"/>
      <c r="FO293" s="370"/>
      <c r="FP293" s="370"/>
      <c r="FQ293" s="370"/>
      <c r="FR293" s="370"/>
      <c r="FS293" s="370"/>
      <c r="FT293" s="370"/>
      <c r="FU293" s="370"/>
      <c r="FV293" s="370"/>
      <c r="FW293" s="370"/>
      <c r="FX293" s="370"/>
      <c r="FY293" s="370"/>
      <c r="FZ293" s="370"/>
      <c r="GA293" s="370"/>
      <c r="GB293" s="370"/>
      <c r="GC293" s="370"/>
      <c r="GD293" s="370"/>
      <c r="GE293" s="370"/>
      <c r="GF293" s="370"/>
      <c r="GG293" s="370"/>
      <c r="GH293" s="370"/>
      <c r="GI293" s="370"/>
    </row>
    <row r="294" spans="1:191" s="371" customFormat="1" ht="15.75" customHeight="1">
      <c r="A294" s="372">
        <f t="shared" si="71"/>
        <v>42</v>
      </c>
      <c r="B294" s="337" t="s">
        <v>141</v>
      </c>
      <c r="C294" s="391" t="s">
        <v>142</v>
      </c>
      <c r="D294" s="373">
        <v>2</v>
      </c>
      <c r="E294" s="373">
        <v>4</v>
      </c>
      <c r="F294" s="373">
        <v>3</v>
      </c>
      <c r="G294" s="373" t="s">
        <v>911</v>
      </c>
      <c r="H294" s="373" t="s">
        <v>911</v>
      </c>
      <c r="I294" s="373" t="s">
        <v>911</v>
      </c>
      <c r="J294" s="374" t="s">
        <v>911</v>
      </c>
      <c r="K294" s="379">
        <f t="shared" si="70"/>
        <v>3.54</v>
      </c>
      <c r="L294" s="379">
        <f t="shared" si="68"/>
        <v>7.08</v>
      </c>
      <c r="M294" s="379">
        <f t="shared" si="68"/>
        <v>5.3100000000000005</v>
      </c>
      <c r="N294" s="379" t="s">
        <v>911</v>
      </c>
      <c r="O294" s="379" t="s">
        <v>911</v>
      </c>
      <c r="P294" s="379" t="s">
        <v>911</v>
      </c>
      <c r="Q294" s="379" t="s">
        <v>911</v>
      </c>
      <c r="R294" s="368"/>
      <c r="S294" s="368"/>
      <c r="T294" s="369"/>
      <c r="U294" s="370"/>
      <c r="V294" s="370"/>
      <c r="W294" s="370"/>
      <c r="X294" s="370"/>
      <c r="Y294" s="370"/>
      <c r="Z294" s="370"/>
      <c r="AA294" s="370"/>
      <c r="AB294" s="370"/>
      <c r="AC294" s="370"/>
      <c r="AD294" s="370"/>
      <c r="AE294" s="370"/>
      <c r="AF294" s="370"/>
      <c r="AG294" s="370"/>
      <c r="AH294" s="370"/>
      <c r="AI294" s="370"/>
      <c r="AJ294" s="370"/>
      <c r="AK294" s="370"/>
      <c r="AL294" s="370"/>
      <c r="AM294" s="370"/>
      <c r="AN294" s="370"/>
      <c r="AO294" s="370"/>
      <c r="AP294" s="370"/>
      <c r="AQ294" s="370"/>
      <c r="AR294" s="370"/>
      <c r="AS294" s="370"/>
      <c r="AT294" s="370"/>
      <c r="AU294" s="370"/>
      <c r="AV294" s="370"/>
      <c r="AW294" s="370"/>
      <c r="AX294" s="370"/>
      <c r="AY294" s="370"/>
      <c r="AZ294" s="370"/>
      <c r="BA294" s="370"/>
      <c r="BB294" s="370"/>
      <c r="BC294" s="370"/>
      <c r="BD294" s="370"/>
      <c r="BE294" s="370"/>
      <c r="BF294" s="370"/>
      <c r="BG294" s="370"/>
      <c r="BH294" s="370"/>
      <c r="BI294" s="370"/>
      <c r="BJ294" s="370"/>
      <c r="BK294" s="370"/>
      <c r="BL294" s="370"/>
      <c r="BM294" s="370"/>
      <c r="BN294" s="370"/>
      <c r="BO294" s="370"/>
      <c r="BP294" s="370"/>
      <c r="BQ294" s="370"/>
      <c r="BR294" s="370"/>
      <c r="BS294" s="370"/>
      <c r="BT294" s="370"/>
      <c r="BU294" s="370"/>
      <c r="BV294" s="370"/>
      <c r="BW294" s="370"/>
      <c r="BX294" s="370"/>
      <c r="BY294" s="370"/>
      <c r="BZ294" s="370"/>
      <c r="CA294" s="370"/>
      <c r="CB294" s="370"/>
      <c r="CC294" s="370"/>
      <c r="CD294" s="370"/>
      <c r="CE294" s="370"/>
      <c r="CF294" s="370"/>
      <c r="CG294" s="370"/>
      <c r="CH294" s="370"/>
      <c r="CI294" s="370"/>
      <c r="CJ294" s="370"/>
      <c r="CK294" s="370"/>
      <c r="CL294" s="370"/>
      <c r="CM294" s="370"/>
      <c r="CN294" s="370"/>
      <c r="CO294" s="370"/>
      <c r="CP294" s="370"/>
      <c r="CQ294" s="370"/>
      <c r="CR294" s="370"/>
      <c r="CS294" s="370"/>
      <c r="CT294" s="370"/>
      <c r="CU294" s="370"/>
      <c r="CV294" s="370"/>
      <c r="CW294" s="370"/>
      <c r="CX294" s="370"/>
      <c r="CY294" s="370"/>
      <c r="CZ294" s="370"/>
      <c r="DA294" s="370"/>
      <c r="DB294" s="370"/>
      <c r="DC294" s="370"/>
      <c r="DD294" s="370"/>
      <c r="DE294" s="370"/>
      <c r="DF294" s="370"/>
      <c r="DG294" s="370"/>
      <c r="DH294" s="370"/>
      <c r="DI294" s="370"/>
      <c r="DJ294" s="370"/>
      <c r="DK294" s="370"/>
      <c r="DL294" s="370"/>
      <c r="DM294" s="370"/>
      <c r="DN294" s="370"/>
      <c r="DO294" s="370"/>
      <c r="DP294" s="370"/>
      <c r="DQ294" s="370"/>
      <c r="DR294" s="370"/>
      <c r="DS294" s="370"/>
      <c r="DT294" s="370"/>
      <c r="DU294" s="370"/>
      <c r="DV294" s="370"/>
      <c r="DW294" s="370"/>
      <c r="DX294" s="370"/>
      <c r="DY294" s="370"/>
      <c r="DZ294" s="370"/>
      <c r="EA294" s="370"/>
      <c r="EB294" s="370"/>
      <c r="EC294" s="370"/>
      <c r="ED294" s="370"/>
      <c r="EE294" s="370"/>
      <c r="EF294" s="370"/>
      <c r="EG294" s="370"/>
      <c r="EH294" s="370"/>
      <c r="EI294" s="370"/>
      <c r="EJ294" s="370"/>
      <c r="EK294" s="370"/>
      <c r="EL294" s="370"/>
      <c r="EM294" s="370"/>
      <c r="EN294" s="370"/>
      <c r="EO294" s="370"/>
      <c r="EP294" s="370"/>
      <c r="EQ294" s="370"/>
      <c r="ER294" s="370"/>
      <c r="ES294" s="370"/>
      <c r="ET294" s="370"/>
      <c r="EU294" s="370"/>
      <c r="EV294" s="370"/>
      <c r="EW294" s="370"/>
      <c r="EX294" s="370"/>
      <c r="EY294" s="370"/>
      <c r="EZ294" s="370"/>
      <c r="FA294" s="370"/>
      <c r="FB294" s="370"/>
      <c r="FC294" s="370"/>
      <c r="FD294" s="370"/>
      <c r="FE294" s="370"/>
      <c r="FF294" s="370"/>
      <c r="FG294" s="370"/>
      <c r="FH294" s="370"/>
      <c r="FI294" s="370"/>
      <c r="FJ294" s="370"/>
      <c r="FK294" s="370"/>
      <c r="FL294" s="370"/>
      <c r="FM294" s="370"/>
      <c r="FN294" s="370"/>
      <c r="FO294" s="370"/>
      <c r="FP294" s="370"/>
      <c r="FQ294" s="370"/>
      <c r="FR294" s="370"/>
      <c r="FS294" s="370"/>
      <c r="FT294" s="370"/>
      <c r="FU294" s="370"/>
      <c r="FV294" s="370"/>
      <c r="FW294" s="370"/>
      <c r="FX294" s="370"/>
      <c r="FY294" s="370"/>
      <c r="FZ294" s="370"/>
      <c r="GA294" s="370"/>
      <c r="GB294" s="370"/>
      <c r="GC294" s="370"/>
      <c r="GD294" s="370"/>
      <c r="GE294" s="370"/>
      <c r="GF294" s="370"/>
      <c r="GG294" s="370"/>
      <c r="GH294" s="370"/>
      <c r="GI294" s="370"/>
    </row>
    <row r="295" spans="1:191" s="371" customFormat="1" ht="15.75" customHeight="1">
      <c r="A295" s="372">
        <f t="shared" si="71"/>
        <v>43</v>
      </c>
      <c r="B295" s="337" t="s">
        <v>143</v>
      </c>
      <c r="C295" s="153" t="s">
        <v>1219</v>
      </c>
      <c r="D295" s="373">
        <v>8</v>
      </c>
      <c r="E295" s="373">
        <v>28</v>
      </c>
      <c r="F295" s="373">
        <v>53</v>
      </c>
      <c r="G295" s="373">
        <v>13</v>
      </c>
      <c r="H295" s="373">
        <v>13</v>
      </c>
      <c r="I295" s="373">
        <f t="shared" si="69"/>
        <v>12.87</v>
      </c>
      <c r="J295" s="374">
        <f t="shared" si="69"/>
        <v>12.741299999999999</v>
      </c>
      <c r="K295" s="379">
        <f t="shared" si="70"/>
        <v>14.16</v>
      </c>
      <c r="L295" s="379">
        <f t="shared" si="68"/>
        <v>49.56</v>
      </c>
      <c r="M295" s="379">
        <f>F295*1.57</f>
        <v>83.21000000000001</v>
      </c>
      <c r="N295" s="379">
        <f t="shared" si="68"/>
        <v>23.01</v>
      </c>
      <c r="O295" s="379">
        <f t="shared" si="68"/>
        <v>23.01</v>
      </c>
      <c r="P295" s="379">
        <f t="shared" si="68"/>
        <v>22.779899999999998</v>
      </c>
      <c r="Q295" s="379">
        <f t="shared" si="68"/>
        <v>22.552100999999997</v>
      </c>
      <c r="R295" s="368"/>
      <c r="S295" s="368"/>
      <c r="T295" s="369"/>
      <c r="U295" s="370"/>
      <c r="V295" s="370"/>
      <c r="W295" s="370"/>
      <c r="X295" s="370"/>
      <c r="Y295" s="370"/>
      <c r="Z295" s="370"/>
      <c r="AA295" s="370"/>
      <c r="AB295" s="370"/>
      <c r="AC295" s="370"/>
      <c r="AD295" s="370"/>
      <c r="AE295" s="370"/>
      <c r="AF295" s="370"/>
      <c r="AG295" s="370"/>
      <c r="AH295" s="370"/>
      <c r="AI295" s="370"/>
      <c r="AJ295" s="370"/>
      <c r="AK295" s="370"/>
      <c r="AL295" s="370"/>
      <c r="AM295" s="370"/>
      <c r="AN295" s="370"/>
      <c r="AO295" s="370"/>
      <c r="AP295" s="370"/>
      <c r="AQ295" s="370"/>
      <c r="AR295" s="370"/>
      <c r="AS295" s="370"/>
      <c r="AT295" s="370"/>
      <c r="AU295" s="370"/>
      <c r="AV295" s="370"/>
      <c r="AW295" s="370"/>
      <c r="AX295" s="370"/>
      <c r="AY295" s="370"/>
      <c r="AZ295" s="370"/>
      <c r="BA295" s="370"/>
      <c r="BB295" s="370"/>
      <c r="BC295" s="370"/>
      <c r="BD295" s="370"/>
      <c r="BE295" s="370"/>
      <c r="BF295" s="370"/>
      <c r="BG295" s="370"/>
      <c r="BH295" s="370"/>
      <c r="BI295" s="370"/>
      <c r="BJ295" s="370"/>
      <c r="BK295" s="370"/>
      <c r="BL295" s="370"/>
      <c r="BM295" s="370"/>
      <c r="BN295" s="370"/>
      <c r="BO295" s="370"/>
      <c r="BP295" s="370"/>
      <c r="BQ295" s="370"/>
      <c r="BR295" s="370"/>
      <c r="BS295" s="370"/>
      <c r="BT295" s="370"/>
      <c r="BU295" s="370"/>
      <c r="BV295" s="370"/>
      <c r="BW295" s="370"/>
      <c r="BX295" s="370"/>
      <c r="BY295" s="370"/>
      <c r="BZ295" s="370"/>
      <c r="CA295" s="370"/>
      <c r="CB295" s="370"/>
      <c r="CC295" s="370"/>
      <c r="CD295" s="370"/>
      <c r="CE295" s="370"/>
      <c r="CF295" s="370"/>
      <c r="CG295" s="370"/>
      <c r="CH295" s="370"/>
      <c r="CI295" s="370"/>
      <c r="CJ295" s="370"/>
      <c r="CK295" s="370"/>
      <c r="CL295" s="370"/>
      <c r="CM295" s="370"/>
      <c r="CN295" s="370"/>
      <c r="CO295" s="370"/>
      <c r="CP295" s="370"/>
      <c r="CQ295" s="370"/>
      <c r="CR295" s="370"/>
      <c r="CS295" s="370"/>
      <c r="CT295" s="370"/>
      <c r="CU295" s="370"/>
      <c r="CV295" s="370"/>
      <c r="CW295" s="370"/>
      <c r="CX295" s="370"/>
      <c r="CY295" s="370"/>
      <c r="CZ295" s="370"/>
      <c r="DA295" s="370"/>
      <c r="DB295" s="370"/>
      <c r="DC295" s="370"/>
      <c r="DD295" s="370"/>
      <c r="DE295" s="370"/>
      <c r="DF295" s="370"/>
      <c r="DG295" s="370"/>
      <c r="DH295" s="370"/>
      <c r="DI295" s="370"/>
      <c r="DJ295" s="370"/>
      <c r="DK295" s="370"/>
      <c r="DL295" s="370"/>
      <c r="DM295" s="370"/>
      <c r="DN295" s="370"/>
      <c r="DO295" s="370"/>
      <c r="DP295" s="370"/>
      <c r="DQ295" s="370"/>
      <c r="DR295" s="370"/>
      <c r="DS295" s="370"/>
      <c r="DT295" s="370"/>
      <c r="DU295" s="370"/>
      <c r="DV295" s="370"/>
      <c r="DW295" s="370"/>
      <c r="DX295" s="370"/>
      <c r="DY295" s="370"/>
      <c r="DZ295" s="370"/>
      <c r="EA295" s="370"/>
      <c r="EB295" s="370"/>
      <c r="EC295" s="370"/>
      <c r="ED295" s="370"/>
      <c r="EE295" s="370"/>
      <c r="EF295" s="370"/>
      <c r="EG295" s="370"/>
      <c r="EH295" s="370"/>
      <c r="EI295" s="370"/>
      <c r="EJ295" s="370"/>
      <c r="EK295" s="370"/>
      <c r="EL295" s="370"/>
      <c r="EM295" s="370"/>
      <c r="EN295" s="370"/>
      <c r="EO295" s="370"/>
      <c r="EP295" s="370"/>
      <c r="EQ295" s="370"/>
      <c r="ER295" s="370"/>
      <c r="ES295" s="370"/>
      <c r="ET295" s="370"/>
      <c r="EU295" s="370"/>
      <c r="EV295" s="370"/>
      <c r="EW295" s="370"/>
      <c r="EX295" s="370"/>
      <c r="EY295" s="370"/>
      <c r="EZ295" s="370"/>
      <c r="FA295" s="370"/>
      <c r="FB295" s="370"/>
      <c r="FC295" s="370"/>
      <c r="FD295" s="370"/>
      <c r="FE295" s="370"/>
      <c r="FF295" s="370"/>
      <c r="FG295" s="370"/>
      <c r="FH295" s="370"/>
      <c r="FI295" s="370"/>
      <c r="FJ295" s="370"/>
      <c r="FK295" s="370"/>
      <c r="FL295" s="370"/>
      <c r="FM295" s="370"/>
      <c r="FN295" s="370"/>
      <c r="FO295" s="370"/>
      <c r="FP295" s="370"/>
      <c r="FQ295" s="370"/>
      <c r="FR295" s="370"/>
      <c r="FS295" s="370"/>
      <c r="FT295" s="370"/>
      <c r="FU295" s="370"/>
      <c r="FV295" s="370"/>
      <c r="FW295" s="370"/>
      <c r="FX295" s="370"/>
      <c r="FY295" s="370"/>
      <c r="FZ295" s="370"/>
      <c r="GA295" s="370"/>
      <c r="GB295" s="370"/>
      <c r="GC295" s="370"/>
      <c r="GD295" s="370"/>
      <c r="GE295" s="370"/>
      <c r="GF295" s="370"/>
      <c r="GG295" s="370"/>
      <c r="GH295" s="370"/>
      <c r="GI295" s="370"/>
    </row>
    <row r="296" spans="1:191" s="371" customFormat="1" ht="21" customHeight="1">
      <c r="A296" s="484" t="s">
        <v>199</v>
      </c>
      <c r="B296" s="484"/>
      <c r="C296" s="484"/>
      <c r="D296" s="484"/>
      <c r="E296" s="484"/>
      <c r="F296" s="484"/>
      <c r="G296" s="484"/>
      <c r="H296" s="484"/>
      <c r="I296" s="484"/>
      <c r="J296" s="484"/>
      <c r="K296" s="484"/>
      <c r="L296" s="484"/>
      <c r="M296" s="484"/>
      <c r="N296" s="484"/>
      <c r="O296" s="484"/>
      <c r="P296" s="484"/>
      <c r="Q296" s="484"/>
      <c r="R296" s="368"/>
      <c r="S296" s="368"/>
      <c r="T296" s="369"/>
      <c r="U296" s="370"/>
      <c r="V296" s="370"/>
      <c r="W296" s="370"/>
      <c r="X296" s="370"/>
      <c r="Y296" s="370"/>
      <c r="Z296" s="370"/>
      <c r="AA296" s="370"/>
      <c r="AB296" s="370"/>
      <c r="AC296" s="370"/>
      <c r="AD296" s="370"/>
      <c r="AE296" s="370"/>
      <c r="AF296" s="370"/>
      <c r="AG296" s="370"/>
      <c r="AH296" s="370"/>
      <c r="AI296" s="370"/>
      <c r="AJ296" s="370"/>
      <c r="AK296" s="370"/>
      <c r="AL296" s="370"/>
      <c r="AM296" s="370"/>
      <c r="AN296" s="370"/>
      <c r="AO296" s="370"/>
      <c r="AP296" s="370"/>
      <c r="AQ296" s="370"/>
      <c r="AR296" s="370"/>
      <c r="AS296" s="370"/>
      <c r="AT296" s="370"/>
      <c r="AU296" s="370"/>
      <c r="AV296" s="370"/>
      <c r="AW296" s="370"/>
      <c r="AX296" s="370"/>
      <c r="AY296" s="370"/>
      <c r="AZ296" s="370"/>
      <c r="BA296" s="370"/>
      <c r="BB296" s="370"/>
      <c r="BC296" s="370"/>
      <c r="BD296" s="370"/>
      <c r="BE296" s="370"/>
      <c r="BF296" s="370"/>
      <c r="BG296" s="370"/>
      <c r="BH296" s="370"/>
      <c r="BI296" s="370"/>
      <c r="BJ296" s="370"/>
      <c r="BK296" s="370"/>
      <c r="BL296" s="370"/>
      <c r="BM296" s="370"/>
      <c r="BN296" s="370"/>
      <c r="BO296" s="370"/>
      <c r="BP296" s="370"/>
      <c r="BQ296" s="370"/>
      <c r="BR296" s="370"/>
      <c r="BS296" s="370"/>
      <c r="BT296" s="370"/>
      <c r="BU296" s="370"/>
      <c r="BV296" s="370"/>
      <c r="BW296" s="370"/>
      <c r="BX296" s="370"/>
      <c r="BY296" s="370"/>
      <c r="BZ296" s="370"/>
      <c r="CA296" s="370"/>
      <c r="CB296" s="370"/>
      <c r="CC296" s="370"/>
      <c r="CD296" s="370"/>
      <c r="CE296" s="370"/>
      <c r="CF296" s="370"/>
      <c r="CG296" s="370"/>
      <c r="CH296" s="370"/>
      <c r="CI296" s="370"/>
      <c r="CJ296" s="370"/>
      <c r="CK296" s="370"/>
      <c r="CL296" s="370"/>
      <c r="CM296" s="370"/>
      <c r="CN296" s="370"/>
      <c r="CO296" s="370"/>
      <c r="CP296" s="370"/>
      <c r="CQ296" s="370"/>
      <c r="CR296" s="370"/>
      <c r="CS296" s="370"/>
      <c r="CT296" s="370"/>
      <c r="CU296" s="370"/>
      <c r="CV296" s="370"/>
      <c r="CW296" s="370"/>
      <c r="CX296" s="370"/>
      <c r="CY296" s="370"/>
      <c r="CZ296" s="370"/>
      <c r="DA296" s="370"/>
      <c r="DB296" s="370"/>
      <c r="DC296" s="370"/>
      <c r="DD296" s="370"/>
      <c r="DE296" s="370"/>
      <c r="DF296" s="370"/>
      <c r="DG296" s="370"/>
      <c r="DH296" s="370"/>
      <c r="DI296" s="370"/>
      <c r="DJ296" s="370"/>
      <c r="DK296" s="370"/>
      <c r="DL296" s="370"/>
      <c r="DM296" s="370"/>
      <c r="DN296" s="370"/>
      <c r="DO296" s="370"/>
      <c r="DP296" s="370"/>
      <c r="DQ296" s="370"/>
      <c r="DR296" s="370"/>
      <c r="DS296" s="370"/>
      <c r="DT296" s="370"/>
      <c r="DU296" s="370"/>
      <c r="DV296" s="370"/>
      <c r="DW296" s="370"/>
      <c r="DX296" s="370"/>
      <c r="DY296" s="370"/>
      <c r="DZ296" s="370"/>
      <c r="EA296" s="370"/>
      <c r="EB296" s="370"/>
      <c r="EC296" s="370"/>
      <c r="ED296" s="370"/>
      <c r="EE296" s="370"/>
      <c r="EF296" s="370"/>
      <c r="EG296" s="370"/>
      <c r="EH296" s="370"/>
      <c r="EI296" s="370"/>
      <c r="EJ296" s="370"/>
      <c r="EK296" s="370"/>
      <c r="EL296" s="370"/>
      <c r="EM296" s="370"/>
      <c r="EN296" s="370"/>
      <c r="EO296" s="370"/>
      <c r="EP296" s="370"/>
      <c r="EQ296" s="370"/>
      <c r="ER296" s="370"/>
      <c r="ES296" s="370"/>
      <c r="ET296" s="370"/>
      <c r="EU296" s="370"/>
      <c r="EV296" s="370"/>
      <c r="EW296" s="370"/>
      <c r="EX296" s="370"/>
      <c r="EY296" s="370"/>
      <c r="EZ296" s="370"/>
      <c r="FA296" s="370"/>
      <c r="FB296" s="370"/>
      <c r="FC296" s="370"/>
      <c r="FD296" s="370"/>
      <c r="FE296" s="370"/>
      <c r="FF296" s="370"/>
      <c r="FG296" s="370"/>
      <c r="FH296" s="370"/>
      <c r="FI296" s="370"/>
      <c r="FJ296" s="370"/>
      <c r="FK296" s="370"/>
      <c r="FL296" s="370"/>
      <c r="FM296" s="370"/>
      <c r="FN296" s="370"/>
      <c r="FO296" s="370"/>
      <c r="FP296" s="370"/>
      <c r="FQ296" s="370"/>
      <c r="FR296" s="370"/>
      <c r="FS296" s="370"/>
      <c r="FT296" s="370"/>
      <c r="FU296" s="370"/>
      <c r="FV296" s="370"/>
      <c r="FW296" s="370"/>
      <c r="FX296" s="370"/>
      <c r="FY296" s="370"/>
      <c r="FZ296" s="370"/>
      <c r="GA296" s="370"/>
      <c r="GB296" s="370"/>
      <c r="GC296" s="370"/>
      <c r="GD296" s="370"/>
      <c r="GE296" s="370"/>
      <c r="GF296" s="370"/>
      <c r="GG296" s="370"/>
      <c r="GH296" s="370"/>
      <c r="GI296" s="370"/>
    </row>
    <row r="297" spans="1:191" s="371" customFormat="1" ht="15.75">
      <c r="A297" s="372">
        <v>44</v>
      </c>
      <c r="B297" s="392" t="s">
        <v>144</v>
      </c>
      <c r="C297" s="390" t="s">
        <v>145</v>
      </c>
      <c r="D297" s="340">
        <v>1</v>
      </c>
      <c r="E297" s="340">
        <v>2</v>
      </c>
      <c r="F297" s="340">
        <v>1</v>
      </c>
      <c r="G297" s="340">
        <v>1</v>
      </c>
      <c r="H297" s="340">
        <v>1</v>
      </c>
      <c r="I297" s="373">
        <f>H297*0.99</f>
        <v>0.99</v>
      </c>
      <c r="J297" s="374">
        <f>I297*0.99</f>
        <v>0.9801</v>
      </c>
      <c r="K297" s="377">
        <f>D297*1.46</f>
        <v>1.46</v>
      </c>
      <c r="L297" s="377">
        <f aca="true" t="shared" si="72" ref="L297:Q303">E297*1.46</f>
        <v>2.92</v>
      </c>
      <c r="M297" s="377">
        <f t="shared" si="72"/>
        <v>1.46</v>
      </c>
      <c r="N297" s="377">
        <f t="shared" si="72"/>
        <v>1.46</v>
      </c>
      <c r="O297" s="377">
        <f t="shared" si="72"/>
        <v>1.46</v>
      </c>
      <c r="P297" s="377">
        <f t="shared" si="72"/>
        <v>1.4454</v>
      </c>
      <c r="Q297" s="377">
        <f t="shared" si="72"/>
        <v>1.4309459999999998</v>
      </c>
      <c r="R297" s="368"/>
      <c r="S297" s="368"/>
      <c r="T297" s="369"/>
      <c r="U297" s="370"/>
      <c r="V297" s="370"/>
      <c r="W297" s="370"/>
      <c r="X297" s="370"/>
      <c r="Y297" s="370"/>
      <c r="Z297" s="370"/>
      <c r="AA297" s="370"/>
      <c r="AB297" s="370"/>
      <c r="AC297" s="370"/>
      <c r="AD297" s="370"/>
      <c r="AE297" s="370"/>
      <c r="AF297" s="370"/>
      <c r="AG297" s="370"/>
      <c r="AH297" s="370"/>
      <c r="AI297" s="370"/>
      <c r="AJ297" s="370"/>
      <c r="AK297" s="370"/>
      <c r="AL297" s="370"/>
      <c r="AM297" s="370"/>
      <c r="AN297" s="370"/>
      <c r="AO297" s="370"/>
      <c r="AP297" s="370"/>
      <c r="AQ297" s="370"/>
      <c r="AR297" s="370"/>
      <c r="AS297" s="370"/>
      <c r="AT297" s="370"/>
      <c r="AU297" s="370"/>
      <c r="AV297" s="370"/>
      <c r="AW297" s="370"/>
      <c r="AX297" s="370"/>
      <c r="AY297" s="370"/>
      <c r="AZ297" s="370"/>
      <c r="BA297" s="370"/>
      <c r="BB297" s="370"/>
      <c r="BC297" s="370"/>
      <c r="BD297" s="370"/>
      <c r="BE297" s="370"/>
      <c r="BF297" s="370"/>
      <c r="BG297" s="370"/>
      <c r="BH297" s="370"/>
      <c r="BI297" s="370"/>
      <c r="BJ297" s="370"/>
      <c r="BK297" s="370"/>
      <c r="BL297" s="370"/>
      <c r="BM297" s="370"/>
      <c r="BN297" s="370"/>
      <c r="BO297" s="370"/>
      <c r="BP297" s="370"/>
      <c r="BQ297" s="370"/>
      <c r="BR297" s="370"/>
      <c r="BS297" s="370"/>
      <c r="BT297" s="370"/>
      <c r="BU297" s="370"/>
      <c r="BV297" s="370"/>
      <c r="BW297" s="370"/>
      <c r="BX297" s="370"/>
      <c r="BY297" s="370"/>
      <c r="BZ297" s="370"/>
      <c r="CA297" s="370"/>
      <c r="CB297" s="370"/>
      <c r="CC297" s="370"/>
      <c r="CD297" s="370"/>
      <c r="CE297" s="370"/>
      <c r="CF297" s="370"/>
      <c r="CG297" s="370"/>
      <c r="CH297" s="370"/>
      <c r="CI297" s="370"/>
      <c r="CJ297" s="370"/>
      <c r="CK297" s="370"/>
      <c r="CL297" s="370"/>
      <c r="CM297" s="370"/>
      <c r="CN297" s="370"/>
      <c r="CO297" s="370"/>
      <c r="CP297" s="370"/>
      <c r="CQ297" s="370"/>
      <c r="CR297" s="370"/>
      <c r="CS297" s="370"/>
      <c r="CT297" s="370"/>
      <c r="CU297" s="370"/>
      <c r="CV297" s="370"/>
      <c r="CW297" s="370"/>
      <c r="CX297" s="370"/>
      <c r="CY297" s="370"/>
      <c r="CZ297" s="370"/>
      <c r="DA297" s="370"/>
      <c r="DB297" s="370"/>
      <c r="DC297" s="370"/>
      <c r="DD297" s="370"/>
      <c r="DE297" s="370"/>
      <c r="DF297" s="370"/>
      <c r="DG297" s="370"/>
      <c r="DH297" s="370"/>
      <c r="DI297" s="370"/>
      <c r="DJ297" s="370"/>
      <c r="DK297" s="370"/>
      <c r="DL297" s="370"/>
      <c r="DM297" s="370"/>
      <c r="DN297" s="370"/>
      <c r="DO297" s="370"/>
      <c r="DP297" s="370"/>
      <c r="DQ297" s="370"/>
      <c r="DR297" s="370"/>
      <c r="DS297" s="370"/>
      <c r="DT297" s="370"/>
      <c r="DU297" s="370"/>
      <c r="DV297" s="370"/>
      <c r="DW297" s="370"/>
      <c r="DX297" s="370"/>
      <c r="DY297" s="370"/>
      <c r="DZ297" s="370"/>
      <c r="EA297" s="370"/>
      <c r="EB297" s="370"/>
      <c r="EC297" s="370"/>
      <c r="ED297" s="370"/>
      <c r="EE297" s="370"/>
      <c r="EF297" s="370"/>
      <c r="EG297" s="370"/>
      <c r="EH297" s="370"/>
      <c r="EI297" s="370"/>
      <c r="EJ297" s="370"/>
      <c r="EK297" s="370"/>
      <c r="EL297" s="370"/>
      <c r="EM297" s="370"/>
      <c r="EN297" s="370"/>
      <c r="EO297" s="370"/>
      <c r="EP297" s="370"/>
      <c r="EQ297" s="370"/>
      <c r="ER297" s="370"/>
      <c r="ES297" s="370"/>
      <c r="ET297" s="370"/>
      <c r="EU297" s="370"/>
      <c r="EV297" s="370"/>
      <c r="EW297" s="370"/>
      <c r="EX297" s="370"/>
      <c r="EY297" s="370"/>
      <c r="EZ297" s="370"/>
      <c r="FA297" s="370"/>
      <c r="FB297" s="370"/>
      <c r="FC297" s="370"/>
      <c r="FD297" s="370"/>
      <c r="FE297" s="370"/>
      <c r="FF297" s="370"/>
      <c r="FG297" s="370"/>
      <c r="FH297" s="370"/>
      <c r="FI297" s="370"/>
      <c r="FJ297" s="370"/>
      <c r="FK297" s="370"/>
      <c r="FL297" s="370"/>
      <c r="FM297" s="370"/>
      <c r="FN297" s="370"/>
      <c r="FO297" s="370"/>
      <c r="FP297" s="370"/>
      <c r="FQ297" s="370"/>
      <c r="FR297" s="370"/>
      <c r="FS297" s="370"/>
      <c r="FT297" s="370"/>
      <c r="FU297" s="370"/>
      <c r="FV297" s="370"/>
      <c r="FW297" s="370"/>
      <c r="FX297" s="370"/>
      <c r="FY297" s="370"/>
      <c r="FZ297" s="370"/>
      <c r="GA297" s="370"/>
      <c r="GB297" s="370"/>
      <c r="GC297" s="370"/>
      <c r="GD297" s="370"/>
      <c r="GE297" s="370"/>
      <c r="GF297" s="370"/>
      <c r="GG297" s="370"/>
      <c r="GH297" s="370"/>
      <c r="GI297" s="370"/>
    </row>
    <row r="298" spans="1:191" s="371" customFormat="1" ht="15.75" customHeight="1">
      <c r="A298" s="372">
        <f aca="true" t="shared" si="73" ref="A298:A303">A297+1</f>
        <v>45</v>
      </c>
      <c r="B298" s="333" t="s">
        <v>146</v>
      </c>
      <c r="C298" s="390" t="s">
        <v>147</v>
      </c>
      <c r="D298" s="334">
        <v>1</v>
      </c>
      <c r="E298" s="149" t="s">
        <v>911</v>
      </c>
      <c r="F298" s="149" t="s">
        <v>911</v>
      </c>
      <c r="G298" s="149" t="s">
        <v>911</v>
      </c>
      <c r="H298" s="149" t="s">
        <v>911</v>
      </c>
      <c r="I298" s="373" t="s">
        <v>911</v>
      </c>
      <c r="J298" s="374" t="s">
        <v>911</v>
      </c>
      <c r="K298" s="377">
        <f aca="true" t="shared" si="74" ref="K298:K303">D298*1.46</f>
        <v>1.46</v>
      </c>
      <c r="L298" s="377" t="s">
        <v>911</v>
      </c>
      <c r="M298" s="377" t="s">
        <v>911</v>
      </c>
      <c r="N298" s="377" t="s">
        <v>911</v>
      </c>
      <c r="O298" s="377" t="s">
        <v>911</v>
      </c>
      <c r="P298" s="377" t="s">
        <v>911</v>
      </c>
      <c r="Q298" s="377" t="s">
        <v>911</v>
      </c>
      <c r="R298" s="368"/>
      <c r="S298" s="368"/>
      <c r="T298" s="369"/>
      <c r="U298" s="370"/>
      <c r="V298" s="370"/>
      <c r="W298" s="370"/>
      <c r="X298" s="370"/>
      <c r="Y298" s="370"/>
      <c r="Z298" s="370"/>
      <c r="AA298" s="370"/>
      <c r="AB298" s="370"/>
      <c r="AC298" s="370"/>
      <c r="AD298" s="370"/>
      <c r="AE298" s="370"/>
      <c r="AF298" s="370"/>
      <c r="AG298" s="370"/>
      <c r="AH298" s="370"/>
      <c r="AI298" s="370"/>
      <c r="AJ298" s="370"/>
      <c r="AK298" s="370"/>
      <c r="AL298" s="370"/>
      <c r="AM298" s="370"/>
      <c r="AN298" s="370"/>
      <c r="AO298" s="370"/>
      <c r="AP298" s="370"/>
      <c r="AQ298" s="370"/>
      <c r="AR298" s="370"/>
      <c r="AS298" s="370"/>
      <c r="AT298" s="370"/>
      <c r="AU298" s="370"/>
      <c r="AV298" s="370"/>
      <c r="AW298" s="370"/>
      <c r="AX298" s="370"/>
      <c r="AY298" s="370"/>
      <c r="AZ298" s="370"/>
      <c r="BA298" s="370"/>
      <c r="BB298" s="370"/>
      <c r="BC298" s="370"/>
      <c r="BD298" s="370"/>
      <c r="BE298" s="370"/>
      <c r="BF298" s="370"/>
      <c r="BG298" s="370"/>
      <c r="BH298" s="370"/>
      <c r="BI298" s="370"/>
      <c r="BJ298" s="370"/>
      <c r="BK298" s="370"/>
      <c r="BL298" s="370"/>
      <c r="BM298" s="370"/>
      <c r="BN298" s="370"/>
      <c r="BO298" s="370"/>
      <c r="BP298" s="370"/>
      <c r="BQ298" s="370"/>
      <c r="BR298" s="370"/>
      <c r="BS298" s="370"/>
      <c r="BT298" s="370"/>
      <c r="BU298" s="370"/>
      <c r="BV298" s="370"/>
      <c r="BW298" s="370"/>
      <c r="BX298" s="370"/>
      <c r="BY298" s="370"/>
      <c r="BZ298" s="370"/>
      <c r="CA298" s="370"/>
      <c r="CB298" s="370"/>
      <c r="CC298" s="370"/>
      <c r="CD298" s="370"/>
      <c r="CE298" s="370"/>
      <c r="CF298" s="370"/>
      <c r="CG298" s="370"/>
      <c r="CH298" s="370"/>
      <c r="CI298" s="370"/>
      <c r="CJ298" s="370"/>
      <c r="CK298" s="370"/>
      <c r="CL298" s="370"/>
      <c r="CM298" s="370"/>
      <c r="CN298" s="370"/>
      <c r="CO298" s="370"/>
      <c r="CP298" s="370"/>
      <c r="CQ298" s="370"/>
      <c r="CR298" s="370"/>
      <c r="CS298" s="370"/>
      <c r="CT298" s="370"/>
      <c r="CU298" s="370"/>
      <c r="CV298" s="370"/>
      <c r="CW298" s="370"/>
      <c r="CX298" s="370"/>
      <c r="CY298" s="370"/>
      <c r="CZ298" s="370"/>
      <c r="DA298" s="370"/>
      <c r="DB298" s="370"/>
      <c r="DC298" s="370"/>
      <c r="DD298" s="370"/>
      <c r="DE298" s="370"/>
      <c r="DF298" s="370"/>
      <c r="DG298" s="370"/>
      <c r="DH298" s="370"/>
      <c r="DI298" s="370"/>
      <c r="DJ298" s="370"/>
      <c r="DK298" s="370"/>
      <c r="DL298" s="370"/>
      <c r="DM298" s="370"/>
      <c r="DN298" s="370"/>
      <c r="DO298" s="370"/>
      <c r="DP298" s="370"/>
      <c r="DQ298" s="370"/>
      <c r="DR298" s="370"/>
      <c r="DS298" s="370"/>
      <c r="DT298" s="370"/>
      <c r="DU298" s="370"/>
      <c r="DV298" s="370"/>
      <c r="DW298" s="370"/>
      <c r="DX298" s="370"/>
      <c r="DY298" s="370"/>
      <c r="DZ298" s="370"/>
      <c r="EA298" s="370"/>
      <c r="EB298" s="370"/>
      <c r="EC298" s="370"/>
      <c r="ED298" s="370"/>
      <c r="EE298" s="370"/>
      <c r="EF298" s="370"/>
      <c r="EG298" s="370"/>
      <c r="EH298" s="370"/>
      <c r="EI298" s="370"/>
      <c r="EJ298" s="370"/>
      <c r="EK298" s="370"/>
      <c r="EL298" s="370"/>
      <c r="EM298" s="370"/>
      <c r="EN298" s="370"/>
      <c r="EO298" s="370"/>
      <c r="EP298" s="370"/>
      <c r="EQ298" s="370"/>
      <c r="ER298" s="370"/>
      <c r="ES298" s="370"/>
      <c r="ET298" s="370"/>
      <c r="EU298" s="370"/>
      <c r="EV298" s="370"/>
      <c r="EW298" s="370"/>
      <c r="EX298" s="370"/>
      <c r="EY298" s="370"/>
      <c r="EZ298" s="370"/>
      <c r="FA298" s="370"/>
      <c r="FB298" s="370"/>
      <c r="FC298" s="370"/>
      <c r="FD298" s="370"/>
      <c r="FE298" s="370"/>
      <c r="FF298" s="370"/>
      <c r="FG298" s="370"/>
      <c r="FH298" s="370"/>
      <c r="FI298" s="370"/>
      <c r="FJ298" s="370"/>
      <c r="FK298" s="370"/>
      <c r="FL298" s="370"/>
      <c r="FM298" s="370"/>
      <c r="FN298" s="370"/>
      <c r="FO298" s="370"/>
      <c r="FP298" s="370"/>
      <c r="FQ298" s="370"/>
      <c r="FR298" s="370"/>
      <c r="FS298" s="370"/>
      <c r="FT298" s="370"/>
      <c r="FU298" s="370"/>
      <c r="FV298" s="370"/>
      <c r="FW298" s="370"/>
      <c r="FX298" s="370"/>
      <c r="FY298" s="370"/>
      <c r="FZ298" s="370"/>
      <c r="GA298" s="370"/>
      <c r="GB298" s="370"/>
      <c r="GC298" s="370"/>
      <c r="GD298" s="370"/>
      <c r="GE298" s="370"/>
      <c r="GF298" s="370"/>
      <c r="GG298" s="370"/>
      <c r="GH298" s="370"/>
      <c r="GI298" s="370"/>
    </row>
    <row r="299" spans="1:191" s="371" customFormat="1" ht="31.5">
      <c r="A299" s="372">
        <f t="shared" si="73"/>
        <v>46</v>
      </c>
      <c r="B299" s="337" t="s">
        <v>148</v>
      </c>
      <c r="C299" s="338" t="s">
        <v>1468</v>
      </c>
      <c r="D299" s="373">
        <v>4</v>
      </c>
      <c r="E299" s="373">
        <v>3</v>
      </c>
      <c r="F299" s="373">
        <v>3</v>
      </c>
      <c r="G299" s="373">
        <v>3</v>
      </c>
      <c r="H299" s="373">
        <v>3</v>
      </c>
      <c r="I299" s="373">
        <f aca="true" t="shared" si="75" ref="I299:J303">H299*0.99</f>
        <v>2.9699999999999998</v>
      </c>
      <c r="J299" s="374">
        <f t="shared" si="75"/>
        <v>2.9402999999999997</v>
      </c>
      <c r="K299" s="377">
        <f t="shared" si="74"/>
        <v>5.84</v>
      </c>
      <c r="L299" s="377">
        <f t="shared" si="72"/>
        <v>4.38</v>
      </c>
      <c r="M299" s="377">
        <f t="shared" si="72"/>
        <v>4.38</v>
      </c>
      <c r="N299" s="377">
        <f t="shared" si="72"/>
        <v>4.38</v>
      </c>
      <c r="O299" s="377">
        <f t="shared" si="72"/>
        <v>4.38</v>
      </c>
      <c r="P299" s="377">
        <f t="shared" si="72"/>
        <v>4.3362</v>
      </c>
      <c r="Q299" s="377">
        <f t="shared" si="72"/>
        <v>4.292838</v>
      </c>
      <c r="R299" s="368"/>
      <c r="S299" s="368"/>
      <c r="T299" s="369"/>
      <c r="U299" s="370"/>
      <c r="V299" s="370"/>
      <c r="W299" s="370"/>
      <c r="X299" s="370"/>
      <c r="Y299" s="370"/>
      <c r="Z299" s="370"/>
      <c r="AA299" s="370"/>
      <c r="AB299" s="370"/>
      <c r="AC299" s="370"/>
      <c r="AD299" s="370"/>
      <c r="AE299" s="370"/>
      <c r="AF299" s="370"/>
      <c r="AG299" s="370"/>
      <c r="AH299" s="370"/>
      <c r="AI299" s="370"/>
      <c r="AJ299" s="370"/>
      <c r="AK299" s="370"/>
      <c r="AL299" s="370"/>
      <c r="AM299" s="370"/>
      <c r="AN299" s="370"/>
      <c r="AO299" s="370"/>
      <c r="AP299" s="370"/>
      <c r="AQ299" s="370"/>
      <c r="AR299" s="370"/>
      <c r="AS299" s="370"/>
      <c r="AT299" s="370"/>
      <c r="AU299" s="370"/>
      <c r="AV299" s="370"/>
      <c r="AW299" s="370"/>
      <c r="AX299" s="370"/>
      <c r="AY299" s="370"/>
      <c r="AZ299" s="370"/>
      <c r="BA299" s="370"/>
      <c r="BB299" s="370"/>
      <c r="BC299" s="370"/>
      <c r="BD299" s="370"/>
      <c r="BE299" s="370"/>
      <c r="BF299" s="370"/>
      <c r="BG299" s="370"/>
      <c r="BH299" s="370"/>
      <c r="BI299" s="370"/>
      <c r="BJ299" s="370"/>
      <c r="BK299" s="370"/>
      <c r="BL299" s="370"/>
      <c r="BM299" s="370"/>
      <c r="BN299" s="370"/>
      <c r="BO299" s="370"/>
      <c r="BP299" s="370"/>
      <c r="BQ299" s="370"/>
      <c r="BR299" s="370"/>
      <c r="BS299" s="370"/>
      <c r="BT299" s="370"/>
      <c r="BU299" s="370"/>
      <c r="BV299" s="370"/>
      <c r="BW299" s="370"/>
      <c r="BX299" s="370"/>
      <c r="BY299" s="370"/>
      <c r="BZ299" s="370"/>
      <c r="CA299" s="370"/>
      <c r="CB299" s="370"/>
      <c r="CC299" s="370"/>
      <c r="CD299" s="370"/>
      <c r="CE299" s="370"/>
      <c r="CF299" s="370"/>
      <c r="CG299" s="370"/>
      <c r="CH299" s="370"/>
      <c r="CI299" s="370"/>
      <c r="CJ299" s="370"/>
      <c r="CK299" s="370"/>
      <c r="CL299" s="370"/>
      <c r="CM299" s="370"/>
      <c r="CN299" s="370"/>
      <c r="CO299" s="370"/>
      <c r="CP299" s="370"/>
      <c r="CQ299" s="370"/>
      <c r="CR299" s="370"/>
      <c r="CS299" s="370"/>
      <c r="CT299" s="370"/>
      <c r="CU299" s="370"/>
      <c r="CV299" s="370"/>
      <c r="CW299" s="370"/>
      <c r="CX299" s="370"/>
      <c r="CY299" s="370"/>
      <c r="CZ299" s="370"/>
      <c r="DA299" s="370"/>
      <c r="DB299" s="370"/>
      <c r="DC299" s="370"/>
      <c r="DD299" s="370"/>
      <c r="DE299" s="370"/>
      <c r="DF299" s="370"/>
      <c r="DG299" s="370"/>
      <c r="DH299" s="370"/>
      <c r="DI299" s="370"/>
      <c r="DJ299" s="370"/>
      <c r="DK299" s="370"/>
      <c r="DL299" s="370"/>
      <c r="DM299" s="370"/>
      <c r="DN299" s="370"/>
      <c r="DO299" s="370"/>
      <c r="DP299" s="370"/>
      <c r="DQ299" s="370"/>
      <c r="DR299" s="370"/>
      <c r="DS299" s="370"/>
      <c r="DT299" s="370"/>
      <c r="DU299" s="370"/>
      <c r="DV299" s="370"/>
      <c r="DW299" s="370"/>
      <c r="DX299" s="370"/>
      <c r="DY299" s="370"/>
      <c r="DZ299" s="370"/>
      <c r="EA299" s="370"/>
      <c r="EB299" s="370"/>
      <c r="EC299" s="370"/>
      <c r="ED299" s="370"/>
      <c r="EE299" s="370"/>
      <c r="EF299" s="370"/>
      <c r="EG299" s="370"/>
      <c r="EH299" s="370"/>
      <c r="EI299" s="370"/>
      <c r="EJ299" s="370"/>
      <c r="EK299" s="370"/>
      <c r="EL299" s="370"/>
      <c r="EM299" s="370"/>
      <c r="EN299" s="370"/>
      <c r="EO299" s="370"/>
      <c r="EP299" s="370"/>
      <c r="EQ299" s="370"/>
      <c r="ER299" s="370"/>
      <c r="ES299" s="370"/>
      <c r="ET299" s="370"/>
      <c r="EU299" s="370"/>
      <c r="EV299" s="370"/>
      <c r="EW299" s="370"/>
      <c r="EX299" s="370"/>
      <c r="EY299" s="370"/>
      <c r="EZ299" s="370"/>
      <c r="FA299" s="370"/>
      <c r="FB299" s="370"/>
      <c r="FC299" s="370"/>
      <c r="FD299" s="370"/>
      <c r="FE299" s="370"/>
      <c r="FF299" s="370"/>
      <c r="FG299" s="370"/>
      <c r="FH299" s="370"/>
      <c r="FI299" s="370"/>
      <c r="FJ299" s="370"/>
      <c r="FK299" s="370"/>
      <c r="FL299" s="370"/>
      <c r="FM299" s="370"/>
      <c r="FN299" s="370"/>
      <c r="FO299" s="370"/>
      <c r="FP299" s="370"/>
      <c r="FQ299" s="370"/>
      <c r="FR299" s="370"/>
      <c r="FS299" s="370"/>
      <c r="FT299" s="370"/>
      <c r="FU299" s="370"/>
      <c r="FV299" s="370"/>
      <c r="FW299" s="370"/>
      <c r="FX299" s="370"/>
      <c r="FY299" s="370"/>
      <c r="FZ299" s="370"/>
      <c r="GA299" s="370"/>
      <c r="GB299" s="370"/>
      <c r="GC299" s="370"/>
      <c r="GD299" s="370"/>
      <c r="GE299" s="370"/>
      <c r="GF299" s="370"/>
      <c r="GG299" s="370"/>
      <c r="GH299" s="370"/>
      <c r="GI299" s="370"/>
    </row>
    <row r="300" spans="1:191" s="371" customFormat="1" ht="31.5">
      <c r="A300" s="372">
        <f t="shared" si="73"/>
        <v>47</v>
      </c>
      <c r="B300" s="337" t="s">
        <v>149</v>
      </c>
      <c r="C300" s="390" t="s">
        <v>150</v>
      </c>
      <c r="D300" s="340" t="s">
        <v>911</v>
      </c>
      <c r="E300" s="340">
        <v>1</v>
      </c>
      <c r="F300" s="340" t="s">
        <v>911</v>
      </c>
      <c r="G300" s="340" t="s">
        <v>911</v>
      </c>
      <c r="H300" s="340" t="s">
        <v>911</v>
      </c>
      <c r="I300" s="373" t="s">
        <v>911</v>
      </c>
      <c r="J300" s="374" t="s">
        <v>911</v>
      </c>
      <c r="K300" s="377" t="s">
        <v>911</v>
      </c>
      <c r="L300" s="377">
        <f t="shared" si="72"/>
        <v>1.46</v>
      </c>
      <c r="M300" s="377" t="s">
        <v>911</v>
      </c>
      <c r="N300" s="377" t="s">
        <v>911</v>
      </c>
      <c r="O300" s="377" t="s">
        <v>911</v>
      </c>
      <c r="P300" s="377" t="s">
        <v>911</v>
      </c>
      <c r="Q300" s="377" t="s">
        <v>911</v>
      </c>
      <c r="R300" s="368"/>
      <c r="S300" s="368"/>
      <c r="T300" s="369"/>
      <c r="U300" s="370"/>
      <c r="V300" s="370"/>
      <c r="W300" s="370"/>
      <c r="X300" s="370"/>
      <c r="Y300" s="370"/>
      <c r="Z300" s="370"/>
      <c r="AA300" s="370"/>
      <c r="AB300" s="370"/>
      <c r="AC300" s="370"/>
      <c r="AD300" s="370"/>
      <c r="AE300" s="370"/>
      <c r="AF300" s="370"/>
      <c r="AG300" s="370"/>
      <c r="AH300" s="370"/>
      <c r="AI300" s="370"/>
      <c r="AJ300" s="370"/>
      <c r="AK300" s="370"/>
      <c r="AL300" s="370"/>
      <c r="AM300" s="370"/>
      <c r="AN300" s="370"/>
      <c r="AO300" s="370"/>
      <c r="AP300" s="370"/>
      <c r="AQ300" s="370"/>
      <c r="AR300" s="370"/>
      <c r="AS300" s="370"/>
      <c r="AT300" s="370"/>
      <c r="AU300" s="370"/>
      <c r="AV300" s="370"/>
      <c r="AW300" s="370"/>
      <c r="AX300" s="370"/>
      <c r="AY300" s="370"/>
      <c r="AZ300" s="370"/>
      <c r="BA300" s="370"/>
      <c r="BB300" s="370"/>
      <c r="BC300" s="370"/>
      <c r="BD300" s="370"/>
      <c r="BE300" s="370"/>
      <c r="BF300" s="370"/>
      <c r="BG300" s="370"/>
      <c r="BH300" s="370"/>
      <c r="BI300" s="370"/>
      <c r="BJ300" s="370"/>
      <c r="BK300" s="370"/>
      <c r="BL300" s="370"/>
      <c r="BM300" s="370"/>
      <c r="BN300" s="370"/>
      <c r="BO300" s="370"/>
      <c r="BP300" s="370"/>
      <c r="BQ300" s="370"/>
      <c r="BR300" s="370"/>
      <c r="BS300" s="370"/>
      <c r="BT300" s="370"/>
      <c r="BU300" s="370"/>
      <c r="BV300" s="370"/>
      <c r="BW300" s="370"/>
      <c r="BX300" s="370"/>
      <c r="BY300" s="370"/>
      <c r="BZ300" s="370"/>
      <c r="CA300" s="370"/>
      <c r="CB300" s="370"/>
      <c r="CC300" s="370"/>
      <c r="CD300" s="370"/>
      <c r="CE300" s="370"/>
      <c r="CF300" s="370"/>
      <c r="CG300" s="370"/>
      <c r="CH300" s="370"/>
      <c r="CI300" s="370"/>
      <c r="CJ300" s="370"/>
      <c r="CK300" s="370"/>
      <c r="CL300" s="370"/>
      <c r="CM300" s="370"/>
      <c r="CN300" s="370"/>
      <c r="CO300" s="370"/>
      <c r="CP300" s="370"/>
      <c r="CQ300" s="370"/>
      <c r="CR300" s="370"/>
      <c r="CS300" s="370"/>
      <c r="CT300" s="370"/>
      <c r="CU300" s="370"/>
      <c r="CV300" s="370"/>
      <c r="CW300" s="370"/>
      <c r="CX300" s="370"/>
      <c r="CY300" s="370"/>
      <c r="CZ300" s="370"/>
      <c r="DA300" s="370"/>
      <c r="DB300" s="370"/>
      <c r="DC300" s="370"/>
      <c r="DD300" s="370"/>
      <c r="DE300" s="370"/>
      <c r="DF300" s="370"/>
      <c r="DG300" s="370"/>
      <c r="DH300" s="370"/>
      <c r="DI300" s="370"/>
      <c r="DJ300" s="370"/>
      <c r="DK300" s="370"/>
      <c r="DL300" s="370"/>
      <c r="DM300" s="370"/>
      <c r="DN300" s="370"/>
      <c r="DO300" s="370"/>
      <c r="DP300" s="370"/>
      <c r="DQ300" s="370"/>
      <c r="DR300" s="370"/>
      <c r="DS300" s="370"/>
      <c r="DT300" s="370"/>
      <c r="DU300" s="370"/>
      <c r="DV300" s="370"/>
      <c r="DW300" s="370"/>
      <c r="DX300" s="370"/>
      <c r="DY300" s="370"/>
      <c r="DZ300" s="370"/>
      <c r="EA300" s="370"/>
      <c r="EB300" s="370"/>
      <c r="EC300" s="370"/>
      <c r="ED300" s="370"/>
      <c r="EE300" s="370"/>
      <c r="EF300" s="370"/>
      <c r="EG300" s="370"/>
      <c r="EH300" s="370"/>
      <c r="EI300" s="370"/>
      <c r="EJ300" s="370"/>
      <c r="EK300" s="370"/>
      <c r="EL300" s="370"/>
      <c r="EM300" s="370"/>
      <c r="EN300" s="370"/>
      <c r="EO300" s="370"/>
      <c r="EP300" s="370"/>
      <c r="EQ300" s="370"/>
      <c r="ER300" s="370"/>
      <c r="ES300" s="370"/>
      <c r="ET300" s="370"/>
      <c r="EU300" s="370"/>
      <c r="EV300" s="370"/>
      <c r="EW300" s="370"/>
      <c r="EX300" s="370"/>
      <c r="EY300" s="370"/>
      <c r="EZ300" s="370"/>
      <c r="FA300" s="370"/>
      <c r="FB300" s="370"/>
      <c r="FC300" s="370"/>
      <c r="FD300" s="370"/>
      <c r="FE300" s="370"/>
      <c r="FF300" s="370"/>
      <c r="FG300" s="370"/>
      <c r="FH300" s="370"/>
      <c r="FI300" s="370"/>
      <c r="FJ300" s="370"/>
      <c r="FK300" s="370"/>
      <c r="FL300" s="370"/>
      <c r="FM300" s="370"/>
      <c r="FN300" s="370"/>
      <c r="FO300" s="370"/>
      <c r="FP300" s="370"/>
      <c r="FQ300" s="370"/>
      <c r="FR300" s="370"/>
      <c r="FS300" s="370"/>
      <c r="FT300" s="370"/>
      <c r="FU300" s="370"/>
      <c r="FV300" s="370"/>
      <c r="FW300" s="370"/>
      <c r="FX300" s="370"/>
      <c r="FY300" s="370"/>
      <c r="FZ300" s="370"/>
      <c r="GA300" s="370"/>
      <c r="GB300" s="370"/>
      <c r="GC300" s="370"/>
      <c r="GD300" s="370"/>
      <c r="GE300" s="370"/>
      <c r="GF300" s="370"/>
      <c r="GG300" s="370"/>
      <c r="GH300" s="370"/>
      <c r="GI300" s="370"/>
    </row>
    <row r="301" spans="1:191" s="371" customFormat="1" ht="31.5">
      <c r="A301" s="372">
        <f t="shared" si="73"/>
        <v>48</v>
      </c>
      <c r="B301" s="333" t="s">
        <v>151</v>
      </c>
      <c r="C301" s="149" t="s">
        <v>1500</v>
      </c>
      <c r="D301" s="373" t="s">
        <v>911</v>
      </c>
      <c r="E301" s="373">
        <v>1</v>
      </c>
      <c r="F301" s="373" t="s">
        <v>911</v>
      </c>
      <c r="G301" s="373" t="s">
        <v>911</v>
      </c>
      <c r="H301" s="373">
        <v>1</v>
      </c>
      <c r="I301" s="373">
        <f t="shared" si="75"/>
        <v>0.99</v>
      </c>
      <c r="J301" s="374">
        <f t="shared" si="75"/>
        <v>0.9801</v>
      </c>
      <c r="K301" s="377" t="s">
        <v>911</v>
      </c>
      <c r="L301" s="377">
        <f t="shared" si="72"/>
        <v>1.46</v>
      </c>
      <c r="M301" s="377" t="s">
        <v>911</v>
      </c>
      <c r="N301" s="377" t="s">
        <v>911</v>
      </c>
      <c r="O301" s="377">
        <f t="shared" si="72"/>
        <v>1.46</v>
      </c>
      <c r="P301" s="377">
        <f t="shared" si="72"/>
        <v>1.4454</v>
      </c>
      <c r="Q301" s="377">
        <f t="shared" si="72"/>
        <v>1.4309459999999998</v>
      </c>
      <c r="R301" s="368"/>
      <c r="S301" s="368"/>
      <c r="T301" s="369"/>
      <c r="U301" s="370"/>
      <c r="V301" s="370"/>
      <c r="W301" s="370"/>
      <c r="X301" s="370"/>
      <c r="Y301" s="370"/>
      <c r="Z301" s="370"/>
      <c r="AA301" s="370"/>
      <c r="AB301" s="370"/>
      <c r="AC301" s="370"/>
      <c r="AD301" s="370"/>
      <c r="AE301" s="370"/>
      <c r="AF301" s="370"/>
      <c r="AG301" s="370"/>
      <c r="AH301" s="370"/>
      <c r="AI301" s="370"/>
      <c r="AJ301" s="370"/>
      <c r="AK301" s="370"/>
      <c r="AL301" s="370"/>
      <c r="AM301" s="370"/>
      <c r="AN301" s="370"/>
      <c r="AO301" s="370"/>
      <c r="AP301" s="370"/>
      <c r="AQ301" s="370"/>
      <c r="AR301" s="370"/>
      <c r="AS301" s="370"/>
      <c r="AT301" s="370"/>
      <c r="AU301" s="370"/>
      <c r="AV301" s="370"/>
      <c r="AW301" s="370"/>
      <c r="AX301" s="370"/>
      <c r="AY301" s="370"/>
      <c r="AZ301" s="370"/>
      <c r="BA301" s="370"/>
      <c r="BB301" s="370"/>
      <c r="BC301" s="370"/>
      <c r="BD301" s="370"/>
      <c r="BE301" s="370"/>
      <c r="BF301" s="370"/>
      <c r="BG301" s="370"/>
      <c r="BH301" s="370"/>
      <c r="BI301" s="370"/>
      <c r="BJ301" s="370"/>
      <c r="BK301" s="370"/>
      <c r="BL301" s="370"/>
      <c r="BM301" s="370"/>
      <c r="BN301" s="370"/>
      <c r="BO301" s="370"/>
      <c r="BP301" s="370"/>
      <c r="BQ301" s="370"/>
      <c r="BR301" s="370"/>
      <c r="BS301" s="370"/>
      <c r="BT301" s="370"/>
      <c r="BU301" s="370"/>
      <c r="BV301" s="370"/>
      <c r="BW301" s="370"/>
      <c r="BX301" s="370"/>
      <c r="BY301" s="370"/>
      <c r="BZ301" s="370"/>
      <c r="CA301" s="370"/>
      <c r="CB301" s="370"/>
      <c r="CC301" s="370"/>
      <c r="CD301" s="370"/>
      <c r="CE301" s="370"/>
      <c r="CF301" s="370"/>
      <c r="CG301" s="370"/>
      <c r="CH301" s="370"/>
      <c r="CI301" s="370"/>
      <c r="CJ301" s="370"/>
      <c r="CK301" s="370"/>
      <c r="CL301" s="370"/>
      <c r="CM301" s="370"/>
      <c r="CN301" s="370"/>
      <c r="CO301" s="370"/>
      <c r="CP301" s="370"/>
      <c r="CQ301" s="370"/>
      <c r="CR301" s="370"/>
      <c r="CS301" s="370"/>
      <c r="CT301" s="370"/>
      <c r="CU301" s="370"/>
      <c r="CV301" s="370"/>
      <c r="CW301" s="370"/>
      <c r="CX301" s="370"/>
      <c r="CY301" s="370"/>
      <c r="CZ301" s="370"/>
      <c r="DA301" s="370"/>
      <c r="DB301" s="370"/>
      <c r="DC301" s="370"/>
      <c r="DD301" s="370"/>
      <c r="DE301" s="370"/>
      <c r="DF301" s="370"/>
      <c r="DG301" s="370"/>
      <c r="DH301" s="370"/>
      <c r="DI301" s="370"/>
      <c r="DJ301" s="370"/>
      <c r="DK301" s="370"/>
      <c r="DL301" s="370"/>
      <c r="DM301" s="370"/>
      <c r="DN301" s="370"/>
      <c r="DO301" s="370"/>
      <c r="DP301" s="370"/>
      <c r="DQ301" s="370"/>
      <c r="DR301" s="370"/>
      <c r="DS301" s="370"/>
      <c r="DT301" s="370"/>
      <c r="DU301" s="370"/>
      <c r="DV301" s="370"/>
      <c r="DW301" s="370"/>
      <c r="DX301" s="370"/>
      <c r="DY301" s="370"/>
      <c r="DZ301" s="370"/>
      <c r="EA301" s="370"/>
      <c r="EB301" s="370"/>
      <c r="EC301" s="370"/>
      <c r="ED301" s="370"/>
      <c r="EE301" s="370"/>
      <c r="EF301" s="370"/>
      <c r="EG301" s="370"/>
      <c r="EH301" s="370"/>
      <c r="EI301" s="370"/>
      <c r="EJ301" s="370"/>
      <c r="EK301" s="370"/>
      <c r="EL301" s="370"/>
      <c r="EM301" s="370"/>
      <c r="EN301" s="370"/>
      <c r="EO301" s="370"/>
      <c r="EP301" s="370"/>
      <c r="EQ301" s="370"/>
      <c r="ER301" s="370"/>
      <c r="ES301" s="370"/>
      <c r="ET301" s="370"/>
      <c r="EU301" s="370"/>
      <c r="EV301" s="370"/>
      <c r="EW301" s="370"/>
      <c r="EX301" s="370"/>
      <c r="EY301" s="370"/>
      <c r="EZ301" s="370"/>
      <c r="FA301" s="370"/>
      <c r="FB301" s="370"/>
      <c r="FC301" s="370"/>
      <c r="FD301" s="370"/>
      <c r="FE301" s="370"/>
      <c r="FF301" s="370"/>
      <c r="FG301" s="370"/>
      <c r="FH301" s="370"/>
      <c r="FI301" s="370"/>
      <c r="FJ301" s="370"/>
      <c r="FK301" s="370"/>
      <c r="FL301" s="370"/>
      <c r="FM301" s="370"/>
      <c r="FN301" s="370"/>
      <c r="FO301" s="370"/>
      <c r="FP301" s="370"/>
      <c r="FQ301" s="370"/>
      <c r="FR301" s="370"/>
      <c r="FS301" s="370"/>
      <c r="FT301" s="370"/>
      <c r="FU301" s="370"/>
      <c r="FV301" s="370"/>
      <c r="FW301" s="370"/>
      <c r="FX301" s="370"/>
      <c r="FY301" s="370"/>
      <c r="FZ301" s="370"/>
      <c r="GA301" s="370"/>
      <c r="GB301" s="370"/>
      <c r="GC301" s="370"/>
      <c r="GD301" s="370"/>
      <c r="GE301" s="370"/>
      <c r="GF301" s="370"/>
      <c r="GG301" s="370"/>
      <c r="GH301" s="370"/>
      <c r="GI301" s="370"/>
    </row>
    <row r="302" spans="1:191" s="371" customFormat="1" ht="31.5">
      <c r="A302" s="372">
        <f t="shared" si="73"/>
        <v>49</v>
      </c>
      <c r="B302" s="337" t="s">
        <v>152</v>
      </c>
      <c r="C302" s="338" t="s">
        <v>1470</v>
      </c>
      <c r="D302" s="373">
        <v>4</v>
      </c>
      <c r="E302" s="373">
        <v>1</v>
      </c>
      <c r="F302" s="373">
        <v>2</v>
      </c>
      <c r="G302" s="373">
        <v>1</v>
      </c>
      <c r="H302" s="373">
        <v>1</v>
      </c>
      <c r="I302" s="373">
        <f t="shared" si="75"/>
        <v>0.99</v>
      </c>
      <c r="J302" s="374">
        <f t="shared" si="75"/>
        <v>0.9801</v>
      </c>
      <c r="K302" s="377">
        <f t="shared" si="74"/>
        <v>5.84</v>
      </c>
      <c r="L302" s="377">
        <f t="shared" si="72"/>
        <v>1.46</v>
      </c>
      <c r="M302" s="377">
        <f t="shared" si="72"/>
        <v>2.92</v>
      </c>
      <c r="N302" s="377">
        <f t="shared" si="72"/>
        <v>1.46</v>
      </c>
      <c r="O302" s="377">
        <f t="shared" si="72"/>
        <v>1.46</v>
      </c>
      <c r="P302" s="377">
        <f t="shared" si="72"/>
        <v>1.4454</v>
      </c>
      <c r="Q302" s="377">
        <f t="shared" si="72"/>
        <v>1.4309459999999998</v>
      </c>
      <c r="R302" s="368"/>
      <c r="S302" s="368"/>
      <c r="T302" s="369"/>
      <c r="U302" s="370"/>
      <c r="V302" s="370"/>
      <c r="W302" s="370"/>
      <c r="X302" s="370"/>
      <c r="Y302" s="370"/>
      <c r="Z302" s="370"/>
      <c r="AA302" s="370"/>
      <c r="AB302" s="370"/>
      <c r="AC302" s="370"/>
      <c r="AD302" s="370"/>
      <c r="AE302" s="370"/>
      <c r="AF302" s="370"/>
      <c r="AG302" s="370"/>
      <c r="AH302" s="370"/>
      <c r="AI302" s="370"/>
      <c r="AJ302" s="370"/>
      <c r="AK302" s="370"/>
      <c r="AL302" s="370"/>
      <c r="AM302" s="370"/>
      <c r="AN302" s="370"/>
      <c r="AO302" s="370"/>
      <c r="AP302" s="370"/>
      <c r="AQ302" s="370"/>
      <c r="AR302" s="370"/>
      <c r="AS302" s="370"/>
      <c r="AT302" s="370"/>
      <c r="AU302" s="370"/>
      <c r="AV302" s="370"/>
      <c r="AW302" s="370"/>
      <c r="AX302" s="370"/>
      <c r="AY302" s="370"/>
      <c r="AZ302" s="370"/>
      <c r="BA302" s="370"/>
      <c r="BB302" s="370"/>
      <c r="BC302" s="370"/>
      <c r="BD302" s="370"/>
      <c r="BE302" s="370"/>
      <c r="BF302" s="370"/>
      <c r="BG302" s="370"/>
      <c r="BH302" s="370"/>
      <c r="BI302" s="370"/>
      <c r="BJ302" s="370"/>
      <c r="BK302" s="370"/>
      <c r="BL302" s="370"/>
      <c r="BM302" s="370"/>
      <c r="BN302" s="370"/>
      <c r="BO302" s="370"/>
      <c r="BP302" s="370"/>
      <c r="BQ302" s="370"/>
      <c r="BR302" s="370"/>
      <c r="BS302" s="370"/>
      <c r="BT302" s="370"/>
      <c r="BU302" s="370"/>
      <c r="BV302" s="370"/>
      <c r="BW302" s="370"/>
      <c r="BX302" s="370"/>
      <c r="BY302" s="370"/>
      <c r="BZ302" s="370"/>
      <c r="CA302" s="370"/>
      <c r="CB302" s="370"/>
      <c r="CC302" s="370"/>
      <c r="CD302" s="370"/>
      <c r="CE302" s="370"/>
      <c r="CF302" s="370"/>
      <c r="CG302" s="370"/>
      <c r="CH302" s="370"/>
      <c r="CI302" s="370"/>
      <c r="CJ302" s="370"/>
      <c r="CK302" s="370"/>
      <c r="CL302" s="370"/>
      <c r="CM302" s="370"/>
      <c r="CN302" s="370"/>
      <c r="CO302" s="370"/>
      <c r="CP302" s="370"/>
      <c r="CQ302" s="370"/>
      <c r="CR302" s="370"/>
      <c r="CS302" s="370"/>
      <c r="CT302" s="370"/>
      <c r="CU302" s="370"/>
      <c r="CV302" s="370"/>
      <c r="CW302" s="370"/>
      <c r="CX302" s="370"/>
      <c r="CY302" s="370"/>
      <c r="CZ302" s="370"/>
      <c r="DA302" s="370"/>
      <c r="DB302" s="370"/>
      <c r="DC302" s="370"/>
      <c r="DD302" s="370"/>
      <c r="DE302" s="370"/>
      <c r="DF302" s="370"/>
      <c r="DG302" s="370"/>
      <c r="DH302" s="370"/>
      <c r="DI302" s="370"/>
      <c r="DJ302" s="370"/>
      <c r="DK302" s="370"/>
      <c r="DL302" s="370"/>
      <c r="DM302" s="370"/>
      <c r="DN302" s="370"/>
      <c r="DO302" s="370"/>
      <c r="DP302" s="370"/>
      <c r="DQ302" s="370"/>
      <c r="DR302" s="370"/>
      <c r="DS302" s="370"/>
      <c r="DT302" s="370"/>
      <c r="DU302" s="370"/>
      <c r="DV302" s="370"/>
      <c r="DW302" s="370"/>
      <c r="DX302" s="370"/>
      <c r="DY302" s="370"/>
      <c r="DZ302" s="370"/>
      <c r="EA302" s="370"/>
      <c r="EB302" s="370"/>
      <c r="EC302" s="370"/>
      <c r="ED302" s="370"/>
      <c r="EE302" s="370"/>
      <c r="EF302" s="370"/>
      <c r="EG302" s="370"/>
      <c r="EH302" s="370"/>
      <c r="EI302" s="370"/>
      <c r="EJ302" s="370"/>
      <c r="EK302" s="370"/>
      <c r="EL302" s="370"/>
      <c r="EM302" s="370"/>
      <c r="EN302" s="370"/>
      <c r="EO302" s="370"/>
      <c r="EP302" s="370"/>
      <c r="EQ302" s="370"/>
      <c r="ER302" s="370"/>
      <c r="ES302" s="370"/>
      <c r="ET302" s="370"/>
      <c r="EU302" s="370"/>
      <c r="EV302" s="370"/>
      <c r="EW302" s="370"/>
      <c r="EX302" s="370"/>
      <c r="EY302" s="370"/>
      <c r="EZ302" s="370"/>
      <c r="FA302" s="370"/>
      <c r="FB302" s="370"/>
      <c r="FC302" s="370"/>
      <c r="FD302" s="370"/>
      <c r="FE302" s="370"/>
      <c r="FF302" s="370"/>
      <c r="FG302" s="370"/>
      <c r="FH302" s="370"/>
      <c r="FI302" s="370"/>
      <c r="FJ302" s="370"/>
      <c r="FK302" s="370"/>
      <c r="FL302" s="370"/>
      <c r="FM302" s="370"/>
      <c r="FN302" s="370"/>
      <c r="FO302" s="370"/>
      <c r="FP302" s="370"/>
      <c r="FQ302" s="370"/>
      <c r="FR302" s="370"/>
      <c r="FS302" s="370"/>
      <c r="FT302" s="370"/>
      <c r="FU302" s="370"/>
      <c r="FV302" s="370"/>
      <c r="FW302" s="370"/>
      <c r="FX302" s="370"/>
      <c r="FY302" s="370"/>
      <c r="FZ302" s="370"/>
      <c r="GA302" s="370"/>
      <c r="GB302" s="370"/>
      <c r="GC302" s="370"/>
      <c r="GD302" s="370"/>
      <c r="GE302" s="370"/>
      <c r="GF302" s="370"/>
      <c r="GG302" s="370"/>
      <c r="GH302" s="370"/>
      <c r="GI302" s="370"/>
    </row>
    <row r="303" spans="1:191" s="371" customFormat="1" ht="31.5">
      <c r="A303" s="372">
        <f t="shared" si="73"/>
        <v>50</v>
      </c>
      <c r="B303" s="337" t="s">
        <v>153</v>
      </c>
      <c r="C303" s="338" t="s">
        <v>1470</v>
      </c>
      <c r="D303" s="373">
        <v>13</v>
      </c>
      <c r="E303" s="373">
        <v>10</v>
      </c>
      <c r="F303" s="373">
        <v>9</v>
      </c>
      <c r="G303" s="373">
        <v>9</v>
      </c>
      <c r="H303" s="373">
        <v>15</v>
      </c>
      <c r="I303" s="373">
        <f t="shared" si="75"/>
        <v>14.85</v>
      </c>
      <c r="J303" s="374">
        <f t="shared" si="75"/>
        <v>14.7015</v>
      </c>
      <c r="K303" s="373">
        <f t="shared" si="74"/>
        <v>18.98</v>
      </c>
      <c r="L303" s="373">
        <f t="shared" si="72"/>
        <v>14.6</v>
      </c>
      <c r="M303" s="373">
        <f t="shared" si="72"/>
        <v>13.14</v>
      </c>
      <c r="N303" s="373">
        <f t="shared" si="72"/>
        <v>13.14</v>
      </c>
      <c r="O303" s="373">
        <f t="shared" si="72"/>
        <v>21.9</v>
      </c>
      <c r="P303" s="373">
        <f t="shared" si="72"/>
        <v>21.680999999999997</v>
      </c>
      <c r="Q303" s="373">
        <f t="shared" si="72"/>
        <v>21.46419</v>
      </c>
      <c r="R303" s="368"/>
      <c r="S303" s="368"/>
      <c r="T303" s="369"/>
      <c r="U303" s="370"/>
      <c r="V303" s="370"/>
      <c r="W303" s="370"/>
      <c r="X303" s="370"/>
      <c r="Y303" s="370"/>
      <c r="Z303" s="370"/>
      <c r="AA303" s="370"/>
      <c r="AB303" s="370"/>
      <c r="AC303" s="370"/>
      <c r="AD303" s="370"/>
      <c r="AE303" s="370"/>
      <c r="AF303" s="370"/>
      <c r="AG303" s="370"/>
      <c r="AH303" s="370"/>
      <c r="AI303" s="370"/>
      <c r="AJ303" s="370"/>
      <c r="AK303" s="370"/>
      <c r="AL303" s="370"/>
      <c r="AM303" s="370"/>
      <c r="AN303" s="370"/>
      <c r="AO303" s="370"/>
      <c r="AP303" s="370"/>
      <c r="AQ303" s="370"/>
      <c r="AR303" s="370"/>
      <c r="AS303" s="370"/>
      <c r="AT303" s="370"/>
      <c r="AU303" s="370"/>
      <c r="AV303" s="370"/>
      <c r="AW303" s="370"/>
      <c r="AX303" s="370"/>
      <c r="AY303" s="370"/>
      <c r="AZ303" s="370"/>
      <c r="BA303" s="370"/>
      <c r="BB303" s="370"/>
      <c r="BC303" s="370"/>
      <c r="BD303" s="370"/>
      <c r="BE303" s="370"/>
      <c r="BF303" s="370"/>
      <c r="BG303" s="370"/>
      <c r="BH303" s="370"/>
      <c r="BI303" s="370"/>
      <c r="BJ303" s="370"/>
      <c r="BK303" s="370"/>
      <c r="BL303" s="370"/>
      <c r="BM303" s="370"/>
      <c r="BN303" s="370"/>
      <c r="BO303" s="370"/>
      <c r="BP303" s="370"/>
      <c r="BQ303" s="370"/>
      <c r="BR303" s="370"/>
      <c r="BS303" s="370"/>
      <c r="BT303" s="370"/>
      <c r="BU303" s="370"/>
      <c r="BV303" s="370"/>
      <c r="BW303" s="370"/>
      <c r="BX303" s="370"/>
      <c r="BY303" s="370"/>
      <c r="BZ303" s="370"/>
      <c r="CA303" s="370"/>
      <c r="CB303" s="370"/>
      <c r="CC303" s="370"/>
      <c r="CD303" s="370"/>
      <c r="CE303" s="370"/>
      <c r="CF303" s="370"/>
      <c r="CG303" s="370"/>
      <c r="CH303" s="370"/>
      <c r="CI303" s="370"/>
      <c r="CJ303" s="370"/>
      <c r="CK303" s="370"/>
      <c r="CL303" s="370"/>
      <c r="CM303" s="370"/>
      <c r="CN303" s="370"/>
      <c r="CO303" s="370"/>
      <c r="CP303" s="370"/>
      <c r="CQ303" s="370"/>
      <c r="CR303" s="370"/>
      <c r="CS303" s="370"/>
      <c r="CT303" s="370"/>
      <c r="CU303" s="370"/>
      <c r="CV303" s="370"/>
      <c r="CW303" s="370"/>
      <c r="CX303" s="370"/>
      <c r="CY303" s="370"/>
      <c r="CZ303" s="370"/>
      <c r="DA303" s="370"/>
      <c r="DB303" s="370"/>
      <c r="DC303" s="370"/>
      <c r="DD303" s="370"/>
      <c r="DE303" s="370"/>
      <c r="DF303" s="370"/>
      <c r="DG303" s="370"/>
      <c r="DH303" s="370"/>
      <c r="DI303" s="370"/>
      <c r="DJ303" s="370"/>
      <c r="DK303" s="370"/>
      <c r="DL303" s="370"/>
      <c r="DM303" s="370"/>
      <c r="DN303" s="370"/>
      <c r="DO303" s="370"/>
      <c r="DP303" s="370"/>
      <c r="DQ303" s="370"/>
      <c r="DR303" s="370"/>
      <c r="DS303" s="370"/>
      <c r="DT303" s="370"/>
      <c r="DU303" s="370"/>
      <c r="DV303" s="370"/>
      <c r="DW303" s="370"/>
      <c r="DX303" s="370"/>
      <c r="DY303" s="370"/>
      <c r="DZ303" s="370"/>
      <c r="EA303" s="370"/>
      <c r="EB303" s="370"/>
      <c r="EC303" s="370"/>
      <c r="ED303" s="370"/>
      <c r="EE303" s="370"/>
      <c r="EF303" s="370"/>
      <c r="EG303" s="370"/>
      <c r="EH303" s="370"/>
      <c r="EI303" s="370"/>
      <c r="EJ303" s="370"/>
      <c r="EK303" s="370"/>
      <c r="EL303" s="370"/>
      <c r="EM303" s="370"/>
      <c r="EN303" s="370"/>
      <c r="EO303" s="370"/>
      <c r="EP303" s="370"/>
      <c r="EQ303" s="370"/>
      <c r="ER303" s="370"/>
      <c r="ES303" s="370"/>
      <c r="ET303" s="370"/>
      <c r="EU303" s="370"/>
      <c r="EV303" s="370"/>
      <c r="EW303" s="370"/>
      <c r="EX303" s="370"/>
      <c r="EY303" s="370"/>
      <c r="EZ303" s="370"/>
      <c r="FA303" s="370"/>
      <c r="FB303" s="370"/>
      <c r="FC303" s="370"/>
      <c r="FD303" s="370"/>
      <c r="FE303" s="370"/>
      <c r="FF303" s="370"/>
      <c r="FG303" s="370"/>
      <c r="FH303" s="370"/>
      <c r="FI303" s="370"/>
      <c r="FJ303" s="370"/>
      <c r="FK303" s="370"/>
      <c r="FL303" s="370"/>
      <c r="FM303" s="370"/>
      <c r="FN303" s="370"/>
      <c r="FO303" s="370"/>
      <c r="FP303" s="370"/>
      <c r="FQ303" s="370"/>
      <c r="FR303" s="370"/>
      <c r="FS303" s="370"/>
      <c r="FT303" s="370"/>
      <c r="FU303" s="370"/>
      <c r="FV303" s="370"/>
      <c r="FW303" s="370"/>
      <c r="FX303" s="370"/>
      <c r="FY303" s="370"/>
      <c r="FZ303" s="370"/>
      <c r="GA303" s="370"/>
      <c r="GB303" s="370"/>
      <c r="GC303" s="370"/>
      <c r="GD303" s="370"/>
      <c r="GE303" s="370"/>
      <c r="GF303" s="370"/>
      <c r="GG303" s="370"/>
      <c r="GH303" s="370"/>
      <c r="GI303" s="370"/>
    </row>
    <row r="304" spans="1:191" s="371" customFormat="1" ht="37.5" customHeight="1">
      <c r="A304" s="484" t="s">
        <v>2088</v>
      </c>
      <c r="B304" s="484"/>
      <c r="C304" s="484"/>
      <c r="D304" s="484"/>
      <c r="E304" s="484"/>
      <c r="F304" s="484"/>
      <c r="G304" s="484"/>
      <c r="H304" s="484"/>
      <c r="I304" s="484"/>
      <c r="J304" s="484"/>
      <c r="K304" s="484"/>
      <c r="L304" s="484"/>
      <c r="M304" s="484"/>
      <c r="N304" s="484"/>
      <c r="O304" s="484"/>
      <c r="P304" s="484"/>
      <c r="Q304" s="484"/>
      <c r="R304" s="368"/>
      <c r="S304" s="368"/>
      <c r="T304" s="369"/>
      <c r="U304" s="370"/>
      <c r="V304" s="370"/>
      <c r="W304" s="370"/>
      <c r="X304" s="370"/>
      <c r="Y304" s="370"/>
      <c r="Z304" s="370"/>
      <c r="AA304" s="370"/>
      <c r="AB304" s="370"/>
      <c r="AC304" s="370"/>
      <c r="AD304" s="370"/>
      <c r="AE304" s="370"/>
      <c r="AF304" s="370"/>
      <c r="AG304" s="370"/>
      <c r="AH304" s="370"/>
      <c r="AI304" s="370"/>
      <c r="AJ304" s="370"/>
      <c r="AK304" s="370"/>
      <c r="AL304" s="370"/>
      <c r="AM304" s="370"/>
      <c r="AN304" s="370"/>
      <c r="AO304" s="370"/>
      <c r="AP304" s="370"/>
      <c r="AQ304" s="370"/>
      <c r="AR304" s="370"/>
      <c r="AS304" s="370"/>
      <c r="AT304" s="370"/>
      <c r="AU304" s="370"/>
      <c r="AV304" s="370"/>
      <c r="AW304" s="370"/>
      <c r="AX304" s="370"/>
      <c r="AY304" s="370"/>
      <c r="AZ304" s="370"/>
      <c r="BA304" s="370"/>
      <c r="BB304" s="370"/>
      <c r="BC304" s="370"/>
      <c r="BD304" s="370"/>
      <c r="BE304" s="370"/>
      <c r="BF304" s="370"/>
      <c r="BG304" s="370"/>
      <c r="BH304" s="370"/>
      <c r="BI304" s="370"/>
      <c r="BJ304" s="370"/>
      <c r="BK304" s="370"/>
      <c r="BL304" s="370"/>
      <c r="BM304" s="370"/>
      <c r="BN304" s="370"/>
      <c r="BO304" s="370"/>
      <c r="BP304" s="370"/>
      <c r="BQ304" s="370"/>
      <c r="BR304" s="370"/>
      <c r="BS304" s="370"/>
      <c r="BT304" s="370"/>
      <c r="BU304" s="370"/>
      <c r="BV304" s="370"/>
      <c r="BW304" s="370"/>
      <c r="BX304" s="370"/>
      <c r="BY304" s="370"/>
      <c r="BZ304" s="370"/>
      <c r="CA304" s="370"/>
      <c r="CB304" s="370"/>
      <c r="CC304" s="370"/>
      <c r="CD304" s="370"/>
      <c r="CE304" s="370"/>
      <c r="CF304" s="370"/>
      <c r="CG304" s="370"/>
      <c r="CH304" s="370"/>
      <c r="CI304" s="370"/>
      <c r="CJ304" s="370"/>
      <c r="CK304" s="370"/>
      <c r="CL304" s="370"/>
      <c r="CM304" s="370"/>
      <c r="CN304" s="370"/>
      <c r="CO304" s="370"/>
      <c r="CP304" s="370"/>
      <c r="CQ304" s="370"/>
      <c r="CR304" s="370"/>
      <c r="CS304" s="370"/>
      <c r="CT304" s="370"/>
      <c r="CU304" s="370"/>
      <c r="CV304" s="370"/>
      <c r="CW304" s="370"/>
      <c r="CX304" s="370"/>
      <c r="CY304" s="370"/>
      <c r="CZ304" s="370"/>
      <c r="DA304" s="370"/>
      <c r="DB304" s="370"/>
      <c r="DC304" s="370"/>
      <c r="DD304" s="370"/>
      <c r="DE304" s="370"/>
      <c r="DF304" s="370"/>
      <c r="DG304" s="370"/>
      <c r="DH304" s="370"/>
      <c r="DI304" s="370"/>
      <c r="DJ304" s="370"/>
      <c r="DK304" s="370"/>
      <c r="DL304" s="370"/>
      <c r="DM304" s="370"/>
      <c r="DN304" s="370"/>
      <c r="DO304" s="370"/>
      <c r="DP304" s="370"/>
      <c r="DQ304" s="370"/>
      <c r="DR304" s="370"/>
      <c r="DS304" s="370"/>
      <c r="DT304" s="370"/>
      <c r="DU304" s="370"/>
      <c r="DV304" s="370"/>
      <c r="DW304" s="370"/>
      <c r="DX304" s="370"/>
      <c r="DY304" s="370"/>
      <c r="DZ304" s="370"/>
      <c r="EA304" s="370"/>
      <c r="EB304" s="370"/>
      <c r="EC304" s="370"/>
      <c r="ED304" s="370"/>
      <c r="EE304" s="370"/>
      <c r="EF304" s="370"/>
      <c r="EG304" s="370"/>
      <c r="EH304" s="370"/>
      <c r="EI304" s="370"/>
      <c r="EJ304" s="370"/>
      <c r="EK304" s="370"/>
      <c r="EL304" s="370"/>
      <c r="EM304" s="370"/>
      <c r="EN304" s="370"/>
      <c r="EO304" s="370"/>
      <c r="EP304" s="370"/>
      <c r="EQ304" s="370"/>
      <c r="ER304" s="370"/>
      <c r="ES304" s="370"/>
      <c r="ET304" s="370"/>
      <c r="EU304" s="370"/>
      <c r="EV304" s="370"/>
      <c r="EW304" s="370"/>
      <c r="EX304" s="370"/>
      <c r="EY304" s="370"/>
      <c r="EZ304" s="370"/>
      <c r="FA304" s="370"/>
      <c r="FB304" s="370"/>
      <c r="FC304" s="370"/>
      <c r="FD304" s="370"/>
      <c r="FE304" s="370"/>
      <c r="FF304" s="370"/>
      <c r="FG304" s="370"/>
      <c r="FH304" s="370"/>
      <c r="FI304" s="370"/>
      <c r="FJ304" s="370"/>
      <c r="FK304" s="370"/>
      <c r="FL304" s="370"/>
      <c r="FM304" s="370"/>
      <c r="FN304" s="370"/>
      <c r="FO304" s="370"/>
      <c r="FP304" s="370"/>
      <c r="FQ304" s="370"/>
      <c r="FR304" s="370"/>
      <c r="FS304" s="370"/>
      <c r="FT304" s="370"/>
      <c r="FU304" s="370"/>
      <c r="FV304" s="370"/>
      <c r="FW304" s="370"/>
      <c r="FX304" s="370"/>
      <c r="FY304" s="370"/>
      <c r="FZ304" s="370"/>
      <c r="GA304" s="370"/>
      <c r="GB304" s="370"/>
      <c r="GC304" s="370"/>
      <c r="GD304" s="370"/>
      <c r="GE304" s="370"/>
      <c r="GF304" s="370"/>
      <c r="GG304" s="370"/>
      <c r="GH304" s="370"/>
      <c r="GI304" s="370"/>
    </row>
    <row r="305" spans="1:191" s="371" customFormat="1" ht="15.75" customHeight="1">
      <c r="A305" s="372">
        <v>51</v>
      </c>
      <c r="B305" s="333" t="s">
        <v>1698</v>
      </c>
      <c r="C305" s="149">
        <v>25698</v>
      </c>
      <c r="D305" s="149">
        <v>1</v>
      </c>
      <c r="E305" s="149">
        <v>1</v>
      </c>
      <c r="F305" s="149">
        <v>1</v>
      </c>
      <c r="G305" s="149">
        <v>1</v>
      </c>
      <c r="H305" s="149">
        <v>1</v>
      </c>
      <c r="I305" s="430">
        <f>H305*0.99</f>
        <v>0.99</v>
      </c>
      <c r="J305" s="374">
        <f>I305*0.99</f>
        <v>0.9801</v>
      </c>
      <c r="K305" s="426">
        <f>D305*2.58</f>
        <v>2.58</v>
      </c>
      <c r="L305" s="426">
        <f aca="true" t="shared" si="76" ref="L305:Q314">E305*2.58</f>
        <v>2.58</v>
      </c>
      <c r="M305" s="426">
        <f t="shared" si="76"/>
        <v>2.58</v>
      </c>
      <c r="N305" s="426">
        <f t="shared" si="76"/>
        <v>2.58</v>
      </c>
      <c r="O305" s="426">
        <f t="shared" si="76"/>
        <v>2.58</v>
      </c>
      <c r="P305" s="426">
        <f t="shared" si="76"/>
        <v>2.5542000000000002</v>
      </c>
      <c r="Q305" s="426">
        <f t="shared" si="76"/>
        <v>2.528658</v>
      </c>
      <c r="R305" s="368"/>
      <c r="S305" s="368"/>
      <c r="T305" s="369"/>
      <c r="U305" s="370"/>
      <c r="V305" s="370"/>
      <c r="W305" s="370"/>
      <c r="X305" s="370"/>
      <c r="Y305" s="370"/>
      <c r="Z305" s="370"/>
      <c r="AA305" s="370"/>
      <c r="AB305" s="370"/>
      <c r="AC305" s="370"/>
      <c r="AD305" s="370"/>
      <c r="AE305" s="370"/>
      <c r="AF305" s="370"/>
      <c r="AG305" s="370"/>
      <c r="AH305" s="370"/>
      <c r="AI305" s="370"/>
      <c r="AJ305" s="370"/>
      <c r="AK305" s="370"/>
      <c r="AL305" s="370"/>
      <c r="AM305" s="370"/>
      <c r="AN305" s="370"/>
      <c r="AO305" s="370"/>
      <c r="AP305" s="370"/>
      <c r="AQ305" s="370"/>
      <c r="AR305" s="370"/>
      <c r="AS305" s="370"/>
      <c r="AT305" s="370"/>
      <c r="AU305" s="370"/>
      <c r="AV305" s="370"/>
      <c r="AW305" s="370"/>
      <c r="AX305" s="370"/>
      <c r="AY305" s="370"/>
      <c r="AZ305" s="370"/>
      <c r="BA305" s="370"/>
      <c r="BB305" s="370"/>
      <c r="BC305" s="370"/>
      <c r="BD305" s="370"/>
      <c r="BE305" s="370"/>
      <c r="BF305" s="370"/>
      <c r="BG305" s="370"/>
      <c r="BH305" s="370"/>
      <c r="BI305" s="370"/>
      <c r="BJ305" s="370"/>
      <c r="BK305" s="370"/>
      <c r="BL305" s="370"/>
      <c r="BM305" s="370"/>
      <c r="BN305" s="370"/>
      <c r="BO305" s="370"/>
      <c r="BP305" s="370"/>
      <c r="BQ305" s="370"/>
      <c r="BR305" s="370"/>
      <c r="BS305" s="370"/>
      <c r="BT305" s="370"/>
      <c r="BU305" s="370"/>
      <c r="BV305" s="370"/>
      <c r="BW305" s="370"/>
      <c r="BX305" s="370"/>
      <c r="BY305" s="370"/>
      <c r="BZ305" s="370"/>
      <c r="CA305" s="370"/>
      <c r="CB305" s="370"/>
      <c r="CC305" s="370"/>
      <c r="CD305" s="370"/>
      <c r="CE305" s="370"/>
      <c r="CF305" s="370"/>
      <c r="CG305" s="370"/>
      <c r="CH305" s="370"/>
      <c r="CI305" s="370"/>
      <c r="CJ305" s="370"/>
      <c r="CK305" s="370"/>
      <c r="CL305" s="370"/>
      <c r="CM305" s="370"/>
      <c r="CN305" s="370"/>
      <c r="CO305" s="370"/>
      <c r="CP305" s="370"/>
      <c r="CQ305" s="370"/>
      <c r="CR305" s="370"/>
      <c r="CS305" s="370"/>
      <c r="CT305" s="370"/>
      <c r="CU305" s="370"/>
      <c r="CV305" s="370"/>
      <c r="CW305" s="370"/>
      <c r="CX305" s="370"/>
      <c r="CY305" s="370"/>
      <c r="CZ305" s="370"/>
      <c r="DA305" s="370"/>
      <c r="DB305" s="370"/>
      <c r="DC305" s="370"/>
      <c r="DD305" s="370"/>
      <c r="DE305" s="370"/>
      <c r="DF305" s="370"/>
      <c r="DG305" s="370"/>
      <c r="DH305" s="370"/>
      <c r="DI305" s="370"/>
      <c r="DJ305" s="370"/>
      <c r="DK305" s="370"/>
      <c r="DL305" s="370"/>
      <c r="DM305" s="370"/>
      <c r="DN305" s="370"/>
      <c r="DO305" s="370"/>
      <c r="DP305" s="370"/>
      <c r="DQ305" s="370"/>
      <c r="DR305" s="370"/>
      <c r="DS305" s="370"/>
      <c r="DT305" s="370"/>
      <c r="DU305" s="370"/>
      <c r="DV305" s="370"/>
      <c r="DW305" s="370"/>
      <c r="DX305" s="370"/>
      <c r="DY305" s="370"/>
      <c r="DZ305" s="370"/>
      <c r="EA305" s="370"/>
      <c r="EB305" s="370"/>
      <c r="EC305" s="370"/>
      <c r="ED305" s="370"/>
      <c r="EE305" s="370"/>
      <c r="EF305" s="370"/>
      <c r="EG305" s="370"/>
      <c r="EH305" s="370"/>
      <c r="EI305" s="370"/>
      <c r="EJ305" s="370"/>
      <c r="EK305" s="370"/>
      <c r="EL305" s="370"/>
      <c r="EM305" s="370"/>
      <c r="EN305" s="370"/>
      <c r="EO305" s="370"/>
      <c r="EP305" s="370"/>
      <c r="EQ305" s="370"/>
      <c r="ER305" s="370"/>
      <c r="ES305" s="370"/>
      <c r="ET305" s="370"/>
      <c r="EU305" s="370"/>
      <c r="EV305" s="370"/>
      <c r="EW305" s="370"/>
      <c r="EX305" s="370"/>
      <c r="EY305" s="370"/>
      <c r="EZ305" s="370"/>
      <c r="FA305" s="370"/>
      <c r="FB305" s="370"/>
      <c r="FC305" s="370"/>
      <c r="FD305" s="370"/>
      <c r="FE305" s="370"/>
      <c r="FF305" s="370"/>
      <c r="FG305" s="370"/>
      <c r="FH305" s="370"/>
      <c r="FI305" s="370"/>
      <c r="FJ305" s="370"/>
      <c r="FK305" s="370"/>
      <c r="FL305" s="370"/>
      <c r="FM305" s="370"/>
      <c r="FN305" s="370"/>
      <c r="FO305" s="370"/>
      <c r="FP305" s="370"/>
      <c r="FQ305" s="370"/>
      <c r="FR305" s="370"/>
      <c r="FS305" s="370"/>
      <c r="FT305" s="370"/>
      <c r="FU305" s="370"/>
      <c r="FV305" s="370"/>
      <c r="FW305" s="370"/>
      <c r="FX305" s="370"/>
      <c r="FY305" s="370"/>
      <c r="FZ305" s="370"/>
      <c r="GA305" s="370"/>
      <c r="GB305" s="370"/>
      <c r="GC305" s="370"/>
      <c r="GD305" s="370"/>
      <c r="GE305" s="370"/>
      <c r="GF305" s="370"/>
      <c r="GG305" s="370"/>
      <c r="GH305" s="370"/>
      <c r="GI305" s="370"/>
    </row>
    <row r="306" spans="1:191" s="371" customFormat="1" ht="15.75" customHeight="1">
      <c r="A306" s="372">
        <f>A305+1</f>
        <v>52</v>
      </c>
      <c r="B306" s="333" t="s">
        <v>1699</v>
      </c>
      <c r="C306" s="149">
        <v>25698</v>
      </c>
      <c r="D306" s="149">
        <v>1</v>
      </c>
      <c r="E306" s="149">
        <v>1</v>
      </c>
      <c r="F306" s="149">
        <v>1</v>
      </c>
      <c r="G306" s="149">
        <v>1</v>
      </c>
      <c r="H306" s="149">
        <v>1</v>
      </c>
      <c r="I306" s="430">
        <f aca="true" t="shared" si="77" ref="I306:J314">H306*0.99</f>
        <v>0.99</v>
      </c>
      <c r="J306" s="374">
        <f t="shared" si="77"/>
        <v>0.9801</v>
      </c>
      <c r="K306" s="426">
        <f aca="true" t="shared" si="78" ref="K306:K314">D306*2.58</f>
        <v>2.58</v>
      </c>
      <c r="L306" s="426">
        <f t="shared" si="76"/>
        <v>2.58</v>
      </c>
      <c r="M306" s="426">
        <f t="shared" si="76"/>
        <v>2.58</v>
      </c>
      <c r="N306" s="426">
        <f t="shared" si="76"/>
        <v>2.58</v>
      </c>
      <c r="O306" s="426">
        <f t="shared" si="76"/>
        <v>2.58</v>
      </c>
      <c r="P306" s="426">
        <f t="shared" si="76"/>
        <v>2.5542000000000002</v>
      </c>
      <c r="Q306" s="426">
        <f t="shared" si="76"/>
        <v>2.528658</v>
      </c>
      <c r="R306" s="368"/>
      <c r="S306" s="368"/>
      <c r="T306" s="369"/>
      <c r="U306" s="370"/>
      <c r="V306" s="370"/>
      <c r="W306" s="370"/>
      <c r="X306" s="370"/>
      <c r="Y306" s="370"/>
      <c r="Z306" s="370"/>
      <c r="AA306" s="370"/>
      <c r="AB306" s="370"/>
      <c r="AC306" s="370"/>
      <c r="AD306" s="370"/>
      <c r="AE306" s="370"/>
      <c r="AF306" s="370"/>
      <c r="AG306" s="370"/>
      <c r="AH306" s="370"/>
      <c r="AI306" s="370"/>
      <c r="AJ306" s="370"/>
      <c r="AK306" s="370"/>
      <c r="AL306" s="370"/>
      <c r="AM306" s="370"/>
      <c r="AN306" s="370"/>
      <c r="AO306" s="370"/>
      <c r="AP306" s="370"/>
      <c r="AQ306" s="370"/>
      <c r="AR306" s="370"/>
      <c r="AS306" s="370"/>
      <c r="AT306" s="370"/>
      <c r="AU306" s="370"/>
      <c r="AV306" s="370"/>
      <c r="AW306" s="370"/>
      <c r="AX306" s="370"/>
      <c r="AY306" s="370"/>
      <c r="AZ306" s="370"/>
      <c r="BA306" s="370"/>
      <c r="BB306" s="370"/>
      <c r="BC306" s="370"/>
      <c r="BD306" s="370"/>
      <c r="BE306" s="370"/>
      <c r="BF306" s="370"/>
      <c r="BG306" s="370"/>
      <c r="BH306" s="370"/>
      <c r="BI306" s="370"/>
      <c r="BJ306" s="370"/>
      <c r="BK306" s="370"/>
      <c r="BL306" s="370"/>
      <c r="BM306" s="370"/>
      <c r="BN306" s="370"/>
      <c r="BO306" s="370"/>
      <c r="BP306" s="370"/>
      <c r="BQ306" s="370"/>
      <c r="BR306" s="370"/>
      <c r="BS306" s="370"/>
      <c r="BT306" s="370"/>
      <c r="BU306" s="370"/>
      <c r="BV306" s="370"/>
      <c r="BW306" s="370"/>
      <c r="BX306" s="370"/>
      <c r="BY306" s="370"/>
      <c r="BZ306" s="370"/>
      <c r="CA306" s="370"/>
      <c r="CB306" s="370"/>
      <c r="CC306" s="370"/>
      <c r="CD306" s="370"/>
      <c r="CE306" s="370"/>
      <c r="CF306" s="370"/>
      <c r="CG306" s="370"/>
      <c r="CH306" s="370"/>
      <c r="CI306" s="370"/>
      <c r="CJ306" s="370"/>
      <c r="CK306" s="370"/>
      <c r="CL306" s="370"/>
      <c r="CM306" s="370"/>
      <c r="CN306" s="370"/>
      <c r="CO306" s="370"/>
      <c r="CP306" s="370"/>
      <c r="CQ306" s="370"/>
      <c r="CR306" s="370"/>
      <c r="CS306" s="370"/>
      <c r="CT306" s="370"/>
      <c r="CU306" s="370"/>
      <c r="CV306" s="370"/>
      <c r="CW306" s="370"/>
      <c r="CX306" s="370"/>
      <c r="CY306" s="370"/>
      <c r="CZ306" s="370"/>
      <c r="DA306" s="370"/>
      <c r="DB306" s="370"/>
      <c r="DC306" s="370"/>
      <c r="DD306" s="370"/>
      <c r="DE306" s="370"/>
      <c r="DF306" s="370"/>
      <c r="DG306" s="370"/>
      <c r="DH306" s="370"/>
      <c r="DI306" s="370"/>
      <c r="DJ306" s="370"/>
      <c r="DK306" s="370"/>
      <c r="DL306" s="370"/>
      <c r="DM306" s="370"/>
      <c r="DN306" s="370"/>
      <c r="DO306" s="370"/>
      <c r="DP306" s="370"/>
      <c r="DQ306" s="370"/>
      <c r="DR306" s="370"/>
      <c r="DS306" s="370"/>
      <c r="DT306" s="370"/>
      <c r="DU306" s="370"/>
      <c r="DV306" s="370"/>
      <c r="DW306" s="370"/>
      <c r="DX306" s="370"/>
      <c r="DY306" s="370"/>
      <c r="DZ306" s="370"/>
      <c r="EA306" s="370"/>
      <c r="EB306" s="370"/>
      <c r="EC306" s="370"/>
      <c r="ED306" s="370"/>
      <c r="EE306" s="370"/>
      <c r="EF306" s="370"/>
      <c r="EG306" s="370"/>
      <c r="EH306" s="370"/>
      <c r="EI306" s="370"/>
      <c r="EJ306" s="370"/>
      <c r="EK306" s="370"/>
      <c r="EL306" s="370"/>
      <c r="EM306" s="370"/>
      <c r="EN306" s="370"/>
      <c r="EO306" s="370"/>
      <c r="EP306" s="370"/>
      <c r="EQ306" s="370"/>
      <c r="ER306" s="370"/>
      <c r="ES306" s="370"/>
      <c r="ET306" s="370"/>
      <c r="EU306" s="370"/>
      <c r="EV306" s="370"/>
      <c r="EW306" s="370"/>
      <c r="EX306" s="370"/>
      <c r="EY306" s="370"/>
      <c r="EZ306" s="370"/>
      <c r="FA306" s="370"/>
      <c r="FB306" s="370"/>
      <c r="FC306" s="370"/>
      <c r="FD306" s="370"/>
      <c r="FE306" s="370"/>
      <c r="FF306" s="370"/>
      <c r="FG306" s="370"/>
      <c r="FH306" s="370"/>
      <c r="FI306" s="370"/>
      <c r="FJ306" s="370"/>
      <c r="FK306" s="370"/>
      <c r="FL306" s="370"/>
      <c r="FM306" s="370"/>
      <c r="FN306" s="370"/>
      <c r="FO306" s="370"/>
      <c r="FP306" s="370"/>
      <c r="FQ306" s="370"/>
      <c r="FR306" s="370"/>
      <c r="FS306" s="370"/>
      <c r="FT306" s="370"/>
      <c r="FU306" s="370"/>
      <c r="FV306" s="370"/>
      <c r="FW306" s="370"/>
      <c r="FX306" s="370"/>
      <c r="FY306" s="370"/>
      <c r="FZ306" s="370"/>
      <c r="GA306" s="370"/>
      <c r="GB306" s="370"/>
      <c r="GC306" s="370"/>
      <c r="GD306" s="370"/>
      <c r="GE306" s="370"/>
      <c r="GF306" s="370"/>
      <c r="GG306" s="370"/>
      <c r="GH306" s="370"/>
      <c r="GI306" s="370"/>
    </row>
    <row r="307" spans="1:191" s="371" customFormat="1" ht="15.75" customHeight="1">
      <c r="A307" s="372">
        <f aca="true" t="shared" si="79" ref="A307:A314">A306+1</f>
        <v>53</v>
      </c>
      <c r="B307" s="333" t="s">
        <v>2329</v>
      </c>
      <c r="C307" s="149">
        <v>22200</v>
      </c>
      <c r="D307" s="149">
        <v>2</v>
      </c>
      <c r="E307" s="149">
        <v>1</v>
      </c>
      <c r="F307" s="149">
        <v>1</v>
      </c>
      <c r="G307" s="149">
        <v>1</v>
      </c>
      <c r="H307" s="149">
        <v>1</v>
      </c>
      <c r="I307" s="430">
        <f t="shared" si="77"/>
        <v>0.99</v>
      </c>
      <c r="J307" s="374">
        <f t="shared" si="77"/>
        <v>0.9801</v>
      </c>
      <c r="K307" s="426">
        <f t="shared" si="78"/>
        <v>5.16</v>
      </c>
      <c r="L307" s="426">
        <f t="shared" si="76"/>
        <v>2.58</v>
      </c>
      <c r="M307" s="426">
        <f t="shared" si="76"/>
        <v>2.58</v>
      </c>
      <c r="N307" s="426">
        <f t="shared" si="76"/>
        <v>2.58</v>
      </c>
      <c r="O307" s="426">
        <f t="shared" si="76"/>
        <v>2.58</v>
      </c>
      <c r="P307" s="426">
        <f t="shared" si="76"/>
        <v>2.5542000000000002</v>
      </c>
      <c r="Q307" s="426">
        <f t="shared" si="76"/>
        <v>2.528658</v>
      </c>
      <c r="R307" s="368"/>
      <c r="S307" s="368"/>
      <c r="T307" s="369"/>
      <c r="U307" s="370"/>
      <c r="V307" s="370"/>
      <c r="W307" s="370"/>
      <c r="X307" s="370"/>
      <c r="Y307" s="370"/>
      <c r="Z307" s="370"/>
      <c r="AA307" s="370"/>
      <c r="AB307" s="370"/>
      <c r="AC307" s="370"/>
      <c r="AD307" s="370"/>
      <c r="AE307" s="370"/>
      <c r="AF307" s="370"/>
      <c r="AG307" s="370"/>
      <c r="AH307" s="370"/>
      <c r="AI307" s="370"/>
      <c r="AJ307" s="370"/>
      <c r="AK307" s="370"/>
      <c r="AL307" s="370"/>
      <c r="AM307" s="370"/>
      <c r="AN307" s="370"/>
      <c r="AO307" s="370"/>
      <c r="AP307" s="370"/>
      <c r="AQ307" s="370"/>
      <c r="AR307" s="370"/>
      <c r="AS307" s="370"/>
      <c r="AT307" s="370"/>
      <c r="AU307" s="370"/>
      <c r="AV307" s="370"/>
      <c r="AW307" s="370"/>
      <c r="AX307" s="370"/>
      <c r="AY307" s="370"/>
      <c r="AZ307" s="370"/>
      <c r="BA307" s="370"/>
      <c r="BB307" s="370"/>
      <c r="BC307" s="370"/>
      <c r="BD307" s="370"/>
      <c r="BE307" s="370"/>
      <c r="BF307" s="370"/>
      <c r="BG307" s="370"/>
      <c r="BH307" s="370"/>
      <c r="BI307" s="370"/>
      <c r="BJ307" s="370"/>
      <c r="BK307" s="370"/>
      <c r="BL307" s="370"/>
      <c r="BM307" s="370"/>
      <c r="BN307" s="370"/>
      <c r="BO307" s="370"/>
      <c r="BP307" s="370"/>
      <c r="BQ307" s="370"/>
      <c r="BR307" s="370"/>
      <c r="BS307" s="370"/>
      <c r="BT307" s="370"/>
      <c r="BU307" s="370"/>
      <c r="BV307" s="370"/>
      <c r="BW307" s="370"/>
      <c r="BX307" s="370"/>
      <c r="BY307" s="370"/>
      <c r="BZ307" s="370"/>
      <c r="CA307" s="370"/>
      <c r="CB307" s="370"/>
      <c r="CC307" s="370"/>
      <c r="CD307" s="370"/>
      <c r="CE307" s="370"/>
      <c r="CF307" s="370"/>
      <c r="CG307" s="370"/>
      <c r="CH307" s="370"/>
      <c r="CI307" s="370"/>
      <c r="CJ307" s="370"/>
      <c r="CK307" s="370"/>
      <c r="CL307" s="370"/>
      <c r="CM307" s="370"/>
      <c r="CN307" s="370"/>
      <c r="CO307" s="370"/>
      <c r="CP307" s="370"/>
      <c r="CQ307" s="370"/>
      <c r="CR307" s="370"/>
      <c r="CS307" s="370"/>
      <c r="CT307" s="370"/>
      <c r="CU307" s="370"/>
      <c r="CV307" s="370"/>
      <c r="CW307" s="370"/>
      <c r="CX307" s="370"/>
      <c r="CY307" s="370"/>
      <c r="CZ307" s="370"/>
      <c r="DA307" s="370"/>
      <c r="DB307" s="370"/>
      <c r="DC307" s="370"/>
      <c r="DD307" s="370"/>
      <c r="DE307" s="370"/>
      <c r="DF307" s="370"/>
      <c r="DG307" s="370"/>
      <c r="DH307" s="370"/>
      <c r="DI307" s="370"/>
      <c r="DJ307" s="370"/>
      <c r="DK307" s="370"/>
      <c r="DL307" s="370"/>
      <c r="DM307" s="370"/>
      <c r="DN307" s="370"/>
      <c r="DO307" s="370"/>
      <c r="DP307" s="370"/>
      <c r="DQ307" s="370"/>
      <c r="DR307" s="370"/>
      <c r="DS307" s="370"/>
      <c r="DT307" s="370"/>
      <c r="DU307" s="370"/>
      <c r="DV307" s="370"/>
      <c r="DW307" s="370"/>
      <c r="DX307" s="370"/>
      <c r="DY307" s="370"/>
      <c r="DZ307" s="370"/>
      <c r="EA307" s="370"/>
      <c r="EB307" s="370"/>
      <c r="EC307" s="370"/>
      <c r="ED307" s="370"/>
      <c r="EE307" s="370"/>
      <c r="EF307" s="370"/>
      <c r="EG307" s="370"/>
      <c r="EH307" s="370"/>
      <c r="EI307" s="370"/>
      <c r="EJ307" s="370"/>
      <c r="EK307" s="370"/>
      <c r="EL307" s="370"/>
      <c r="EM307" s="370"/>
      <c r="EN307" s="370"/>
      <c r="EO307" s="370"/>
      <c r="EP307" s="370"/>
      <c r="EQ307" s="370"/>
      <c r="ER307" s="370"/>
      <c r="ES307" s="370"/>
      <c r="ET307" s="370"/>
      <c r="EU307" s="370"/>
      <c r="EV307" s="370"/>
      <c r="EW307" s="370"/>
      <c r="EX307" s="370"/>
      <c r="EY307" s="370"/>
      <c r="EZ307" s="370"/>
      <c r="FA307" s="370"/>
      <c r="FB307" s="370"/>
      <c r="FC307" s="370"/>
      <c r="FD307" s="370"/>
      <c r="FE307" s="370"/>
      <c r="FF307" s="370"/>
      <c r="FG307" s="370"/>
      <c r="FH307" s="370"/>
      <c r="FI307" s="370"/>
      <c r="FJ307" s="370"/>
      <c r="FK307" s="370"/>
      <c r="FL307" s="370"/>
      <c r="FM307" s="370"/>
      <c r="FN307" s="370"/>
      <c r="FO307" s="370"/>
      <c r="FP307" s="370"/>
      <c r="FQ307" s="370"/>
      <c r="FR307" s="370"/>
      <c r="FS307" s="370"/>
      <c r="FT307" s="370"/>
      <c r="FU307" s="370"/>
      <c r="FV307" s="370"/>
      <c r="FW307" s="370"/>
      <c r="FX307" s="370"/>
      <c r="FY307" s="370"/>
      <c r="FZ307" s="370"/>
      <c r="GA307" s="370"/>
      <c r="GB307" s="370"/>
      <c r="GC307" s="370"/>
      <c r="GD307" s="370"/>
      <c r="GE307" s="370"/>
      <c r="GF307" s="370"/>
      <c r="GG307" s="370"/>
      <c r="GH307" s="370"/>
      <c r="GI307" s="370"/>
    </row>
    <row r="308" spans="1:191" s="371" customFormat="1" ht="15.75" customHeight="1">
      <c r="A308" s="372">
        <f t="shared" si="79"/>
        <v>54</v>
      </c>
      <c r="B308" s="333" t="s">
        <v>818</v>
      </c>
      <c r="C308" s="149">
        <v>22141</v>
      </c>
      <c r="D308" s="381" t="s">
        <v>911</v>
      </c>
      <c r="E308" s="381">
        <v>2</v>
      </c>
      <c r="F308" s="381">
        <v>1</v>
      </c>
      <c r="G308" s="381">
        <v>1</v>
      </c>
      <c r="H308" s="381">
        <v>1</v>
      </c>
      <c r="I308" s="430">
        <f t="shared" si="77"/>
        <v>0.99</v>
      </c>
      <c r="J308" s="374">
        <f t="shared" si="77"/>
        <v>0.9801</v>
      </c>
      <c r="K308" s="426" t="s">
        <v>911</v>
      </c>
      <c r="L308" s="426">
        <f t="shared" si="76"/>
        <v>5.16</v>
      </c>
      <c r="M308" s="426">
        <f t="shared" si="76"/>
        <v>2.58</v>
      </c>
      <c r="N308" s="426">
        <f t="shared" si="76"/>
        <v>2.58</v>
      </c>
      <c r="O308" s="426">
        <f t="shared" si="76"/>
        <v>2.58</v>
      </c>
      <c r="P308" s="426">
        <f t="shared" si="76"/>
        <v>2.5542000000000002</v>
      </c>
      <c r="Q308" s="426">
        <f t="shared" si="76"/>
        <v>2.528658</v>
      </c>
      <c r="R308" s="368"/>
      <c r="S308" s="368"/>
      <c r="T308" s="369"/>
      <c r="U308" s="370"/>
      <c r="V308" s="370"/>
      <c r="W308" s="370"/>
      <c r="X308" s="370"/>
      <c r="Y308" s="370"/>
      <c r="Z308" s="370"/>
      <c r="AA308" s="370"/>
      <c r="AB308" s="370"/>
      <c r="AC308" s="370"/>
      <c r="AD308" s="370"/>
      <c r="AE308" s="370"/>
      <c r="AF308" s="370"/>
      <c r="AG308" s="370"/>
      <c r="AH308" s="370"/>
      <c r="AI308" s="370"/>
      <c r="AJ308" s="370"/>
      <c r="AK308" s="370"/>
      <c r="AL308" s="370"/>
      <c r="AM308" s="370"/>
      <c r="AN308" s="370"/>
      <c r="AO308" s="370"/>
      <c r="AP308" s="370"/>
      <c r="AQ308" s="370"/>
      <c r="AR308" s="370"/>
      <c r="AS308" s="370"/>
      <c r="AT308" s="370"/>
      <c r="AU308" s="370"/>
      <c r="AV308" s="370"/>
      <c r="AW308" s="370"/>
      <c r="AX308" s="370"/>
      <c r="AY308" s="370"/>
      <c r="AZ308" s="370"/>
      <c r="BA308" s="370"/>
      <c r="BB308" s="370"/>
      <c r="BC308" s="370"/>
      <c r="BD308" s="370"/>
      <c r="BE308" s="370"/>
      <c r="BF308" s="370"/>
      <c r="BG308" s="370"/>
      <c r="BH308" s="370"/>
      <c r="BI308" s="370"/>
      <c r="BJ308" s="370"/>
      <c r="BK308" s="370"/>
      <c r="BL308" s="370"/>
      <c r="BM308" s="370"/>
      <c r="BN308" s="370"/>
      <c r="BO308" s="370"/>
      <c r="BP308" s="370"/>
      <c r="BQ308" s="370"/>
      <c r="BR308" s="370"/>
      <c r="BS308" s="370"/>
      <c r="BT308" s="370"/>
      <c r="BU308" s="370"/>
      <c r="BV308" s="370"/>
      <c r="BW308" s="370"/>
      <c r="BX308" s="370"/>
      <c r="BY308" s="370"/>
      <c r="BZ308" s="370"/>
      <c r="CA308" s="370"/>
      <c r="CB308" s="370"/>
      <c r="CC308" s="370"/>
      <c r="CD308" s="370"/>
      <c r="CE308" s="370"/>
      <c r="CF308" s="370"/>
      <c r="CG308" s="370"/>
      <c r="CH308" s="370"/>
      <c r="CI308" s="370"/>
      <c r="CJ308" s="370"/>
      <c r="CK308" s="370"/>
      <c r="CL308" s="370"/>
      <c r="CM308" s="370"/>
      <c r="CN308" s="370"/>
      <c r="CO308" s="370"/>
      <c r="CP308" s="370"/>
      <c r="CQ308" s="370"/>
      <c r="CR308" s="370"/>
      <c r="CS308" s="370"/>
      <c r="CT308" s="370"/>
      <c r="CU308" s="370"/>
      <c r="CV308" s="370"/>
      <c r="CW308" s="370"/>
      <c r="CX308" s="370"/>
      <c r="CY308" s="370"/>
      <c r="CZ308" s="370"/>
      <c r="DA308" s="370"/>
      <c r="DB308" s="370"/>
      <c r="DC308" s="370"/>
      <c r="DD308" s="370"/>
      <c r="DE308" s="370"/>
      <c r="DF308" s="370"/>
      <c r="DG308" s="370"/>
      <c r="DH308" s="370"/>
      <c r="DI308" s="370"/>
      <c r="DJ308" s="370"/>
      <c r="DK308" s="370"/>
      <c r="DL308" s="370"/>
      <c r="DM308" s="370"/>
      <c r="DN308" s="370"/>
      <c r="DO308" s="370"/>
      <c r="DP308" s="370"/>
      <c r="DQ308" s="370"/>
      <c r="DR308" s="370"/>
      <c r="DS308" s="370"/>
      <c r="DT308" s="370"/>
      <c r="DU308" s="370"/>
      <c r="DV308" s="370"/>
      <c r="DW308" s="370"/>
      <c r="DX308" s="370"/>
      <c r="DY308" s="370"/>
      <c r="DZ308" s="370"/>
      <c r="EA308" s="370"/>
      <c r="EB308" s="370"/>
      <c r="EC308" s="370"/>
      <c r="ED308" s="370"/>
      <c r="EE308" s="370"/>
      <c r="EF308" s="370"/>
      <c r="EG308" s="370"/>
      <c r="EH308" s="370"/>
      <c r="EI308" s="370"/>
      <c r="EJ308" s="370"/>
      <c r="EK308" s="370"/>
      <c r="EL308" s="370"/>
      <c r="EM308" s="370"/>
      <c r="EN308" s="370"/>
      <c r="EO308" s="370"/>
      <c r="EP308" s="370"/>
      <c r="EQ308" s="370"/>
      <c r="ER308" s="370"/>
      <c r="ES308" s="370"/>
      <c r="ET308" s="370"/>
      <c r="EU308" s="370"/>
      <c r="EV308" s="370"/>
      <c r="EW308" s="370"/>
      <c r="EX308" s="370"/>
      <c r="EY308" s="370"/>
      <c r="EZ308" s="370"/>
      <c r="FA308" s="370"/>
      <c r="FB308" s="370"/>
      <c r="FC308" s="370"/>
      <c r="FD308" s="370"/>
      <c r="FE308" s="370"/>
      <c r="FF308" s="370"/>
      <c r="FG308" s="370"/>
      <c r="FH308" s="370"/>
      <c r="FI308" s="370"/>
      <c r="FJ308" s="370"/>
      <c r="FK308" s="370"/>
      <c r="FL308" s="370"/>
      <c r="FM308" s="370"/>
      <c r="FN308" s="370"/>
      <c r="FO308" s="370"/>
      <c r="FP308" s="370"/>
      <c r="FQ308" s="370"/>
      <c r="FR308" s="370"/>
      <c r="FS308" s="370"/>
      <c r="FT308" s="370"/>
      <c r="FU308" s="370"/>
      <c r="FV308" s="370"/>
      <c r="FW308" s="370"/>
      <c r="FX308" s="370"/>
      <c r="FY308" s="370"/>
      <c r="FZ308" s="370"/>
      <c r="GA308" s="370"/>
      <c r="GB308" s="370"/>
      <c r="GC308" s="370"/>
      <c r="GD308" s="370"/>
      <c r="GE308" s="370"/>
      <c r="GF308" s="370"/>
      <c r="GG308" s="370"/>
      <c r="GH308" s="370"/>
      <c r="GI308" s="370"/>
    </row>
    <row r="309" spans="1:191" s="371" customFormat="1" ht="15.75" customHeight="1">
      <c r="A309" s="372">
        <f t="shared" si="79"/>
        <v>55</v>
      </c>
      <c r="B309" s="333" t="s">
        <v>1092</v>
      </c>
      <c r="C309" s="149">
        <v>22181</v>
      </c>
      <c r="D309" s="150" t="s">
        <v>911</v>
      </c>
      <c r="E309" s="150" t="s">
        <v>911</v>
      </c>
      <c r="F309" s="149" t="s">
        <v>911</v>
      </c>
      <c r="G309" s="149">
        <v>1</v>
      </c>
      <c r="H309" s="149">
        <v>1</v>
      </c>
      <c r="I309" s="430">
        <f t="shared" si="77"/>
        <v>0.99</v>
      </c>
      <c r="J309" s="374">
        <f t="shared" si="77"/>
        <v>0.9801</v>
      </c>
      <c r="K309" s="426" t="s">
        <v>911</v>
      </c>
      <c r="L309" s="426" t="s">
        <v>911</v>
      </c>
      <c r="M309" s="426" t="s">
        <v>911</v>
      </c>
      <c r="N309" s="426">
        <f t="shared" si="76"/>
        <v>2.58</v>
      </c>
      <c r="O309" s="426">
        <f t="shared" si="76"/>
        <v>2.58</v>
      </c>
      <c r="P309" s="426">
        <f t="shared" si="76"/>
        <v>2.5542000000000002</v>
      </c>
      <c r="Q309" s="426">
        <f t="shared" si="76"/>
        <v>2.528658</v>
      </c>
      <c r="R309" s="368"/>
      <c r="S309" s="368"/>
      <c r="T309" s="369"/>
      <c r="U309" s="370"/>
      <c r="V309" s="370"/>
      <c r="W309" s="370"/>
      <c r="X309" s="370"/>
      <c r="Y309" s="370"/>
      <c r="Z309" s="370"/>
      <c r="AA309" s="370"/>
      <c r="AB309" s="370"/>
      <c r="AC309" s="370"/>
      <c r="AD309" s="370"/>
      <c r="AE309" s="370"/>
      <c r="AF309" s="370"/>
      <c r="AG309" s="370"/>
      <c r="AH309" s="370"/>
      <c r="AI309" s="370"/>
      <c r="AJ309" s="370"/>
      <c r="AK309" s="370"/>
      <c r="AL309" s="370"/>
      <c r="AM309" s="370"/>
      <c r="AN309" s="370"/>
      <c r="AO309" s="370"/>
      <c r="AP309" s="370"/>
      <c r="AQ309" s="370"/>
      <c r="AR309" s="370"/>
      <c r="AS309" s="370"/>
      <c r="AT309" s="370"/>
      <c r="AU309" s="370"/>
      <c r="AV309" s="370"/>
      <c r="AW309" s="370"/>
      <c r="AX309" s="370"/>
      <c r="AY309" s="370"/>
      <c r="AZ309" s="370"/>
      <c r="BA309" s="370"/>
      <c r="BB309" s="370"/>
      <c r="BC309" s="370"/>
      <c r="BD309" s="370"/>
      <c r="BE309" s="370"/>
      <c r="BF309" s="370"/>
      <c r="BG309" s="370"/>
      <c r="BH309" s="370"/>
      <c r="BI309" s="370"/>
      <c r="BJ309" s="370"/>
      <c r="BK309" s="370"/>
      <c r="BL309" s="370"/>
      <c r="BM309" s="370"/>
      <c r="BN309" s="370"/>
      <c r="BO309" s="370"/>
      <c r="BP309" s="370"/>
      <c r="BQ309" s="370"/>
      <c r="BR309" s="370"/>
      <c r="BS309" s="370"/>
      <c r="BT309" s="370"/>
      <c r="BU309" s="370"/>
      <c r="BV309" s="370"/>
      <c r="BW309" s="370"/>
      <c r="BX309" s="370"/>
      <c r="BY309" s="370"/>
      <c r="BZ309" s="370"/>
      <c r="CA309" s="370"/>
      <c r="CB309" s="370"/>
      <c r="CC309" s="370"/>
      <c r="CD309" s="370"/>
      <c r="CE309" s="370"/>
      <c r="CF309" s="370"/>
      <c r="CG309" s="370"/>
      <c r="CH309" s="370"/>
      <c r="CI309" s="370"/>
      <c r="CJ309" s="370"/>
      <c r="CK309" s="370"/>
      <c r="CL309" s="370"/>
      <c r="CM309" s="370"/>
      <c r="CN309" s="370"/>
      <c r="CO309" s="370"/>
      <c r="CP309" s="370"/>
      <c r="CQ309" s="370"/>
      <c r="CR309" s="370"/>
      <c r="CS309" s="370"/>
      <c r="CT309" s="370"/>
      <c r="CU309" s="370"/>
      <c r="CV309" s="370"/>
      <c r="CW309" s="370"/>
      <c r="CX309" s="370"/>
      <c r="CY309" s="370"/>
      <c r="CZ309" s="370"/>
      <c r="DA309" s="370"/>
      <c r="DB309" s="370"/>
      <c r="DC309" s="370"/>
      <c r="DD309" s="370"/>
      <c r="DE309" s="370"/>
      <c r="DF309" s="370"/>
      <c r="DG309" s="370"/>
      <c r="DH309" s="370"/>
      <c r="DI309" s="370"/>
      <c r="DJ309" s="370"/>
      <c r="DK309" s="370"/>
      <c r="DL309" s="370"/>
      <c r="DM309" s="370"/>
      <c r="DN309" s="370"/>
      <c r="DO309" s="370"/>
      <c r="DP309" s="370"/>
      <c r="DQ309" s="370"/>
      <c r="DR309" s="370"/>
      <c r="DS309" s="370"/>
      <c r="DT309" s="370"/>
      <c r="DU309" s="370"/>
      <c r="DV309" s="370"/>
      <c r="DW309" s="370"/>
      <c r="DX309" s="370"/>
      <c r="DY309" s="370"/>
      <c r="DZ309" s="370"/>
      <c r="EA309" s="370"/>
      <c r="EB309" s="370"/>
      <c r="EC309" s="370"/>
      <c r="ED309" s="370"/>
      <c r="EE309" s="370"/>
      <c r="EF309" s="370"/>
      <c r="EG309" s="370"/>
      <c r="EH309" s="370"/>
      <c r="EI309" s="370"/>
      <c r="EJ309" s="370"/>
      <c r="EK309" s="370"/>
      <c r="EL309" s="370"/>
      <c r="EM309" s="370"/>
      <c r="EN309" s="370"/>
      <c r="EO309" s="370"/>
      <c r="EP309" s="370"/>
      <c r="EQ309" s="370"/>
      <c r="ER309" s="370"/>
      <c r="ES309" s="370"/>
      <c r="ET309" s="370"/>
      <c r="EU309" s="370"/>
      <c r="EV309" s="370"/>
      <c r="EW309" s="370"/>
      <c r="EX309" s="370"/>
      <c r="EY309" s="370"/>
      <c r="EZ309" s="370"/>
      <c r="FA309" s="370"/>
      <c r="FB309" s="370"/>
      <c r="FC309" s="370"/>
      <c r="FD309" s="370"/>
      <c r="FE309" s="370"/>
      <c r="FF309" s="370"/>
      <c r="FG309" s="370"/>
      <c r="FH309" s="370"/>
      <c r="FI309" s="370"/>
      <c r="FJ309" s="370"/>
      <c r="FK309" s="370"/>
      <c r="FL309" s="370"/>
      <c r="FM309" s="370"/>
      <c r="FN309" s="370"/>
      <c r="FO309" s="370"/>
      <c r="FP309" s="370"/>
      <c r="FQ309" s="370"/>
      <c r="FR309" s="370"/>
      <c r="FS309" s="370"/>
      <c r="FT309" s="370"/>
      <c r="FU309" s="370"/>
      <c r="FV309" s="370"/>
      <c r="FW309" s="370"/>
      <c r="FX309" s="370"/>
      <c r="FY309" s="370"/>
      <c r="FZ309" s="370"/>
      <c r="GA309" s="370"/>
      <c r="GB309" s="370"/>
      <c r="GC309" s="370"/>
      <c r="GD309" s="370"/>
      <c r="GE309" s="370"/>
      <c r="GF309" s="370"/>
      <c r="GG309" s="370"/>
      <c r="GH309" s="370"/>
      <c r="GI309" s="370"/>
    </row>
    <row r="310" spans="1:191" s="371" customFormat="1" ht="15.75" customHeight="1">
      <c r="A310" s="372">
        <f t="shared" si="79"/>
        <v>56</v>
      </c>
      <c r="B310" s="333" t="s">
        <v>823</v>
      </c>
      <c r="C310" s="390">
        <v>21495</v>
      </c>
      <c r="D310" s="381">
        <v>2</v>
      </c>
      <c r="E310" s="381">
        <v>2</v>
      </c>
      <c r="F310" s="381">
        <v>2</v>
      </c>
      <c r="G310" s="381">
        <v>2</v>
      </c>
      <c r="H310" s="381">
        <v>2</v>
      </c>
      <c r="I310" s="430">
        <f t="shared" si="77"/>
        <v>1.98</v>
      </c>
      <c r="J310" s="374">
        <f t="shared" si="77"/>
        <v>1.9602</v>
      </c>
      <c r="K310" s="426">
        <f t="shared" si="78"/>
        <v>5.16</v>
      </c>
      <c r="L310" s="426">
        <f t="shared" si="76"/>
        <v>5.16</v>
      </c>
      <c r="M310" s="426">
        <f t="shared" si="76"/>
        <v>5.16</v>
      </c>
      <c r="N310" s="426">
        <f t="shared" si="76"/>
        <v>5.16</v>
      </c>
      <c r="O310" s="426">
        <f t="shared" si="76"/>
        <v>5.16</v>
      </c>
      <c r="P310" s="426">
        <f t="shared" si="76"/>
        <v>5.1084000000000005</v>
      </c>
      <c r="Q310" s="426">
        <f t="shared" si="76"/>
        <v>5.057316</v>
      </c>
      <c r="R310" s="368"/>
      <c r="S310" s="368"/>
      <c r="T310" s="369"/>
      <c r="U310" s="370"/>
      <c r="V310" s="370"/>
      <c r="W310" s="370"/>
      <c r="X310" s="370"/>
      <c r="Y310" s="370"/>
      <c r="Z310" s="370"/>
      <c r="AA310" s="370"/>
      <c r="AB310" s="370"/>
      <c r="AC310" s="370"/>
      <c r="AD310" s="370"/>
      <c r="AE310" s="370"/>
      <c r="AF310" s="370"/>
      <c r="AG310" s="370"/>
      <c r="AH310" s="370"/>
      <c r="AI310" s="370"/>
      <c r="AJ310" s="370"/>
      <c r="AK310" s="370"/>
      <c r="AL310" s="370"/>
      <c r="AM310" s="370"/>
      <c r="AN310" s="370"/>
      <c r="AO310" s="370"/>
      <c r="AP310" s="370"/>
      <c r="AQ310" s="370"/>
      <c r="AR310" s="370"/>
      <c r="AS310" s="370"/>
      <c r="AT310" s="370"/>
      <c r="AU310" s="370"/>
      <c r="AV310" s="370"/>
      <c r="AW310" s="370"/>
      <c r="AX310" s="370"/>
      <c r="AY310" s="370"/>
      <c r="AZ310" s="370"/>
      <c r="BA310" s="370"/>
      <c r="BB310" s="370"/>
      <c r="BC310" s="370"/>
      <c r="BD310" s="370"/>
      <c r="BE310" s="370"/>
      <c r="BF310" s="370"/>
      <c r="BG310" s="370"/>
      <c r="BH310" s="370"/>
      <c r="BI310" s="370"/>
      <c r="BJ310" s="370"/>
      <c r="BK310" s="370"/>
      <c r="BL310" s="370"/>
      <c r="BM310" s="370"/>
      <c r="BN310" s="370"/>
      <c r="BO310" s="370"/>
      <c r="BP310" s="370"/>
      <c r="BQ310" s="370"/>
      <c r="BR310" s="370"/>
      <c r="BS310" s="370"/>
      <c r="BT310" s="370"/>
      <c r="BU310" s="370"/>
      <c r="BV310" s="370"/>
      <c r="BW310" s="370"/>
      <c r="BX310" s="370"/>
      <c r="BY310" s="370"/>
      <c r="BZ310" s="370"/>
      <c r="CA310" s="370"/>
      <c r="CB310" s="370"/>
      <c r="CC310" s="370"/>
      <c r="CD310" s="370"/>
      <c r="CE310" s="370"/>
      <c r="CF310" s="370"/>
      <c r="CG310" s="370"/>
      <c r="CH310" s="370"/>
      <c r="CI310" s="370"/>
      <c r="CJ310" s="370"/>
      <c r="CK310" s="370"/>
      <c r="CL310" s="370"/>
      <c r="CM310" s="370"/>
      <c r="CN310" s="370"/>
      <c r="CO310" s="370"/>
      <c r="CP310" s="370"/>
      <c r="CQ310" s="370"/>
      <c r="CR310" s="370"/>
      <c r="CS310" s="370"/>
      <c r="CT310" s="370"/>
      <c r="CU310" s="370"/>
      <c r="CV310" s="370"/>
      <c r="CW310" s="370"/>
      <c r="CX310" s="370"/>
      <c r="CY310" s="370"/>
      <c r="CZ310" s="370"/>
      <c r="DA310" s="370"/>
      <c r="DB310" s="370"/>
      <c r="DC310" s="370"/>
      <c r="DD310" s="370"/>
      <c r="DE310" s="370"/>
      <c r="DF310" s="370"/>
      <c r="DG310" s="370"/>
      <c r="DH310" s="370"/>
      <c r="DI310" s="370"/>
      <c r="DJ310" s="370"/>
      <c r="DK310" s="370"/>
      <c r="DL310" s="370"/>
      <c r="DM310" s="370"/>
      <c r="DN310" s="370"/>
      <c r="DO310" s="370"/>
      <c r="DP310" s="370"/>
      <c r="DQ310" s="370"/>
      <c r="DR310" s="370"/>
      <c r="DS310" s="370"/>
      <c r="DT310" s="370"/>
      <c r="DU310" s="370"/>
      <c r="DV310" s="370"/>
      <c r="DW310" s="370"/>
      <c r="DX310" s="370"/>
      <c r="DY310" s="370"/>
      <c r="DZ310" s="370"/>
      <c r="EA310" s="370"/>
      <c r="EB310" s="370"/>
      <c r="EC310" s="370"/>
      <c r="ED310" s="370"/>
      <c r="EE310" s="370"/>
      <c r="EF310" s="370"/>
      <c r="EG310" s="370"/>
      <c r="EH310" s="370"/>
      <c r="EI310" s="370"/>
      <c r="EJ310" s="370"/>
      <c r="EK310" s="370"/>
      <c r="EL310" s="370"/>
      <c r="EM310" s="370"/>
      <c r="EN310" s="370"/>
      <c r="EO310" s="370"/>
      <c r="EP310" s="370"/>
      <c r="EQ310" s="370"/>
      <c r="ER310" s="370"/>
      <c r="ES310" s="370"/>
      <c r="ET310" s="370"/>
      <c r="EU310" s="370"/>
      <c r="EV310" s="370"/>
      <c r="EW310" s="370"/>
      <c r="EX310" s="370"/>
      <c r="EY310" s="370"/>
      <c r="EZ310" s="370"/>
      <c r="FA310" s="370"/>
      <c r="FB310" s="370"/>
      <c r="FC310" s="370"/>
      <c r="FD310" s="370"/>
      <c r="FE310" s="370"/>
      <c r="FF310" s="370"/>
      <c r="FG310" s="370"/>
      <c r="FH310" s="370"/>
      <c r="FI310" s="370"/>
      <c r="FJ310" s="370"/>
      <c r="FK310" s="370"/>
      <c r="FL310" s="370"/>
      <c r="FM310" s="370"/>
      <c r="FN310" s="370"/>
      <c r="FO310" s="370"/>
      <c r="FP310" s="370"/>
      <c r="FQ310" s="370"/>
      <c r="FR310" s="370"/>
      <c r="FS310" s="370"/>
      <c r="FT310" s="370"/>
      <c r="FU310" s="370"/>
      <c r="FV310" s="370"/>
      <c r="FW310" s="370"/>
      <c r="FX310" s="370"/>
      <c r="FY310" s="370"/>
      <c r="FZ310" s="370"/>
      <c r="GA310" s="370"/>
      <c r="GB310" s="370"/>
      <c r="GC310" s="370"/>
      <c r="GD310" s="370"/>
      <c r="GE310" s="370"/>
      <c r="GF310" s="370"/>
      <c r="GG310" s="370"/>
      <c r="GH310" s="370"/>
      <c r="GI310" s="370"/>
    </row>
    <row r="311" spans="1:191" s="371" customFormat="1" ht="15.75" customHeight="1">
      <c r="A311" s="372">
        <f t="shared" si="79"/>
        <v>57</v>
      </c>
      <c r="B311" s="333" t="s">
        <v>1707</v>
      </c>
      <c r="C311" s="149">
        <v>21501</v>
      </c>
      <c r="D311" s="149">
        <v>6</v>
      </c>
      <c r="E311" s="149">
        <v>5</v>
      </c>
      <c r="F311" s="149">
        <v>5</v>
      </c>
      <c r="G311" s="149">
        <v>5</v>
      </c>
      <c r="H311" s="149">
        <v>5</v>
      </c>
      <c r="I311" s="430">
        <f t="shared" si="77"/>
        <v>4.95</v>
      </c>
      <c r="J311" s="374">
        <f t="shared" si="77"/>
        <v>4.9005</v>
      </c>
      <c r="K311" s="426">
        <f t="shared" si="78"/>
        <v>15.48</v>
      </c>
      <c r="L311" s="426">
        <f t="shared" si="76"/>
        <v>12.9</v>
      </c>
      <c r="M311" s="426">
        <f t="shared" si="76"/>
        <v>12.9</v>
      </c>
      <c r="N311" s="426">
        <f t="shared" si="76"/>
        <v>12.9</v>
      </c>
      <c r="O311" s="426">
        <f t="shared" si="76"/>
        <v>12.9</v>
      </c>
      <c r="P311" s="426">
        <f t="shared" si="76"/>
        <v>12.771</v>
      </c>
      <c r="Q311" s="426">
        <f t="shared" si="76"/>
        <v>12.64329</v>
      </c>
      <c r="R311" s="368"/>
      <c r="S311" s="368"/>
      <c r="T311" s="369"/>
      <c r="U311" s="370"/>
      <c r="V311" s="370"/>
      <c r="W311" s="370"/>
      <c r="X311" s="370"/>
      <c r="Y311" s="370"/>
      <c r="Z311" s="370"/>
      <c r="AA311" s="370"/>
      <c r="AB311" s="370"/>
      <c r="AC311" s="370"/>
      <c r="AD311" s="370"/>
      <c r="AE311" s="370"/>
      <c r="AF311" s="370"/>
      <c r="AG311" s="370"/>
      <c r="AH311" s="370"/>
      <c r="AI311" s="370"/>
      <c r="AJ311" s="370"/>
      <c r="AK311" s="370"/>
      <c r="AL311" s="370"/>
      <c r="AM311" s="370"/>
      <c r="AN311" s="370"/>
      <c r="AO311" s="370"/>
      <c r="AP311" s="370"/>
      <c r="AQ311" s="370"/>
      <c r="AR311" s="370"/>
      <c r="AS311" s="370"/>
      <c r="AT311" s="370"/>
      <c r="AU311" s="370"/>
      <c r="AV311" s="370"/>
      <c r="AW311" s="370"/>
      <c r="AX311" s="370"/>
      <c r="AY311" s="370"/>
      <c r="AZ311" s="370"/>
      <c r="BA311" s="370"/>
      <c r="BB311" s="370"/>
      <c r="BC311" s="370"/>
      <c r="BD311" s="370"/>
      <c r="BE311" s="370"/>
      <c r="BF311" s="370"/>
      <c r="BG311" s="370"/>
      <c r="BH311" s="370"/>
      <c r="BI311" s="370"/>
      <c r="BJ311" s="370"/>
      <c r="BK311" s="370"/>
      <c r="BL311" s="370"/>
      <c r="BM311" s="370"/>
      <c r="BN311" s="370"/>
      <c r="BO311" s="370"/>
      <c r="BP311" s="370"/>
      <c r="BQ311" s="370"/>
      <c r="BR311" s="370"/>
      <c r="BS311" s="370"/>
      <c r="BT311" s="370"/>
      <c r="BU311" s="370"/>
      <c r="BV311" s="370"/>
      <c r="BW311" s="370"/>
      <c r="BX311" s="370"/>
      <c r="BY311" s="370"/>
      <c r="BZ311" s="370"/>
      <c r="CA311" s="370"/>
      <c r="CB311" s="370"/>
      <c r="CC311" s="370"/>
      <c r="CD311" s="370"/>
      <c r="CE311" s="370"/>
      <c r="CF311" s="370"/>
      <c r="CG311" s="370"/>
      <c r="CH311" s="370"/>
      <c r="CI311" s="370"/>
      <c r="CJ311" s="370"/>
      <c r="CK311" s="370"/>
      <c r="CL311" s="370"/>
      <c r="CM311" s="370"/>
      <c r="CN311" s="370"/>
      <c r="CO311" s="370"/>
      <c r="CP311" s="370"/>
      <c r="CQ311" s="370"/>
      <c r="CR311" s="370"/>
      <c r="CS311" s="370"/>
      <c r="CT311" s="370"/>
      <c r="CU311" s="370"/>
      <c r="CV311" s="370"/>
      <c r="CW311" s="370"/>
      <c r="CX311" s="370"/>
      <c r="CY311" s="370"/>
      <c r="CZ311" s="370"/>
      <c r="DA311" s="370"/>
      <c r="DB311" s="370"/>
      <c r="DC311" s="370"/>
      <c r="DD311" s="370"/>
      <c r="DE311" s="370"/>
      <c r="DF311" s="370"/>
      <c r="DG311" s="370"/>
      <c r="DH311" s="370"/>
      <c r="DI311" s="370"/>
      <c r="DJ311" s="370"/>
      <c r="DK311" s="370"/>
      <c r="DL311" s="370"/>
      <c r="DM311" s="370"/>
      <c r="DN311" s="370"/>
      <c r="DO311" s="370"/>
      <c r="DP311" s="370"/>
      <c r="DQ311" s="370"/>
      <c r="DR311" s="370"/>
      <c r="DS311" s="370"/>
      <c r="DT311" s="370"/>
      <c r="DU311" s="370"/>
      <c r="DV311" s="370"/>
      <c r="DW311" s="370"/>
      <c r="DX311" s="370"/>
      <c r="DY311" s="370"/>
      <c r="DZ311" s="370"/>
      <c r="EA311" s="370"/>
      <c r="EB311" s="370"/>
      <c r="EC311" s="370"/>
      <c r="ED311" s="370"/>
      <c r="EE311" s="370"/>
      <c r="EF311" s="370"/>
      <c r="EG311" s="370"/>
      <c r="EH311" s="370"/>
      <c r="EI311" s="370"/>
      <c r="EJ311" s="370"/>
      <c r="EK311" s="370"/>
      <c r="EL311" s="370"/>
      <c r="EM311" s="370"/>
      <c r="EN311" s="370"/>
      <c r="EO311" s="370"/>
      <c r="EP311" s="370"/>
      <c r="EQ311" s="370"/>
      <c r="ER311" s="370"/>
      <c r="ES311" s="370"/>
      <c r="ET311" s="370"/>
      <c r="EU311" s="370"/>
      <c r="EV311" s="370"/>
      <c r="EW311" s="370"/>
      <c r="EX311" s="370"/>
      <c r="EY311" s="370"/>
      <c r="EZ311" s="370"/>
      <c r="FA311" s="370"/>
      <c r="FB311" s="370"/>
      <c r="FC311" s="370"/>
      <c r="FD311" s="370"/>
      <c r="FE311" s="370"/>
      <c r="FF311" s="370"/>
      <c r="FG311" s="370"/>
      <c r="FH311" s="370"/>
      <c r="FI311" s="370"/>
      <c r="FJ311" s="370"/>
      <c r="FK311" s="370"/>
      <c r="FL311" s="370"/>
      <c r="FM311" s="370"/>
      <c r="FN311" s="370"/>
      <c r="FO311" s="370"/>
      <c r="FP311" s="370"/>
      <c r="FQ311" s="370"/>
      <c r="FR311" s="370"/>
      <c r="FS311" s="370"/>
      <c r="FT311" s="370"/>
      <c r="FU311" s="370"/>
      <c r="FV311" s="370"/>
      <c r="FW311" s="370"/>
      <c r="FX311" s="370"/>
      <c r="FY311" s="370"/>
      <c r="FZ311" s="370"/>
      <c r="GA311" s="370"/>
      <c r="GB311" s="370"/>
      <c r="GC311" s="370"/>
      <c r="GD311" s="370"/>
      <c r="GE311" s="370"/>
      <c r="GF311" s="370"/>
      <c r="GG311" s="370"/>
      <c r="GH311" s="370"/>
      <c r="GI311" s="370"/>
    </row>
    <row r="312" spans="1:191" s="371" customFormat="1" ht="15.75" customHeight="1">
      <c r="A312" s="372">
        <f t="shared" si="79"/>
        <v>58</v>
      </c>
      <c r="B312" s="333" t="s">
        <v>1703</v>
      </c>
      <c r="C312" s="149">
        <v>80507</v>
      </c>
      <c r="D312" s="149">
        <v>1</v>
      </c>
      <c r="E312" s="149">
        <v>1</v>
      </c>
      <c r="F312" s="149">
        <v>1</v>
      </c>
      <c r="G312" s="149">
        <v>1</v>
      </c>
      <c r="H312" s="149">
        <v>1</v>
      </c>
      <c r="I312" s="430">
        <f t="shared" si="77"/>
        <v>0.99</v>
      </c>
      <c r="J312" s="374">
        <f t="shared" si="77"/>
        <v>0.9801</v>
      </c>
      <c r="K312" s="426">
        <f t="shared" si="78"/>
        <v>2.58</v>
      </c>
      <c r="L312" s="426">
        <f t="shared" si="76"/>
        <v>2.58</v>
      </c>
      <c r="M312" s="426">
        <f t="shared" si="76"/>
        <v>2.58</v>
      </c>
      <c r="N312" s="426">
        <f t="shared" si="76"/>
        <v>2.58</v>
      </c>
      <c r="O312" s="426">
        <f t="shared" si="76"/>
        <v>2.58</v>
      </c>
      <c r="P312" s="426">
        <f t="shared" si="76"/>
        <v>2.5542000000000002</v>
      </c>
      <c r="Q312" s="426">
        <f t="shared" si="76"/>
        <v>2.528658</v>
      </c>
      <c r="R312" s="368"/>
      <c r="S312" s="368"/>
      <c r="T312" s="369"/>
      <c r="U312" s="370"/>
      <c r="V312" s="370"/>
      <c r="W312" s="370"/>
      <c r="X312" s="370"/>
      <c r="Y312" s="370"/>
      <c r="Z312" s="370"/>
      <c r="AA312" s="370"/>
      <c r="AB312" s="370"/>
      <c r="AC312" s="370"/>
      <c r="AD312" s="370"/>
      <c r="AE312" s="370"/>
      <c r="AF312" s="370"/>
      <c r="AG312" s="370"/>
      <c r="AH312" s="370"/>
      <c r="AI312" s="370"/>
      <c r="AJ312" s="370"/>
      <c r="AK312" s="370"/>
      <c r="AL312" s="370"/>
      <c r="AM312" s="370"/>
      <c r="AN312" s="370"/>
      <c r="AO312" s="370"/>
      <c r="AP312" s="370"/>
      <c r="AQ312" s="370"/>
      <c r="AR312" s="370"/>
      <c r="AS312" s="370"/>
      <c r="AT312" s="370"/>
      <c r="AU312" s="370"/>
      <c r="AV312" s="370"/>
      <c r="AW312" s="370"/>
      <c r="AX312" s="370"/>
      <c r="AY312" s="370"/>
      <c r="AZ312" s="370"/>
      <c r="BA312" s="370"/>
      <c r="BB312" s="370"/>
      <c r="BC312" s="370"/>
      <c r="BD312" s="370"/>
      <c r="BE312" s="370"/>
      <c r="BF312" s="370"/>
      <c r="BG312" s="370"/>
      <c r="BH312" s="370"/>
      <c r="BI312" s="370"/>
      <c r="BJ312" s="370"/>
      <c r="BK312" s="370"/>
      <c r="BL312" s="370"/>
      <c r="BM312" s="370"/>
      <c r="BN312" s="370"/>
      <c r="BO312" s="370"/>
      <c r="BP312" s="370"/>
      <c r="BQ312" s="370"/>
      <c r="BR312" s="370"/>
      <c r="BS312" s="370"/>
      <c r="BT312" s="370"/>
      <c r="BU312" s="370"/>
      <c r="BV312" s="370"/>
      <c r="BW312" s="370"/>
      <c r="BX312" s="370"/>
      <c r="BY312" s="370"/>
      <c r="BZ312" s="370"/>
      <c r="CA312" s="370"/>
      <c r="CB312" s="370"/>
      <c r="CC312" s="370"/>
      <c r="CD312" s="370"/>
      <c r="CE312" s="370"/>
      <c r="CF312" s="370"/>
      <c r="CG312" s="370"/>
      <c r="CH312" s="370"/>
      <c r="CI312" s="370"/>
      <c r="CJ312" s="370"/>
      <c r="CK312" s="370"/>
      <c r="CL312" s="370"/>
      <c r="CM312" s="370"/>
      <c r="CN312" s="370"/>
      <c r="CO312" s="370"/>
      <c r="CP312" s="370"/>
      <c r="CQ312" s="370"/>
      <c r="CR312" s="370"/>
      <c r="CS312" s="370"/>
      <c r="CT312" s="370"/>
      <c r="CU312" s="370"/>
      <c r="CV312" s="370"/>
      <c r="CW312" s="370"/>
      <c r="CX312" s="370"/>
      <c r="CY312" s="370"/>
      <c r="CZ312" s="370"/>
      <c r="DA312" s="370"/>
      <c r="DB312" s="370"/>
      <c r="DC312" s="370"/>
      <c r="DD312" s="370"/>
      <c r="DE312" s="370"/>
      <c r="DF312" s="370"/>
      <c r="DG312" s="370"/>
      <c r="DH312" s="370"/>
      <c r="DI312" s="370"/>
      <c r="DJ312" s="370"/>
      <c r="DK312" s="370"/>
      <c r="DL312" s="370"/>
      <c r="DM312" s="370"/>
      <c r="DN312" s="370"/>
      <c r="DO312" s="370"/>
      <c r="DP312" s="370"/>
      <c r="DQ312" s="370"/>
      <c r="DR312" s="370"/>
      <c r="DS312" s="370"/>
      <c r="DT312" s="370"/>
      <c r="DU312" s="370"/>
      <c r="DV312" s="370"/>
      <c r="DW312" s="370"/>
      <c r="DX312" s="370"/>
      <c r="DY312" s="370"/>
      <c r="DZ312" s="370"/>
      <c r="EA312" s="370"/>
      <c r="EB312" s="370"/>
      <c r="EC312" s="370"/>
      <c r="ED312" s="370"/>
      <c r="EE312" s="370"/>
      <c r="EF312" s="370"/>
      <c r="EG312" s="370"/>
      <c r="EH312" s="370"/>
      <c r="EI312" s="370"/>
      <c r="EJ312" s="370"/>
      <c r="EK312" s="370"/>
      <c r="EL312" s="370"/>
      <c r="EM312" s="370"/>
      <c r="EN312" s="370"/>
      <c r="EO312" s="370"/>
      <c r="EP312" s="370"/>
      <c r="EQ312" s="370"/>
      <c r="ER312" s="370"/>
      <c r="ES312" s="370"/>
      <c r="ET312" s="370"/>
      <c r="EU312" s="370"/>
      <c r="EV312" s="370"/>
      <c r="EW312" s="370"/>
      <c r="EX312" s="370"/>
      <c r="EY312" s="370"/>
      <c r="EZ312" s="370"/>
      <c r="FA312" s="370"/>
      <c r="FB312" s="370"/>
      <c r="FC312" s="370"/>
      <c r="FD312" s="370"/>
      <c r="FE312" s="370"/>
      <c r="FF312" s="370"/>
      <c r="FG312" s="370"/>
      <c r="FH312" s="370"/>
      <c r="FI312" s="370"/>
      <c r="FJ312" s="370"/>
      <c r="FK312" s="370"/>
      <c r="FL312" s="370"/>
      <c r="FM312" s="370"/>
      <c r="FN312" s="370"/>
      <c r="FO312" s="370"/>
      <c r="FP312" s="370"/>
      <c r="FQ312" s="370"/>
      <c r="FR312" s="370"/>
      <c r="FS312" s="370"/>
      <c r="FT312" s="370"/>
      <c r="FU312" s="370"/>
      <c r="FV312" s="370"/>
      <c r="FW312" s="370"/>
      <c r="FX312" s="370"/>
      <c r="FY312" s="370"/>
      <c r="FZ312" s="370"/>
      <c r="GA312" s="370"/>
      <c r="GB312" s="370"/>
      <c r="GC312" s="370"/>
      <c r="GD312" s="370"/>
      <c r="GE312" s="370"/>
      <c r="GF312" s="370"/>
      <c r="GG312" s="370"/>
      <c r="GH312" s="370"/>
      <c r="GI312" s="370"/>
    </row>
    <row r="313" spans="1:191" s="371" customFormat="1" ht="17.25" customHeight="1">
      <c r="A313" s="372">
        <f t="shared" si="79"/>
        <v>59</v>
      </c>
      <c r="B313" s="333" t="s">
        <v>1704</v>
      </c>
      <c r="C313" s="149">
        <v>80111</v>
      </c>
      <c r="D313" s="149">
        <v>1</v>
      </c>
      <c r="E313" s="149">
        <v>1</v>
      </c>
      <c r="F313" s="149">
        <v>1</v>
      </c>
      <c r="G313" s="149">
        <v>1</v>
      </c>
      <c r="H313" s="149">
        <v>1</v>
      </c>
      <c r="I313" s="430">
        <f t="shared" si="77"/>
        <v>0.99</v>
      </c>
      <c r="J313" s="374">
        <f t="shared" si="77"/>
        <v>0.9801</v>
      </c>
      <c r="K313" s="426">
        <f t="shared" si="78"/>
        <v>2.58</v>
      </c>
      <c r="L313" s="426">
        <f t="shared" si="76"/>
        <v>2.58</v>
      </c>
      <c r="M313" s="426">
        <f t="shared" si="76"/>
        <v>2.58</v>
      </c>
      <c r="N313" s="426">
        <f t="shared" si="76"/>
        <v>2.58</v>
      </c>
      <c r="O313" s="426">
        <f t="shared" si="76"/>
        <v>2.58</v>
      </c>
      <c r="P313" s="426">
        <f t="shared" si="76"/>
        <v>2.5542000000000002</v>
      </c>
      <c r="Q313" s="426">
        <f t="shared" si="76"/>
        <v>2.528658</v>
      </c>
      <c r="R313" s="368"/>
      <c r="S313" s="368"/>
      <c r="T313" s="369"/>
      <c r="U313" s="370"/>
      <c r="V313" s="370"/>
      <c r="W313" s="370"/>
      <c r="X313" s="370"/>
      <c r="Y313" s="370"/>
      <c r="Z313" s="370"/>
      <c r="AA313" s="370"/>
      <c r="AB313" s="370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0"/>
      <c r="BA313" s="370"/>
      <c r="BB313" s="370"/>
      <c r="BC313" s="370"/>
      <c r="BD313" s="370"/>
      <c r="BE313" s="370"/>
      <c r="BF313" s="370"/>
      <c r="BG313" s="370"/>
      <c r="BH313" s="370"/>
      <c r="BI313" s="370"/>
      <c r="BJ313" s="370"/>
      <c r="BK313" s="370"/>
      <c r="BL313" s="370"/>
      <c r="BM313" s="370"/>
      <c r="BN313" s="370"/>
      <c r="BO313" s="370"/>
      <c r="BP313" s="370"/>
      <c r="BQ313" s="370"/>
      <c r="BR313" s="370"/>
      <c r="BS313" s="370"/>
      <c r="BT313" s="370"/>
      <c r="BU313" s="370"/>
      <c r="BV313" s="370"/>
      <c r="BW313" s="370"/>
      <c r="BX313" s="370"/>
      <c r="BY313" s="370"/>
      <c r="BZ313" s="370"/>
      <c r="CA313" s="370"/>
      <c r="CB313" s="370"/>
      <c r="CC313" s="370"/>
      <c r="CD313" s="370"/>
      <c r="CE313" s="370"/>
      <c r="CF313" s="370"/>
      <c r="CG313" s="370"/>
      <c r="CH313" s="370"/>
      <c r="CI313" s="370"/>
      <c r="CJ313" s="370"/>
      <c r="CK313" s="370"/>
      <c r="CL313" s="370"/>
      <c r="CM313" s="370"/>
      <c r="CN313" s="370"/>
      <c r="CO313" s="370"/>
      <c r="CP313" s="370"/>
      <c r="CQ313" s="370"/>
      <c r="CR313" s="370"/>
      <c r="CS313" s="370"/>
      <c r="CT313" s="370"/>
      <c r="CU313" s="370"/>
      <c r="CV313" s="370"/>
      <c r="CW313" s="370"/>
      <c r="CX313" s="370"/>
      <c r="CY313" s="370"/>
      <c r="CZ313" s="370"/>
      <c r="DA313" s="370"/>
      <c r="DB313" s="370"/>
      <c r="DC313" s="370"/>
      <c r="DD313" s="370"/>
      <c r="DE313" s="370"/>
      <c r="DF313" s="370"/>
      <c r="DG313" s="370"/>
      <c r="DH313" s="370"/>
      <c r="DI313" s="370"/>
      <c r="DJ313" s="370"/>
      <c r="DK313" s="370"/>
      <c r="DL313" s="370"/>
      <c r="DM313" s="370"/>
      <c r="DN313" s="370"/>
      <c r="DO313" s="370"/>
      <c r="DP313" s="370"/>
      <c r="DQ313" s="370"/>
      <c r="DR313" s="370"/>
      <c r="DS313" s="370"/>
      <c r="DT313" s="370"/>
      <c r="DU313" s="370"/>
      <c r="DV313" s="370"/>
      <c r="DW313" s="370"/>
      <c r="DX313" s="370"/>
      <c r="DY313" s="370"/>
      <c r="DZ313" s="370"/>
      <c r="EA313" s="370"/>
      <c r="EB313" s="370"/>
      <c r="EC313" s="370"/>
      <c r="ED313" s="370"/>
      <c r="EE313" s="370"/>
      <c r="EF313" s="370"/>
      <c r="EG313" s="370"/>
      <c r="EH313" s="370"/>
      <c r="EI313" s="370"/>
      <c r="EJ313" s="370"/>
      <c r="EK313" s="370"/>
      <c r="EL313" s="370"/>
      <c r="EM313" s="370"/>
      <c r="EN313" s="370"/>
      <c r="EO313" s="370"/>
      <c r="EP313" s="370"/>
      <c r="EQ313" s="370"/>
      <c r="ER313" s="370"/>
      <c r="ES313" s="370"/>
      <c r="ET313" s="370"/>
      <c r="EU313" s="370"/>
      <c r="EV313" s="370"/>
      <c r="EW313" s="370"/>
      <c r="EX313" s="370"/>
      <c r="EY313" s="370"/>
      <c r="EZ313" s="370"/>
      <c r="FA313" s="370"/>
      <c r="FB313" s="370"/>
      <c r="FC313" s="370"/>
      <c r="FD313" s="370"/>
      <c r="FE313" s="370"/>
      <c r="FF313" s="370"/>
      <c r="FG313" s="370"/>
      <c r="FH313" s="370"/>
      <c r="FI313" s="370"/>
      <c r="FJ313" s="370"/>
      <c r="FK313" s="370"/>
      <c r="FL313" s="370"/>
      <c r="FM313" s="370"/>
      <c r="FN313" s="370"/>
      <c r="FO313" s="370"/>
      <c r="FP313" s="370"/>
      <c r="FQ313" s="370"/>
      <c r="FR313" s="370"/>
      <c r="FS313" s="370"/>
      <c r="FT313" s="370"/>
      <c r="FU313" s="370"/>
      <c r="FV313" s="370"/>
      <c r="FW313" s="370"/>
      <c r="FX313" s="370"/>
      <c r="FY313" s="370"/>
      <c r="FZ313" s="370"/>
      <c r="GA313" s="370"/>
      <c r="GB313" s="370"/>
      <c r="GC313" s="370"/>
      <c r="GD313" s="370"/>
      <c r="GE313" s="370"/>
      <c r="GF313" s="370"/>
      <c r="GG313" s="370"/>
      <c r="GH313" s="370"/>
      <c r="GI313" s="370"/>
    </row>
    <row r="314" spans="1:191" s="371" customFormat="1" ht="15.75">
      <c r="A314" s="372">
        <f t="shared" si="79"/>
        <v>60</v>
      </c>
      <c r="B314" s="333" t="s">
        <v>2330</v>
      </c>
      <c r="C314" s="390" t="s">
        <v>2331</v>
      </c>
      <c r="D314" s="149">
        <v>4</v>
      </c>
      <c r="E314" s="149">
        <v>2</v>
      </c>
      <c r="F314" s="149">
        <v>2</v>
      </c>
      <c r="G314" s="149">
        <v>1</v>
      </c>
      <c r="H314" s="149">
        <v>1</v>
      </c>
      <c r="I314" s="430">
        <f t="shared" si="77"/>
        <v>0.99</v>
      </c>
      <c r="J314" s="374">
        <f t="shared" si="77"/>
        <v>0.9801</v>
      </c>
      <c r="K314" s="426">
        <f t="shared" si="78"/>
        <v>10.32</v>
      </c>
      <c r="L314" s="426">
        <f t="shared" si="76"/>
        <v>5.16</v>
      </c>
      <c r="M314" s="426">
        <f t="shared" si="76"/>
        <v>5.16</v>
      </c>
      <c r="N314" s="426">
        <f t="shared" si="76"/>
        <v>2.58</v>
      </c>
      <c r="O314" s="426">
        <f t="shared" si="76"/>
        <v>2.58</v>
      </c>
      <c r="P314" s="426">
        <f t="shared" si="76"/>
        <v>2.5542000000000002</v>
      </c>
      <c r="Q314" s="426">
        <f t="shared" si="76"/>
        <v>2.528658</v>
      </c>
      <c r="R314" s="368"/>
      <c r="S314" s="368"/>
      <c r="T314" s="369"/>
      <c r="U314" s="370"/>
      <c r="V314" s="370"/>
      <c r="W314" s="370"/>
      <c r="X314" s="370"/>
      <c r="Y314" s="370"/>
      <c r="Z314" s="370"/>
      <c r="AA314" s="370"/>
      <c r="AB314" s="370"/>
      <c r="AC314" s="370"/>
      <c r="AD314" s="370"/>
      <c r="AE314" s="370"/>
      <c r="AF314" s="370"/>
      <c r="AG314" s="370"/>
      <c r="AH314" s="370"/>
      <c r="AI314" s="370"/>
      <c r="AJ314" s="370"/>
      <c r="AK314" s="370"/>
      <c r="AL314" s="370"/>
      <c r="AM314" s="370"/>
      <c r="AN314" s="370"/>
      <c r="AO314" s="370"/>
      <c r="AP314" s="370"/>
      <c r="AQ314" s="370"/>
      <c r="AR314" s="370"/>
      <c r="AS314" s="370"/>
      <c r="AT314" s="370"/>
      <c r="AU314" s="370"/>
      <c r="AV314" s="370"/>
      <c r="AW314" s="370"/>
      <c r="AX314" s="370"/>
      <c r="AY314" s="370"/>
      <c r="AZ314" s="370"/>
      <c r="BA314" s="370"/>
      <c r="BB314" s="370"/>
      <c r="BC314" s="370"/>
      <c r="BD314" s="370"/>
      <c r="BE314" s="370"/>
      <c r="BF314" s="370"/>
      <c r="BG314" s="370"/>
      <c r="BH314" s="370"/>
      <c r="BI314" s="370"/>
      <c r="BJ314" s="370"/>
      <c r="BK314" s="370"/>
      <c r="BL314" s="370"/>
      <c r="BM314" s="370"/>
      <c r="BN314" s="370"/>
      <c r="BO314" s="370"/>
      <c r="BP314" s="370"/>
      <c r="BQ314" s="370"/>
      <c r="BR314" s="370"/>
      <c r="BS314" s="370"/>
      <c r="BT314" s="370"/>
      <c r="BU314" s="370"/>
      <c r="BV314" s="370"/>
      <c r="BW314" s="370"/>
      <c r="BX314" s="370"/>
      <c r="BY314" s="370"/>
      <c r="BZ314" s="370"/>
      <c r="CA314" s="370"/>
      <c r="CB314" s="370"/>
      <c r="CC314" s="370"/>
      <c r="CD314" s="370"/>
      <c r="CE314" s="370"/>
      <c r="CF314" s="370"/>
      <c r="CG314" s="370"/>
      <c r="CH314" s="370"/>
      <c r="CI314" s="370"/>
      <c r="CJ314" s="370"/>
      <c r="CK314" s="370"/>
      <c r="CL314" s="370"/>
      <c r="CM314" s="370"/>
      <c r="CN314" s="370"/>
      <c r="CO314" s="370"/>
      <c r="CP314" s="370"/>
      <c r="CQ314" s="370"/>
      <c r="CR314" s="370"/>
      <c r="CS314" s="370"/>
      <c r="CT314" s="370"/>
      <c r="CU314" s="370"/>
      <c r="CV314" s="370"/>
      <c r="CW314" s="370"/>
      <c r="CX314" s="370"/>
      <c r="CY314" s="370"/>
      <c r="CZ314" s="370"/>
      <c r="DA314" s="370"/>
      <c r="DB314" s="370"/>
      <c r="DC314" s="370"/>
      <c r="DD314" s="370"/>
      <c r="DE314" s="370"/>
      <c r="DF314" s="370"/>
      <c r="DG314" s="370"/>
      <c r="DH314" s="370"/>
      <c r="DI314" s="370"/>
      <c r="DJ314" s="370"/>
      <c r="DK314" s="370"/>
      <c r="DL314" s="370"/>
      <c r="DM314" s="370"/>
      <c r="DN314" s="370"/>
      <c r="DO314" s="370"/>
      <c r="DP314" s="370"/>
      <c r="DQ314" s="370"/>
      <c r="DR314" s="370"/>
      <c r="DS314" s="370"/>
      <c r="DT314" s="370"/>
      <c r="DU314" s="370"/>
      <c r="DV314" s="370"/>
      <c r="DW314" s="370"/>
      <c r="DX314" s="370"/>
      <c r="DY314" s="370"/>
      <c r="DZ314" s="370"/>
      <c r="EA314" s="370"/>
      <c r="EB314" s="370"/>
      <c r="EC314" s="370"/>
      <c r="ED314" s="370"/>
      <c r="EE314" s="370"/>
      <c r="EF314" s="370"/>
      <c r="EG314" s="370"/>
      <c r="EH314" s="370"/>
      <c r="EI314" s="370"/>
      <c r="EJ314" s="370"/>
      <c r="EK314" s="370"/>
      <c r="EL314" s="370"/>
      <c r="EM314" s="370"/>
      <c r="EN314" s="370"/>
      <c r="EO314" s="370"/>
      <c r="EP314" s="370"/>
      <c r="EQ314" s="370"/>
      <c r="ER314" s="370"/>
      <c r="ES314" s="370"/>
      <c r="ET314" s="370"/>
      <c r="EU314" s="370"/>
      <c r="EV314" s="370"/>
      <c r="EW314" s="370"/>
      <c r="EX314" s="370"/>
      <c r="EY314" s="370"/>
      <c r="EZ314" s="370"/>
      <c r="FA314" s="370"/>
      <c r="FB314" s="370"/>
      <c r="FC314" s="370"/>
      <c r="FD314" s="370"/>
      <c r="FE314" s="370"/>
      <c r="FF314" s="370"/>
      <c r="FG314" s="370"/>
      <c r="FH314" s="370"/>
      <c r="FI314" s="370"/>
      <c r="FJ314" s="370"/>
      <c r="FK314" s="370"/>
      <c r="FL314" s="370"/>
      <c r="FM314" s="370"/>
      <c r="FN314" s="370"/>
      <c r="FO314" s="370"/>
      <c r="FP314" s="370"/>
      <c r="FQ314" s="370"/>
      <c r="FR314" s="370"/>
      <c r="FS314" s="370"/>
      <c r="FT314" s="370"/>
      <c r="FU314" s="370"/>
      <c r="FV314" s="370"/>
      <c r="FW314" s="370"/>
      <c r="FX314" s="370"/>
      <c r="FY314" s="370"/>
      <c r="FZ314" s="370"/>
      <c r="GA314" s="370"/>
      <c r="GB314" s="370"/>
      <c r="GC314" s="370"/>
      <c r="GD314" s="370"/>
      <c r="GE314" s="370"/>
      <c r="GF314" s="370"/>
      <c r="GG314" s="370"/>
      <c r="GH314" s="370"/>
      <c r="GI314" s="370"/>
    </row>
    <row r="315" spans="1:191" s="371" customFormat="1" ht="21" customHeight="1">
      <c r="A315" s="484" t="s">
        <v>198</v>
      </c>
      <c r="B315" s="484"/>
      <c r="C315" s="484"/>
      <c r="D315" s="484"/>
      <c r="E315" s="484"/>
      <c r="F315" s="484"/>
      <c r="G315" s="484"/>
      <c r="H315" s="484"/>
      <c r="I315" s="484"/>
      <c r="J315" s="484"/>
      <c r="K315" s="484"/>
      <c r="L315" s="484"/>
      <c r="M315" s="484"/>
      <c r="N315" s="484"/>
      <c r="O315" s="484"/>
      <c r="P315" s="484"/>
      <c r="Q315" s="484"/>
      <c r="R315" s="368"/>
      <c r="S315" s="368"/>
      <c r="T315" s="369"/>
      <c r="U315" s="370"/>
      <c r="V315" s="370"/>
      <c r="W315" s="370"/>
      <c r="X315" s="370"/>
      <c r="Y315" s="370"/>
      <c r="Z315" s="370"/>
      <c r="AA315" s="370"/>
      <c r="AB315" s="370"/>
      <c r="AC315" s="370"/>
      <c r="AD315" s="370"/>
      <c r="AE315" s="370"/>
      <c r="AF315" s="370"/>
      <c r="AG315" s="370"/>
      <c r="AH315" s="370"/>
      <c r="AI315" s="370"/>
      <c r="AJ315" s="370"/>
      <c r="AK315" s="370"/>
      <c r="AL315" s="370"/>
      <c r="AM315" s="370"/>
      <c r="AN315" s="370"/>
      <c r="AO315" s="370"/>
      <c r="AP315" s="370"/>
      <c r="AQ315" s="370"/>
      <c r="AR315" s="370"/>
      <c r="AS315" s="370"/>
      <c r="AT315" s="370"/>
      <c r="AU315" s="370"/>
      <c r="AV315" s="370"/>
      <c r="AW315" s="370"/>
      <c r="AX315" s="370"/>
      <c r="AY315" s="370"/>
      <c r="AZ315" s="370"/>
      <c r="BA315" s="370"/>
      <c r="BB315" s="370"/>
      <c r="BC315" s="370"/>
      <c r="BD315" s="370"/>
      <c r="BE315" s="370"/>
      <c r="BF315" s="370"/>
      <c r="BG315" s="370"/>
      <c r="BH315" s="370"/>
      <c r="BI315" s="370"/>
      <c r="BJ315" s="370"/>
      <c r="BK315" s="370"/>
      <c r="BL315" s="370"/>
      <c r="BM315" s="370"/>
      <c r="BN315" s="370"/>
      <c r="BO315" s="370"/>
      <c r="BP315" s="370"/>
      <c r="BQ315" s="370"/>
      <c r="BR315" s="370"/>
      <c r="BS315" s="370"/>
      <c r="BT315" s="370"/>
      <c r="BU315" s="370"/>
      <c r="BV315" s="370"/>
      <c r="BW315" s="370"/>
      <c r="BX315" s="370"/>
      <c r="BY315" s="370"/>
      <c r="BZ315" s="370"/>
      <c r="CA315" s="370"/>
      <c r="CB315" s="370"/>
      <c r="CC315" s="370"/>
      <c r="CD315" s="370"/>
      <c r="CE315" s="370"/>
      <c r="CF315" s="370"/>
      <c r="CG315" s="370"/>
      <c r="CH315" s="370"/>
      <c r="CI315" s="370"/>
      <c r="CJ315" s="370"/>
      <c r="CK315" s="370"/>
      <c r="CL315" s="370"/>
      <c r="CM315" s="370"/>
      <c r="CN315" s="370"/>
      <c r="CO315" s="370"/>
      <c r="CP315" s="370"/>
      <c r="CQ315" s="370"/>
      <c r="CR315" s="370"/>
      <c r="CS315" s="370"/>
      <c r="CT315" s="370"/>
      <c r="CU315" s="370"/>
      <c r="CV315" s="370"/>
      <c r="CW315" s="370"/>
      <c r="CX315" s="370"/>
      <c r="CY315" s="370"/>
      <c r="CZ315" s="370"/>
      <c r="DA315" s="370"/>
      <c r="DB315" s="370"/>
      <c r="DC315" s="370"/>
      <c r="DD315" s="370"/>
      <c r="DE315" s="370"/>
      <c r="DF315" s="370"/>
      <c r="DG315" s="370"/>
      <c r="DH315" s="370"/>
      <c r="DI315" s="370"/>
      <c r="DJ315" s="370"/>
      <c r="DK315" s="370"/>
      <c r="DL315" s="370"/>
      <c r="DM315" s="370"/>
      <c r="DN315" s="370"/>
      <c r="DO315" s="370"/>
      <c r="DP315" s="370"/>
      <c r="DQ315" s="370"/>
      <c r="DR315" s="370"/>
      <c r="DS315" s="370"/>
      <c r="DT315" s="370"/>
      <c r="DU315" s="370"/>
      <c r="DV315" s="370"/>
      <c r="DW315" s="370"/>
      <c r="DX315" s="370"/>
      <c r="DY315" s="370"/>
      <c r="DZ315" s="370"/>
      <c r="EA315" s="370"/>
      <c r="EB315" s="370"/>
      <c r="EC315" s="370"/>
      <c r="ED315" s="370"/>
      <c r="EE315" s="370"/>
      <c r="EF315" s="370"/>
      <c r="EG315" s="370"/>
      <c r="EH315" s="370"/>
      <c r="EI315" s="370"/>
      <c r="EJ315" s="370"/>
      <c r="EK315" s="370"/>
      <c r="EL315" s="370"/>
      <c r="EM315" s="370"/>
      <c r="EN315" s="370"/>
      <c r="EO315" s="370"/>
      <c r="EP315" s="370"/>
      <c r="EQ315" s="370"/>
      <c r="ER315" s="370"/>
      <c r="ES315" s="370"/>
      <c r="ET315" s="370"/>
      <c r="EU315" s="370"/>
      <c r="EV315" s="370"/>
      <c r="EW315" s="370"/>
      <c r="EX315" s="370"/>
      <c r="EY315" s="370"/>
      <c r="EZ315" s="370"/>
      <c r="FA315" s="370"/>
      <c r="FB315" s="370"/>
      <c r="FC315" s="370"/>
      <c r="FD315" s="370"/>
      <c r="FE315" s="370"/>
      <c r="FF315" s="370"/>
      <c r="FG315" s="370"/>
      <c r="FH315" s="370"/>
      <c r="FI315" s="370"/>
      <c r="FJ315" s="370"/>
      <c r="FK315" s="370"/>
      <c r="FL315" s="370"/>
      <c r="FM315" s="370"/>
      <c r="FN315" s="370"/>
      <c r="FO315" s="370"/>
      <c r="FP315" s="370"/>
      <c r="FQ315" s="370"/>
      <c r="FR315" s="370"/>
      <c r="FS315" s="370"/>
      <c r="FT315" s="370"/>
      <c r="FU315" s="370"/>
      <c r="FV315" s="370"/>
      <c r="FW315" s="370"/>
      <c r="FX315" s="370"/>
      <c r="FY315" s="370"/>
      <c r="FZ315" s="370"/>
      <c r="GA315" s="370"/>
      <c r="GB315" s="370"/>
      <c r="GC315" s="370"/>
      <c r="GD315" s="370"/>
      <c r="GE315" s="370"/>
      <c r="GF315" s="370"/>
      <c r="GG315" s="370"/>
      <c r="GH315" s="370"/>
      <c r="GI315" s="370"/>
    </row>
    <row r="316" spans="1:191" s="371" customFormat="1" ht="15.75" customHeight="1">
      <c r="A316" s="372">
        <v>61</v>
      </c>
      <c r="B316" s="380" t="s">
        <v>2332</v>
      </c>
      <c r="C316" s="381">
        <v>80507</v>
      </c>
      <c r="D316" s="381" t="s">
        <v>911</v>
      </c>
      <c r="E316" s="381">
        <v>1</v>
      </c>
      <c r="F316" s="381" t="s">
        <v>911</v>
      </c>
      <c r="G316" s="381" t="s">
        <v>911</v>
      </c>
      <c r="H316" s="381" t="s">
        <v>911</v>
      </c>
      <c r="I316" s="373" t="s">
        <v>911</v>
      </c>
      <c r="J316" s="374" t="s">
        <v>911</v>
      </c>
      <c r="K316" s="377" t="s">
        <v>911</v>
      </c>
      <c r="L316" s="377">
        <f>E316*1.14</f>
        <v>1.14</v>
      </c>
      <c r="M316" s="377" t="s">
        <v>911</v>
      </c>
      <c r="N316" s="377" t="s">
        <v>911</v>
      </c>
      <c r="O316" s="377" t="s">
        <v>911</v>
      </c>
      <c r="P316" s="377" t="s">
        <v>911</v>
      </c>
      <c r="Q316" s="377" t="s">
        <v>911</v>
      </c>
      <c r="R316" s="368"/>
      <c r="S316" s="368"/>
      <c r="T316" s="369"/>
      <c r="U316" s="370"/>
      <c r="V316" s="370"/>
      <c r="W316" s="370"/>
      <c r="X316" s="370"/>
      <c r="Y316" s="370"/>
      <c r="Z316" s="370"/>
      <c r="AA316" s="370"/>
      <c r="AB316" s="370"/>
      <c r="AC316" s="370"/>
      <c r="AD316" s="370"/>
      <c r="AE316" s="370"/>
      <c r="AF316" s="370"/>
      <c r="AG316" s="370"/>
      <c r="AH316" s="370"/>
      <c r="AI316" s="370"/>
      <c r="AJ316" s="370"/>
      <c r="AK316" s="370"/>
      <c r="AL316" s="370"/>
      <c r="AM316" s="370"/>
      <c r="AN316" s="370"/>
      <c r="AO316" s="370"/>
      <c r="AP316" s="370"/>
      <c r="AQ316" s="370"/>
      <c r="AR316" s="370"/>
      <c r="AS316" s="370"/>
      <c r="AT316" s="370"/>
      <c r="AU316" s="370"/>
      <c r="AV316" s="370"/>
      <c r="AW316" s="370"/>
      <c r="AX316" s="370"/>
      <c r="AY316" s="370"/>
      <c r="AZ316" s="370"/>
      <c r="BA316" s="370"/>
      <c r="BB316" s="370"/>
      <c r="BC316" s="370"/>
      <c r="BD316" s="370"/>
      <c r="BE316" s="370"/>
      <c r="BF316" s="370"/>
      <c r="BG316" s="370"/>
      <c r="BH316" s="370"/>
      <c r="BI316" s="370"/>
      <c r="BJ316" s="370"/>
      <c r="BK316" s="370"/>
      <c r="BL316" s="370"/>
      <c r="BM316" s="370"/>
      <c r="BN316" s="370"/>
      <c r="BO316" s="370"/>
      <c r="BP316" s="370"/>
      <c r="BQ316" s="370"/>
      <c r="BR316" s="370"/>
      <c r="BS316" s="370"/>
      <c r="BT316" s="370"/>
      <c r="BU316" s="370"/>
      <c r="BV316" s="370"/>
      <c r="BW316" s="370"/>
      <c r="BX316" s="370"/>
      <c r="BY316" s="370"/>
      <c r="BZ316" s="370"/>
      <c r="CA316" s="370"/>
      <c r="CB316" s="370"/>
      <c r="CC316" s="370"/>
      <c r="CD316" s="370"/>
      <c r="CE316" s="370"/>
      <c r="CF316" s="370"/>
      <c r="CG316" s="370"/>
      <c r="CH316" s="370"/>
      <c r="CI316" s="370"/>
      <c r="CJ316" s="370"/>
      <c r="CK316" s="370"/>
      <c r="CL316" s="370"/>
      <c r="CM316" s="370"/>
      <c r="CN316" s="370"/>
      <c r="CO316" s="370"/>
      <c r="CP316" s="370"/>
      <c r="CQ316" s="370"/>
      <c r="CR316" s="370"/>
      <c r="CS316" s="370"/>
      <c r="CT316" s="370"/>
      <c r="CU316" s="370"/>
      <c r="CV316" s="370"/>
      <c r="CW316" s="370"/>
      <c r="CX316" s="370"/>
      <c r="CY316" s="370"/>
      <c r="CZ316" s="370"/>
      <c r="DA316" s="370"/>
      <c r="DB316" s="370"/>
      <c r="DC316" s="370"/>
      <c r="DD316" s="370"/>
      <c r="DE316" s="370"/>
      <c r="DF316" s="370"/>
      <c r="DG316" s="370"/>
      <c r="DH316" s="370"/>
      <c r="DI316" s="370"/>
      <c r="DJ316" s="370"/>
      <c r="DK316" s="370"/>
      <c r="DL316" s="370"/>
      <c r="DM316" s="370"/>
      <c r="DN316" s="370"/>
      <c r="DO316" s="370"/>
      <c r="DP316" s="370"/>
      <c r="DQ316" s="370"/>
      <c r="DR316" s="370"/>
      <c r="DS316" s="370"/>
      <c r="DT316" s="370"/>
      <c r="DU316" s="370"/>
      <c r="DV316" s="370"/>
      <c r="DW316" s="370"/>
      <c r="DX316" s="370"/>
      <c r="DY316" s="370"/>
      <c r="DZ316" s="370"/>
      <c r="EA316" s="370"/>
      <c r="EB316" s="370"/>
      <c r="EC316" s="370"/>
      <c r="ED316" s="370"/>
      <c r="EE316" s="370"/>
      <c r="EF316" s="370"/>
      <c r="EG316" s="370"/>
      <c r="EH316" s="370"/>
      <c r="EI316" s="370"/>
      <c r="EJ316" s="370"/>
      <c r="EK316" s="370"/>
      <c r="EL316" s="370"/>
      <c r="EM316" s="370"/>
      <c r="EN316" s="370"/>
      <c r="EO316" s="370"/>
      <c r="EP316" s="370"/>
      <c r="EQ316" s="370"/>
      <c r="ER316" s="370"/>
      <c r="ES316" s="370"/>
      <c r="ET316" s="370"/>
      <c r="EU316" s="370"/>
      <c r="EV316" s="370"/>
      <c r="EW316" s="370"/>
      <c r="EX316" s="370"/>
      <c r="EY316" s="370"/>
      <c r="EZ316" s="370"/>
      <c r="FA316" s="370"/>
      <c r="FB316" s="370"/>
      <c r="FC316" s="370"/>
      <c r="FD316" s="370"/>
      <c r="FE316" s="370"/>
      <c r="FF316" s="370"/>
      <c r="FG316" s="370"/>
      <c r="FH316" s="370"/>
      <c r="FI316" s="370"/>
      <c r="FJ316" s="370"/>
      <c r="FK316" s="370"/>
      <c r="FL316" s="370"/>
      <c r="FM316" s="370"/>
      <c r="FN316" s="370"/>
      <c r="FO316" s="370"/>
      <c r="FP316" s="370"/>
      <c r="FQ316" s="370"/>
      <c r="FR316" s="370"/>
      <c r="FS316" s="370"/>
      <c r="FT316" s="370"/>
      <c r="FU316" s="370"/>
      <c r="FV316" s="370"/>
      <c r="FW316" s="370"/>
      <c r="FX316" s="370"/>
      <c r="FY316" s="370"/>
      <c r="FZ316" s="370"/>
      <c r="GA316" s="370"/>
      <c r="GB316" s="370"/>
      <c r="GC316" s="370"/>
      <c r="GD316" s="370"/>
      <c r="GE316" s="370"/>
      <c r="GF316" s="370"/>
      <c r="GG316" s="370"/>
      <c r="GH316" s="370"/>
      <c r="GI316" s="370"/>
    </row>
    <row r="317" spans="1:191" s="371" customFormat="1" ht="15.75" customHeight="1">
      <c r="A317" s="372">
        <f>A316+1</f>
        <v>62</v>
      </c>
      <c r="B317" s="380" t="s">
        <v>2333</v>
      </c>
      <c r="C317" s="381">
        <v>210000</v>
      </c>
      <c r="D317" s="381" t="s">
        <v>911</v>
      </c>
      <c r="E317" s="381" t="s">
        <v>911</v>
      </c>
      <c r="F317" s="381">
        <v>1</v>
      </c>
      <c r="G317" s="381" t="s">
        <v>911</v>
      </c>
      <c r="H317" s="381" t="s">
        <v>911</v>
      </c>
      <c r="I317" s="373" t="s">
        <v>911</v>
      </c>
      <c r="J317" s="374" t="s">
        <v>911</v>
      </c>
      <c r="K317" s="377" t="s">
        <v>911</v>
      </c>
      <c r="L317" s="377" t="s">
        <v>911</v>
      </c>
      <c r="M317" s="377">
        <f>F317*1.14</f>
        <v>1.14</v>
      </c>
      <c r="N317" s="377" t="s">
        <v>911</v>
      </c>
      <c r="O317" s="377" t="s">
        <v>911</v>
      </c>
      <c r="P317" s="377" t="s">
        <v>911</v>
      </c>
      <c r="Q317" s="377" t="s">
        <v>911</v>
      </c>
      <c r="R317" s="368"/>
      <c r="S317" s="368"/>
      <c r="T317" s="369"/>
      <c r="U317" s="370"/>
      <c r="V317" s="370"/>
      <c r="W317" s="370"/>
      <c r="X317" s="370"/>
      <c r="Y317" s="370"/>
      <c r="Z317" s="370"/>
      <c r="AA317" s="370"/>
      <c r="AB317" s="370"/>
      <c r="AC317" s="370"/>
      <c r="AD317" s="370"/>
      <c r="AE317" s="370"/>
      <c r="AF317" s="370"/>
      <c r="AG317" s="370"/>
      <c r="AH317" s="370"/>
      <c r="AI317" s="370"/>
      <c r="AJ317" s="370"/>
      <c r="AK317" s="370"/>
      <c r="AL317" s="370"/>
      <c r="AM317" s="370"/>
      <c r="AN317" s="370"/>
      <c r="AO317" s="370"/>
      <c r="AP317" s="370"/>
      <c r="AQ317" s="370"/>
      <c r="AR317" s="370"/>
      <c r="AS317" s="370"/>
      <c r="AT317" s="370"/>
      <c r="AU317" s="370"/>
      <c r="AV317" s="370"/>
      <c r="AW317" s="370"/>
      <c r="AX317" s="370"/>
      <c r="AY317" s="370"/>
      <c r="AZ317" s="370"/>
      <c r="BA317" s="370"/>
      <c r="BB317" s="370"/>
      <c r="BC317" s="370"/>
      <c r="BD317" s="370"/>
      <c r="BE317" s="370"/>
      <c r="BF317" s="370"/>
      <c r="BG317" s="370"/>
      <c r="BH317" s="370"/>
      <c r="BI317" s="370"/>
      <c r="BJ317" s="370"/>
      <c r="BK317" s="370"/>
      <c r="BL317" s="370"/>
      <c r="BM317" s="370"/>
      <c r="BN317" s="370"/>
      <c r="BO317" s="370"/>
      <c r="BP317" s="370"/>
      <c r="BQ317" s="370"/>
      <c r="BR317" s="370"/>
      <c r="BS317" s="370"/>
      <c r="BT317" s="370"/>
      <c r="BU317" s="370"/>
      <c r="BV317" s="370"/>
      <c r="BW317" s="370"/>
      <c r="BX317" s="370"/>
      <c r="BY317" s="370"/>
      <c r="BZ317" s="370"/>
      <c r="CA317" s="370"/>
      <c r="CB317" s="370"/>
      <c r="CC317" s="370"/>
      <c r="CD317" s="370"/>
      <c r="CE317" s="370"/>
      <c r="CF317" s="370"/>
      <c r="CG317" s="370"/>
      <c r="CH317" s="370"/>
      <c r="CI317" s="370"/>
      <c r="CJ317" s="370"/>
      <c r="CK317" s="370"/>
      <c r="CL317" s="370"/>
      <c r="CM317" s="370"/>
      <c r="CN317" s="370"/>
      <c r="CO317" s="370"/>
      <c r="CP317" s="370"/>
      <c r="CQ317" s="370"/>
      <c r="CR317" s="370"/>
      <c r="CS317" s="370"/>
      <c r="CT317" s="370"/>
      <c r="CU317" s="370"/>
      <c r="CV317" s="370"/>
      <c r="CW317" s="370"/>
      <c r="CX317" s="370"/>
      <c r="CY317" s="370"/>
      <c r="CZ317" s="370"/>
      <c r="DA317" s="370"/>
      <c r="DB317" s="370"/>
      <c r="DC317" s="370"/>
      <c r="DD317" s="370"/>
      <c r="DE317" s="370"/>
      <c r="DF317" s="370"/>
      <c r="DG317" s="370"/>
      <c r="DH317" s="370"/>
      <c r="DI317" s="370"/>
      <c r="DJ317" s="370"/>
      <c r="DK317" s="370"/>
      <c r="DL317" s="370"/>
      <c r="DM317" s="370"/>
      <c r="DN317" s="370"/>
      <c r="DO317" s="370"/>
      <c r="DP317" s="370"/>
      <c r="DQ317" s="370"/>
      <c r="DR317" s="370"/>
      <c r="DS317" s="370"/>
      <c r="DT317" s="370"/>
      <c r="DU317" s="370"/>
      <c r="DV317" s="370"/>
      <c r="DW317" s="370"/>
      <c r="DX317" s="370"/>
      <c r="DY317" s="370"/>
      <c r="DZ317" s="370"/>
      <c r="EA317" s="370"/>
      <c r="EB317" s="370"/>
      <c r="EC317" s="370"/>
      <c r="ED317" s="370"/>
      <c r="EE317" s="370"/>
      <c r="EF317" s="370"/>
      <c r="EG317" s="370"/>
      <c r="EH317" s="370"/>
      <c r="EI317" s="370"/>
      <c r="EJ317" s="370"/>
      <c r="EK317" s="370"/>
      <c r="EL317" s="370"/>
      <c r="EM317" s="370"/>
      <c r="EN317" s="370"/>
      <c r="EO317" s="370"/>
      <c r="EP317" s="370"/>
      <c r="EQ317" s="370"/>
      <c r="ER317" s="370"/>
      <c r="ES317" s="370"/>
      <c r="ET317" s="370"/>
      <c r="EU317" s="370"/>
      <c r="EV317" s="370"/>
      <c r="EW317" s="370"/>
      <c r="EX317" s="370"/>
      <c r="EY317" s="370"/>
      <c r="EZ317" s="370"/>
      <c r="FA317" s="370"/>
      <c r="FB317" s="370"/>
      <c r="FC317" s="370"/>
      <c r="FD317" s="370"/>
      <c r="FE317" s="370"/>
      <c r="FF317" s="370"/>
      <c r="FG317" s="370"/>
      <c r="FH317" s="370"/>
      <c r="FI317" s="370"/>
      <c r="FJ317" s="370"/>
      <c r="FK317" s="370"/>
      <c r="FL317" s="370"/>
      <c r="FM317" s="370"/>
      <c r="FN317" s="370"/>
      <c r="FO317" s="370"/>
      <c r="FP317" s="370"/>
      <c r="FQ317" s="370"/>
      <c r="FR317" s="370"/>
      <c r="FS317" s="370"/>
      <c r="FT317" s="370"/>
      <c r="FU317" s="370"/>
      <c r="FV317" s="370"/>
      <c r="FW317" s="370"/>
      <c r="FX317" s="370"/>
      <c r="FY317" s="370"/>
      <c r="FZ317" s="370"/>
      <c r="GA317" s="370"/>
      <c r="GB317" s="370"/>
      <c r="GC317" s="370"/>
      <c r="GD317" s="370"/>
      <c r="GE317" s="370"/>
      <c r="GF317" s="370"/>
      <c r="GG317" s="370"/>
      <c r="GH317" s="370"/>
      <c r="GI317" s="370"/>
    </row>
    <row r="318" spans="1:191" s="371" customFormat="1" ht="15.75">
      <c r="A318" s="372">
        <f aca="true" t="shared" si="80" ref="A318:A348">A317+1</f>
        <v>63</v>
      </c>
      <c r="B318" s="380" t="s">
        <v>2334</v>
      </c>
      <c r="C318" s="381" t="s">
        <v>2095</v>
      </c>
      <c r="D318" s="381" t="s">
        <v>911</v>
      </c>
      <c r="E318" s="381">
        <v>1</v>
      </c>
      <c r="F318" s="381" t="s">
        <v>911</v>
      </c>
      <c r="G318" s="381">
        <v>1</v>
      </c>
      <c r="H318" s="381" t="s">
        <v>911</v>
      </c>
      <c r="I318" s="373" t="s">
        <v>911</v>
      </c>
      <c r="J318" s="374" t="s">
        <v>911</v>
      </c>
      <c r="K318" s="377" t="s">
        <v>911</v>
      </c>
      <c r="L318" s="377">
        <f>E318*1.14</f>
        <v>1.14</v>
      </c>
      <c r="M318" s="377" t="s">
        <v>911</v>
      </c>
      <c r="N318" s="377">
        <f>G318*1.14</f>
        <v>1.14</v>
      </c>
      <c r="O318" s="377" t="s">
        <v>911</v>
      </c>
      <c r="P318" s="377" t="s">
        <v>911</v>
      </c>
      <c r="Q318" s="377" t="s">
        <v>911</v>
      </c>
      <c r="R318" s="368"/>
      <c r="S318" s="368"/>
      <c r="T318" s="369"/>
      <c r="U318" s="370"/>
      <c r="V318" s="370"/>
      <c r="W318" s="370"/>
      <c r="X318" s="370"/>
      <c r="Y318" s="370"/>
      <c r="Z318" s="370"/>
      <c r="AA318" s="370"/>
      <c r="AB318" s="370"/>
      <c r="AC318" s="370"/>
      <c r="AD318" s="370"/>
      <c r="AE318" s="370"/>
      <c r="AF318" s="370"/>
      <c r="AG318" s="370"/>
      <c r="AH318" s="370"/>
      <c r="AI318" s="370"/>
      <c r="AJ318" s="370"/>
      <c r="AK318" s="370"/>
      <c r="AL318" s="370"/>
      <c r="AM318" s="370"/>
      <c r="AN318" s="370"/>
      <c r="AO318" s="370"/>
      <c r="AP318" s="370"/>
      <c r="AQ318" s="370"/>
      <c r="AR318" s="370"/>
      <c r="AS318" s="370"/>
      <c r="AT318" s="370"/>
      <c r="AU318" s="370"/>
      <c r="AV318" s="370"/>
      <c r="AW318" s="370"/>
      <c r="AX318" s="370"/>
      <c r="AY318" s="370"/>
      <c r="AZ318" s="370"/>
      <c r="BA318" s="370"/>
      <c r="BB318" s="370"/>
      <c r="BC318" s="370"/>
      <c r="BD318" s="370"/>
      <c r="BE318" s="370"/>
      <c r="BF318" s="370"/>
      <c r="BG318" s="370"/>
      <c r="BH318" s="370"/>
      <c r="BI318" s="370"/>
      <c r="BJ318" s="370"/>
      <c r="BK318" s="370"/>
      <c r="BL318" s="370"/>
      <c r="BM318" s="370"/>
      <c r="BN318" s="370"/>
      <c r="BO318" s="370"/>
      <c r="BP318" s="370"/>
      <c r="BQ318" s="370"/>
      <c r="BR318" s="370"/>
      <c r="BS318" s="370"/>
      <c r="BT318" s="370"/>
      <c r="BU318" s="370"/>
      <c r="BV318" s="370"/>
      <c r="BW318" s="370"/>
      <c r="BX318" s="370"/>
      <c r="BY318" s="370"/>
      <c r="BZ318" s="370"/>
      <c r="CA318" s="370"/>
      <c r="CB318" s="370"/>
      <c r="CC318" s="370"/>
      <c r="CD318" s="370"/>
      <c r="CE318" s="370"/>
      <c r="CF318" s="370"/>
      <c r="CG318" s="370"/>
      <c r="CH318" s="370"/>
      <c r="CI318" s="370"/>
      <c r="CJ318" s="370"/>
      <c r="CK318" s="370"/>
      <c r="CL318" s="370"/>
      <c r="CM318" s="370"/>
      <c r="CN318" s="370"/>
      <c r="CO318" s="370"/>
      <c r="CP318" s="370"/>
      <c r="CQ318" s="370"/>
      <c r="CR318" s="370"/>
      <c r="CS318" s="370"/>
      <c r="CT318" s="370"/>
      <c r="CU318" s="370"/>
      <c r="CV318" s="370"/>
      <c r="CW318" s="370"/>
      <c r="CX318" s="370"/>
      <c r="CY318" s="370"/>
      <c r="CZ318" s="370"/>
      <c r="DA318" s="370"/>
      <c r="DB318" s="370"/>
      <c r="DC318" s="370"/>
      <c r="DD318" s="370"/>
      <c r="DE318" s="370"/>
      <c r="DF318" s="370"/>
      <c r="DG318" s="370"/>
      <c r="DH318" s="370"/>
      <c r="DI318" s="370"/>
      <c r="DJ318" s="370"/>
      <c r="DK318" s="370"/>
      <c r="DL318" s="370"/>
      <c r="DM318" s="370"/>
      <c r="DN318" s="370"/>
      <c r="DO318" s="370"/>
      <c r="DP318" s="370"/>
      <c r="DQ318" s="370"/>
      <c r="DR318" s="370"/>
      <c r="DS318" s="370"/>
      <c r="DT318" s="370"/>
      <c r="DU318" s="370"/>
      <c r="DV318" s="370"/>
      <c r="DW318" s="370"/>
      <c r="DX318" s="370"/>
      <c r="DY318" s="370"/>
      <c r="DZ318" s="370"/>
      <c r="EA318" s="370"/>
      <c r="EB318" s="370"/>
      <c r="EC318" s="370"/>
      <c r="ED318" s="370"/>
      <c r="EE318" s="370"/>
      <c r="EF318" s="370"/>
      <c r="EG318" s="370"/>
      <c r="EH318" s="370"/>
      <c r="EI318" s="370"/>
      <c r="EJ318" s="370"/>
      <c r="EK318" s="370"/>
      <c r="EL318" s="370"/>
      <c r="EM318" s="370"/>
      <c r="EN318" s="370"/>
      <c r="EO318" s="370"/>
      <c r="EP318" s="370"/>
      <c r="EQ318" s="370"/>
      <c r="ER318" s="370"/>
      <c r="ES318" s="370"/>
      <c r="ET318" s="370"/>
      <c r="EU318" s="370"/>
      <c r="EV318" s="370"/>
      <c r="EW318" s="370"/>
      <c r="EX318" s="370"/>
      <c r="EY318" s="370"/>
      <c r="EZ318" s="370"/>
      <c r="FA318" s="370"/>
      <c r="FB318" s="370"/>
      <c r="FC318" s="370"/>
      <c r="FD318" s="370"/>
      <c r="FE318" s="370"/>
      <c r="FF318" s="370"/>
      <c r="FG318" s="370"/>
      <c r="FH318" s="370"/>
      <c r="FI318" s="370"/>
      <c r="FJ318" s="370"/>
      <c r="FK318" s="370"/>
      <c r="FL318" s="370"/>
      <c r="FM318" s="370"/>
      <c r="FN318" s="370"/>
      <c r="FO318" s="370"/>
      <c r="FP318" s="370"/>
      <c r="FQ318" s="370"/>
      <c r="FR318" s="370"/>
      <c r="FS318" s="370"/>
      <c r="FT318" s="370"/>
      <c r="FU318" s="370"/>
      <c r="FV318" s="370"/>
      <c r="FW318" s="370"/>
      <c r="FX318" s="370"/>
      <c r="FY318" s="370"/>
      <c r="FZ318" s="370"/>
      <c r="GA318" s="370"/>
      <c r="GB318" s="370"/>
      <c r="GC318" s="370"/>
      <c r="GD318" s="370"/>
      <c r="GE318" s="370"/>
      <c r="GF318" s="370"/>
      <c r="GG318" s="370"/>
      <c r="GH318" s="370"/>
      <c r="GI318" s="370"/>
    </row>
    <row r="319" spans="1:191" s="371" customFormat="1" ht="31.5">
      <c r="A319" s="372">
        <f t="shared" si="80"/>
        <v>64</v>
      </c>
      <c r="B319" s="380" t="s">
        <v>2335</v>
      </c>
      <c r="C319" s="381">
        <v>80507</v>
      </c>
      <c r="D319" s="381" t="s">
        <v>911</v>
      </c>
      <c r="E319" s="381" t="s">
        <v>911</v>
      </c>
      <c r="F319" s="381">
        <v>1</v>
      </c>
      <c r="G319" s="381" t="s">
        <v>911</v>
      </c>
      <c r="H319" s="381" t="s">
        <v>911</v>
      </c>
      <c r="I319" s="373" t="s">
        <v>911</v>
      </c>
      <c r="J319" s="374" t="s">
        <v>911</v>
      </c>
      <c r="K319" s="377" t="s">
        <v>911</v>
      </c>
      <c r="L319" s="377" t="s">
        <v>911</v>
      </c>
      <c r="M319" s="377">
        <f>F319*1.14</f>
        <v>1.14</v>
      </c>
      <c r="N319" s="377" t="s">
        <v>911</v>
      </c>
      <c r="O319" s="377" t="s">
        <v>911</v>
      </c>
      <c r="P319" s="377" t="s">
        <v>911</v>
      </c>
      <c r="Q319" s="377" t="s">
        <v>911</v>
      </c>
      <c r="R319" s="368"/>
      <c r="S319" s="368"/>
      <c r="T319" s="369"/>
      <c r="U319" s="370"/>
      <c r="V319" s="370"/>
      <c r="W319" s="370"/>
      <c r="X319" s="370"/>
      <c r="Y319" s="370"/>
      <c r="Z319" s="370"/>
      <c r="AA319" s="370"/>
      <c r="AB319" s="370"/>
      <c r="AC319" s="370"/>
      <c r="AD319" s="370"/>
      <c r="AE319" s="370"/>
      <c r="AF319" s="370"/>
      <c r="AG319" s="370"/>
      <c r="AH319" s="370"/>
      <c r="AI319" s="370"/>
      <c r="AJ319" s="370"/>
      <c r="AK319" s="370"/>
      <c r="AL319" s="370"/>
      <c r="AM319" s="370"/>
      <c r="AN319" s="370"/>
      <c r="AO319" s="370"/>
      <c r="AP319" s="370"/>
      <c r="AQ319" s="370"/>
      <c r="AR319" s="370"/>
      <c r="AS319" s="370"/>
      <c r="AT319" s="370"/>
      <c r="AU319" s="370"/>
      <c r="AV319" s="370"/>
      <c r="AW319" s="370"/>
      <c r="AX319" s="370"/>
      <c r="AY319" s="370"/>
      <c r="AZ319" s="370"/>
      <c r="BA319" s="370"/>
      <c r="BB319" s="370"/>
      <c r="BC319" s="370"/>
      <c r="BD319" s="370"/>
      <c r="BE319" s="370"/>
      <c r="BF319" s="370"/>
      <c r="BG319" s="370"/>
      <c r="BH319" s="370"/>
      <c r="BI319" s="370"/>
      <c r="BJ319" s="370"/>
      <c r="BK319" s="370"/>
      <c r="BL319" s="370"/>
      <c r="BM319" s="370"/>
      <c r="BN319" s="370"/>
      <c r="BO319" s="370"/>
      <c r="BP319" s="370"/>
      <c r="BQ319" s="370"/>
      <c r="BR319" s="370"/>
      <c r="BS319" s="370"/>
      <c r="BT319" s="370"/>
      <c r="BU319" s="370"/>
      <c r="BV319" s="370"/>
      <c r="BW319" s="370"/>
      <c r="BX319" s="370"/>
      <c r="BY319" s="370"/>
      <c r="BZ319" s="370"/>
      <c r="CA319" s="370"/>
      <c r="CB319" s="370"/>
      <c r="CC319" s="370"/>
      <c r="CD319" s="370"/>
      <c r="CE319" s="370"/>
      <c r="CF319" s="370"/>
      <c r="CG319" s="370"/>
      <c r="CH319" s="370"/>
      <c r="CI319" s="370"/>
      <c r="CJ319" s="370"/>
      <c r="CK319" s="370"/>
      <c r="CL319" s="370"/>
      <c r="CM319" s="370"/>
      <c r="CN319" s="370"/>
      <c r="CO319" s="370"/>
      <c r="CP319" s="370"/>
      <c r="CQ319" s="370"/>
      <c r="CR319" s="370"/>
      <c r="CS319" s="370"/>
      <c r="CT319" s="370"/>
      <c r="CU319" s="370"/>
      <c r="CV319" s="370"/>
      <c r="CW319" s="370"/>
      <c r="CX319" s="370"/>
      <c r="CY319" s="370"/>
      <c r="CZ319" s="370"/>
      <c r="DA319" s="370"/>
      <c r="DB319" s="370"/>
      <c r="DC319" s="370"/>
      <c r="DD319" s="370"/>
      <c r="DE319" s="370"/>
      <c r="DF319" s="370"/>
      <c r="DG319" s="370"/>
      <c r="DH319" s="370"/>
      <c r="DI319" s="370"/>
      <c r="DJ319" s="370"/>
      <c r="DK319" s="370"/>
      <c r="DL319" s="370"/>
      <c r="DM319" s="370"/>
      <c r="DN319" s="370"/>
      <c r="DO319" s="370"/>
      <c r="DP319" s="370"/>
      <c r="DQ319" s="370"/>
      <c r="DR319" s="370"/>
      <c r="DS319" s="370"/>
      <c r="DT319" s="370"/>
      <c r="DU319" s="370"/>
      <c r="DV319" s="370"/>
      <c r="DW319" s="370"/>
      <c r="DX319" s="370"/>
      <c r="DY319" s="370"/>
      <c r="DZ319" s="370"/>
      <c r="EA319" s="370"/>
      <c r="EB319" s="370"/>
      <c r="EC319" s="370"/>
      <c r="ED319" s="370"/>
      <c r="EE319" s="370"/>
      <c r="EF319" s="370"/>
      <c r="EG319" s="370"/>
      <c r="EH319" s="370"/>
      <c r="EI319" s="370"/>
      <c r="EJ319" s="370"/>
      <c r="EK319" s="370"/>
      <c r="EL319" s="370"/>
      <c r="EM319" s="370"/>
      <c r="EN319" s="370"/>
      <c r="EO319" s="370"/>
      <c r="EP319" s="370"/>
      <c r="EQ319" s="370"/>
      <c r="ER319" s="370"/>
      <c r="ES319" s="370"/>
      <c r="ET319" s="370"/>
      <c r="EU319" s="370"/>
      <c r="EV319" s="370"/>
      <c r="EW319" s="370"/>
      <c r="EX319" s="370"/>
      <c r="EY319" s="370"/>
      <c r="EZ319" s="370"/>
      <c r="FA319" s="370"/>
      <c r="FB319" s="370"/>
      <c r="FC319" s="370"/>
      <c r="FD319" s="370"/>
      <c r="FE319" s="370"/>
      <c r="FF319" s="370"/>
      <c r="FG319" s="370"/>
      <c r="FH319" s="370"/>
      <c r="FI319" s="370"/>
      <c r="FJ319" s="370"/>
      <c r="FK319" s="370"/>
      <c r="FL319" s="370"/>
      <c r="FM319" s="370"/>
      <c r="FN319" s="370"/>
      <c r="FO319" s="370"/>
      <c r="FP319" s="370"/>
      <c r="FQ319" s="370"/>
      <c r="FR319" s="370"/>
      <c r="FS319" s="370"/>
      <c r="FT319" s="370"/>
      <c r="FU319" s="370"/>
      <c r="FV319" s="370"/>
      <c r="FW319" s="370"/>
      <c r="FX319" s="370"/>
      <c r="FY319" s="370"/>
      <c r="FZ319" s="370"/>
      <c r="GA319" s="370"/>
      <c r="GB319" s="370"/>
      <c r="GC319" s="370"/>
      <c r="GD319" s="370"/>
      <c r="GE319" s="370"/>
      <c r="GF319" s="370"/>
      <c r="GG319" s="370"/>
      <c r="GH319" s="370"/>
      <c r="GI319" s="370"/>
    </row>
    <row r="320" spans="1:191" s="371" customFormat="1" ht="31.5">
      <c r="A320" s="372">
        <f t="shared" si="80"/>
        <v>65</v>
      </c>
      <c r="B320" s="380" t="s">
        <v>2336</v>
      </c>
      <c r="C320" s="381">
        <v>210000</v>
      </c>
      <c r="D320" s="381" t="s">
        <v>911</v>
      </c>
      <c r="E320" s="381" t="s">
        <v>911</v>
      </c>
      <c r="F320" s="381" t="s">
        <v>911</v>
      </c>
      <c r="G320" s="381">
        <v>1</v>
      </c>
      <c r="H320" s="381" t="s">
        <v>911</v>
      </c>
      <c r="I320" s="373" t="s">
        <v>911</v>
      </c>
      <c r="J320" s="374" t="s">
        <v>911</v>
      </c>
      <c r="K320" s="377" t="s">
        <v>911</v>
      </c>
      <c r="L320" s="377" t="s">
        <v>911</v>
      </c>
      <c r="M320" s="377" t="s">
        <v>911</v>
      </c>
      <c r="N320" s="377">
        <f>G320*1.14</f>
        <v>1.14</v>
      </c>
      <c r="O320" s="377" t="s">
        <v>911</v>
      </c>
      <c r="P320" s="377" t="s">
        <v>911</v>
      </c>
      <c r="Q320" s="377" t="s">
        <v>911</v>
      </c>
      <c r="R320" s="368"/>
      <c r="S320" s="368"/>
      <c r="T320" s="369"/>
      <c r="U320" s="370"/>
      <c r="V320" s="370"/>
      <c r="W320" s="370"/>
      <c r="X320" s="370"/>
      <c r="Y320" s="370"/>
      <c r="Z320" s="370"/>
      <c r="AA320" s="370"/>
      <c r="AB320" s="370"/>
      <c r="AC320" s="370"/>
      <c r="AD320" s="370"/>
      <c r="AE320" s="370"/>
      <c r="AF320" s="370"/>
      <c r="AG320" s="370"/>
      <c r="AH320" s="370"/>
      <c r="AI320" s="370"/>
      <c r="AJ320" s="370"/>
      <c r="AK320" s="370"/>
      <c r="AL320" s="370"/>
      <c r="AM320" s="370"/>
      <c r="AN320" s="370"/>
      <c r="AO320" s="370"/>
      <c r="AP320" s="370"/>
      <c r="AQ320" s="370"/>
      <c r="AR320" s="370"/>
      <c r="AS320" s="370"/>
      <c r="AT320" s="370"/>
      <c r="AU320" s="370"/>
      <c r="AV320" s="370"/>
      <c r="AW320" s="370"/>
      <c r="AX320" s="370"/>
      <c r="AY320" s="370"/>
      <c r="AZ320" s="370"/>
      <c r="BA320" s="370"/>
      <c r="BB320" s="370"/>
      <c r="BC320" s="370"/>
      <c r="BD320" s="370"/>
      <c r="BE320" s="370"/>
      <c r="BF320" s="370"/>
      <c r="BG320" s="370"/>
      <c r="BH320" s="370"/>
      <c r="BI320" s="370"/>
      <c r="BJ320" s="370"/>
      <c r="BK320" s="370"/>
      <c r="BL320" s="370"/>
      <c r="BM320" s="370"/>
      <c r="BN320" s="370"/>
      <c r="BO320" s="370"/>
      <c r="BP320" s="370"/>
      <c r="BQ320" s="370"/>
      <c r="BR320" s="370"/>
      <c r="BS320" s="370"/>
      <c r="BT320" s="370"/>
      <c r="BU320" s="370"/>
      <c r="BV320" s="370"/>
      <c r="BW320" s="370"/>
      <c r="BX320" s="370"/>
      <c r="BY320" s="370"/>
      <c r="BZ320" s="370"/>
      <c r="CA320" s="370"/>
      <c r="CB320" s="370"/>
      <c r="CC320" s="370"/>
      <c r="CD320" s="370"/>
      <c r="CE320" s="370"/>
      <c r="CF320" s="370"/>
      <c r="CG320" s="370"/>
      <c r="CH320" s="370"/>
      <c r="CI320" s="370"/>
      <c r="CJ320" s="370"/>
      <c r="CK320" s="370"/>
      <c r="CL320" s="370"/>
      <c r="CM320" s="370"/>
      <c r="CN320" s="370"/>
      <c r="CO320" s="370"/>
      <c r="CP320" s="370"/>
      <c r="CQ320" s="370"/>
      <c r="CR320" s="370"/>
      <c r="CS320" s="370"/>
      <c r="CT320" s="370"/>
      <c r="CU320" s="370"/>
      <c r="CV320" s="370"/>
      <c r="CW320" s="370"/>
      <c r="CX320" s="370"/>
      <c r="CY320" s="370"/>
      <c r="CZ320" s="370"/>
      <c r="DA320" s="370"/>
      <c r="DB320" s="370"/>
      <c r="DC320" s="370"/>
      <c r="DD320" s="370"/>
      <c r="DE320" s="370"/>
      <c r="DF320" s="370"/>
      <c r="DG320" s="370"/>
      <c r="DH320" s="370"/>
      <c r="DI320" s="370"/>
      <c r="DJ320" s="370"/>
      <c r="DK320" s="370"/>
      <c r="DL320" s="370"/>
      <c r="DM320" s="370"/>
      <c r="DN320" s="370"/>
      <c r="DO320" s="370"/>
      <c r="DP320" s="370"/>
      <c r="DQ320" s="370"/>
      <c r="DR320" s="370"/>
      <c r="DS320" s="370"/>
      <c r="DT320" s="370"/>
      <c r="DU320" s="370"/>
      <c r="DV320" s="370"/>
      <c r="DW320" s="370"/>
      <c r="DX320" s="370"/>
      <c r="DY320" s="370"/>
      <c r="DZ320" s="370"/>
      <c r="EA320" s="370"/>
      <c r="EB320" s="370"/>
      <c r="EC320" s="370"/>
      <c r="ED320" s="370"/>
      <c r="EE320" s="370"/>
      <c r="EF320" s="370"/>
      <c r="EG320" s="370"/>
      <c r="EH320" s="370"/>
      <c r="EI320" s="370"/>
      <c r="EJ320" s="370"/>
      <c r="EK320" s="370"/>
      <c r="EL320" s="370"/>
      <c r="EM320" s="370"/>
      <c r="EN320" s="370"/>
      <c r="EO320" s="370"/>
      <c r="EP320" s="370"/>
      <c r="EQ320" s="370"/>
      <c r="ER320" s="370"/>
      <c r="ES320" s="370"/>
      <c r="ET320" s="370"/>
      <c r="EU320" s="370"/>
      <c r="EV320" s="370"/>
      <c r="EW320" s="370"/>
      <c r="EX320" s="370"/>
      <c r="EY320" s="370"/>
      <c r="EZ320" s="370"/>
      <c r="FA320" s="370"/>
      <c r="FB320" s="370"/>
      <c r="FC320" s="370"/>
      <c r="FD320" s="370"/>
      <c r="FE320" s="370"/>
      <c r="FF320" s="370"/>
      <c r="FG320" s="370"/>
      <c r="FH320" s="370"/>
      <c r="FI320" s="370"/>
      <c r="FJ320" s="370"/>
      <c r="FK320" s="370"/>
      <c r="FL320" s="370"/>
      <c r="FM320" s="370"/>
      <c r="FN320" s="370"/>
      <c r="FO320" s="370"/>
      <c r="FP320" s="370"/>
      <c r="FQ320" s="370"/>
      <c r="FR320" s="370"/>
      <c r="FS320" s="370"/>
      <c r="FT320" s="370"/>
      <c r="FU320" s="370"/>
      <c r="FV320" s="370"/>
      <c r="FW320" s="370"/>
      <c r="FX320" s="370"/>
      <c r="FY320" s="370"/>
      <c r="FZ320" s="370"/>
      <c r="GA320" s="370"/>
      <c r="GB320" s="370"/>
      <c r="GC320" s="370"/>
      <c r="GD320" s="370"/>
      <c r="GE320" s="370"/>
      <c r="GF320" s="370"/>
      <c r="GG320" s="370"/>
      <c r="GH320" s="370"/>
      <c r="GI320" s="370"/>
    </row>
    <row r="321" spans="1:191" s="371" customFormat="1" ht="15.75" customHeight="1">
      <c r="A321" s="372">
        <f t="shared" si="80"/>
        <v>66</v>
      </c>
      <c r="B321" s="380" t="s">
        <v>2337</v>
      </c>
      <c r="C321" s="381">
        <v>80300</v>
      </c>
      <c r="D321" s="381">
        <v>1</v>
      </c>
      <c r="E321" s="381" t="s">
        <v>911</v>
      </c>
      <c r="F321" s="381">
        <v>1</v>
      </c>
      <c r="G321" s="381" t="s">
        <v>911</v>
      </c>
      <c r="H321" s="381">
        <v>1</v>
      </c>
      <c r="I321" s="373">
        <f>H321*0.99</f>
        <v>0.99</v>
      </c>
      <c r="J321" s="374">
        <f>I321*0.99</f>
        <v>0.9801</v>
      </c>
      <c r="K321" s="377">
        <f>D321*1.14</f>
        <v>1.14</v>
      </c>
      <c r="L321" s="377" t="s">
        <v>911</v>
      </c>
      <c r="M321" s="377">
        <f>F321*1.14</f>
        <v>1.14</v>
      </c>
      <c r="N321" s="377" t="s">
        <v>911</v>
      </c>
      <c r="O321" s="377">
        <f aca="true" t="shared" si="81" ref="O321:Q322">H321*1.14</f>
        <v>1.14</v>
      </c>
      <c r="P321" s="377">
        <f t="shared" si="81"/>
        <v>1.1285999999999998</v>
      </c>
      <c r="Q321" s="377">
        <f t="shared" si="81"/>
        <v>1.117314</v>
      </c>
      <c r="R321" s="368"/>
      <c r="S321" s="368"/>
      <c r="T321" s="369"/>
      <c r="U321" s="370"/>
      <c r="V321" s="370"/>
      <c r="W321" s="370"/>
      <c r="X321" s="370"/>
      <c r="Y321" s="370"/>
      <c r="Z321" s="370"/>
      <c r="AA321" s="370"/>
      <c r="AB321" s="370"/>
      <c r="AC321" s="370"/>
      <c r="AD321" s="370"/>
      <c r="AE321" s="370"/>
      <c r="AF321" s="370"/>
      <c r="AG321" s="370"/>
      <c r="AH321" s="370"/>
      <c r="AI321" s="370"/>
      <c r="AJ321" s="370"/>
      <c r="AK321" s="370"/>
      <c r="AL321" s="370"/>
      <c r="AM321" s="370"/>
      <c r="AN321" s="370"/>
      <c r="AO321" s="370"/>
      <c r="AP321" s="370"/>
      <c r="AQ321" s="370"/>
      <c r="AR321" s="370"/>
      <c r="AS321" s="370"/>
      <c r="AT321" s="370"/>
      <c r="AU321" s="370"/>
      <c r="AV321" s="370"/>
      <c r="AW321" s="370"/>
      <c r="AX321" s="370"/>
      <c r="AY321" s="370"/>
      <c r="AZ321" s="370"/>
      <c r="BA321" s="370"/>
      <c r="BB321" s="370"/>
      <c r="BC321" s="370"/>
      <c r="BD321" s="370"/>
      <c r="BE321" s="370"/>
      <c r="BF321" s="370"/>
      <c r="BG321" s="370"/>
      <c r="BH321" s="370"/>
      <c r="BI321" s="370"/>
      <c r="BJ321" s="370"/>
      <c r="BK321" s="370"/>
      <c r="BL321" s="370"/>
      <c r="BM321" s="370"/>
      <c r="BN321" s="370"/>
      <c r="BO321" s="370"/>
      <c r="BP321" s="370"/>
      <c r="BQ321" s="370"/>
      <c r="BR321" s="370"/>
      <c r="BS321" s="370"/>
      <c r="BT321" s="370"/>
      <c r="BU321" s="370"/>
      <c r="BV321" s="370"/>
      <c r="BW321" s="370"/>
      <c r="BX321" s="370"/>
      <c r="BY321" s="370"/>
      <c r="BZ321" s="370"/>
      <c r="CA321" s="370"/>
      <c r="CB321" s="370"/>
      <c r="CC321" s="370"/>
      <c r="CD321" s="370"/>
      <c r="CE321" s="370"/>
      <c r="CF321" s="370"/>
      <c r="CG321" s="370"/>
      <c r="CH321" s="370"/>
      <c r="CI321" s="370"/>
      <c r="CJ321" s="370"/>
      <c r="CK321" s="370"/>
      <c r="CL321" s="370"/>
      <c r="CM321" s="370"/>
      <c r="CN321" s="370"/>
      <c r="CO321" s="370"/>
      <c r="CP321" s="370"/>
      <c r="CQ321" s="370"/>
      <c r="CR321" s="370"/>
      <c r="CS321" s="370"/>
      <c r="CT321" s="370"/>
      <c r="CU321" s="370"/>
      <c r="CV321" s="370"/>
      <c r="CW321" s="370"/>
      <c r="CX321" s="370"/>
      <c r="CY321" s="370"/>
      <c r="CZ321" s="370"/>
      <c r="DA321" s="370"/>
      <c r="DB321" s="370"/>
      <c r="DC321" s="370"/>
      <c r="DD321" s="370"/>
      <c r="DE321" s="370"/>
      <c r="DF321" s="370"/>
      <c r="DG321" s="370"/>
      <c r="DH321" s="370"/>
      <c r="DI321" s="370"/>
      <c r="DJ321" s="370"/>
      <c r="DK321" s="370"/>
      <c r="DL321" s="370"/>
      <c r="DM321" s="370"/>
      <c r="DN321" s="370"/>
      <c r="DO321" s="370"/>
      <c r="DP321" s="370"/>
      <c r="DQ321" s="370"/>
      <c r="DR321" s="370"/>
      <c r="DS321" s="370"/>
      <c r="DT321" s="370"/>
      <c r="DU321" s="370"/>
      <c r="DV321" s="370"/>
      <c r="DW321" s="370"/>
      <c r="DX321" s="370"/>
      <c r="DY321" s="370"/>
      <c r="DZ321" s="370"/>
      <c r="EA321" s="370"/>
      <c r="EB321" s="370"/>
      <c r="EC321" s="370"/>
      <c r="ED321" s="370"/>
      <c r="EE321" s="370"/>
      <c r="EF321" s="370"/>
      <c r="EG321" s="370"/>
      <c r="EH321" s="370"/>
      <c r="EI321" s="370"/>
      <c r="EJ321" s="370"/>
      <c r="EK321" s="370"/>
      <c r="EL321" s="370"/>
      <c r="EM321" s="370"/>
      <c r="EN321" s="370"/>
      <c r="EO321" s="370"/>
      <c r="EP321" s="370"/>
      <c r="EQ321" s="370"/>
      <c r="ER321" s="370"/>
      <c r="ES321" s="370"/>
      <c r="ET321" s="370"/>
      <c r="EU321" s="370"/>
      <c r="EV321" s="370"/>
      <c r="EW321" s="370"/>
      <c r="EX321" s="370"/>
      <c r="EY321" s="370"/>
      <c r="EZ321" s="370"/>
      <c r="FA321" s="370"/>
      <c r="FB321" s="370"/>
      <c r="FC321" s="370"/>
      <c r="FD321" s="370"/>
      <c r="FE321" s="370"/>
      <c r="FF321" s="370"/>
      <c r="FG321" s="370"/>
      <c r="FH321" s="370"/>
      <c r="FI321" s="370"/>
      <c r="FJ321" s="370"/>
      <c r="FK321" s="370"/>
      <c r="FL321" s="370"/>
      <c r="FM321" s="370"/>
      <c r="FN321" s="370"/>
      <c r="FO321" s="370"/>
      <c r="FP321" s="370"/>
      <c r="FQ321" s="370"/>
      <c r="FR321" s="370"/>
      <c r="FS321" s="370"/>
      <c r="FT321" s="370"/>
      <c r="FU321" s="370"/>
      <c r="FV321" s="370"/>
      <c r="FW321" s="370"/>
      <c r="FX321" s="370"/>
      <c r="FY321" s="370"/>
      <c r="FZ321" s="370"/>
      <c r="GA321" s="370"/>
      <c r="GB321" s="370"/>
      <c r="GC321" s="370"/>
      <c r="GD321" s="370"/>
      <c r="GE321" s="370"/>
      <c r="GF321" s="370"/>
      <c r="GG321" s="370"/>
      <c r="GH321" s="370"/>
      <c r="GI321" s="370"/>
    </row>
    <row r="322" spans="1:191" s="371" customFormat="1" ht="15.75" customHeight="1">
      <c r="A322" s="372">
        <f t="shared" si="80"/>
        <v>67</v>
      </c>
      <c r="B322" s="380" t="s">
        <v>2338</v>
      </c>
      <c r="C322" s="381">
        <v>80300</v>
      </c>
      <c r="D322" s="381">
        <v>1</v>
      </c>
      <c r="E322" s="381" t="s">
        <v>911</v>
      </c>
      <c r="F322" s="381">
        <v>1</v>
      </c>
      <c r="G322" s="381" t="s">
        <v>911</v>
      </c>
      <c r="H322" s="381">
        <v>1</v>
      </c>
      <c r="I322" s="373">
        <f>H322*0.99</f>
        <v>0.99</v>
      </c>
      <c r="J322" s="374">
        <f>I322*0.99</f>
        <v>0.9801</v>
      </c>
      <c r="K322" s="377">
        <f>D322*1.14</f>
        <v>1.14</v>
      </c>
      <c r="L322" s="377" t="s">
        <v>911</v>
      </c>
      <c r="M322" s="377">
        <f>F322*1.14</f>
        <v>1.14</v>
      </c>
      <c r="N322" s="377" t="s">
        <v>911</v>
      </c>
      <c r="O322" s="377">
        <f t="shared" si="81"/>
        <v>1.14</v>
      </c>
      <c r="P322" s="377">
        <f t="shared" si="81"/>
        <v>1.1285999999999998</v>
      </c>
      <c r="Q322" s="377">
        <f t="shared" si="81"/>
        <v>1.117314</v>
      </c>
      <c r="R322" s="368"/>
      <c r="S322" s="368"/>
      <c r="T322" s="369"/>
      <c r="U322" s="370"/>
      <c r="V322" s="370"/>
      <c r="W322" s="370"/>
      <c r="X322" s="370"/>
      <c r="Y322" s="370"/>
      <c r="Z322" s="370"/>
      <c r="AA322" s="370"/>
      <c r="AB322" s="370"/>
      <c r="AC322" s="370"/>
      <c r="AD322" s="370"/>
      <c r="AE322" s="370"/>
      <c r="AF322" s="370"/>
      <c r="AG322" s="370"/>
      <c r="AH322" s="370"/>
      <c r="AI322" s="370"/>
      <c r="AJ322" s="370"/>
      <c r="AK322" s="370"/>
      <c r="AL322" s="370"/>
      <c r="AM322" s="370"/>
      <c r="AN322" s="370"/>
      <c r="AO322" s="370"/>
      <c r="AP322" s="370"/>
      <c r="AQ322" s="370"/>
      <c r="AR322" s="370"/>
      <c r="AS322" s="370"/>
      <c r="AT322" s="370"/>
      <c r="AU322" s="370"/>
      <c r="AV322" s="370"/>
      <c r="AW322" s="370"/>
      <c r="AX322" s="370"/>
      <c r="AY322" s="370"/>
      <c r="AZ322" s="370"/>
      <c r="BA322" s="370"/>
      <c r="BB322" s="370"/>
      <c r="BC322" s="370"/>
      <c r="BD322" s="370"/>
      <c r="BE322" s="370"/>
      <c r="BF322" s="370"/>
      <c r="BG322" s="370"/>
      <c r="BH322" s="370"/>
      <c r="BI322" s="370"/>
      <c r="BJ322" s="370"/>
      <c r="BK322" s="370"/>
      <c r="BL322" s="370"/>
      <c r="BM322" s="370"/>
      <c r="BN322" s="370"/>
      <c r="BO322" s="370"/>
      <c r="BP322" s="370"/>
      <c r="BQ322" s="370"/>
      <c r="BR322" s="370"/>
      <c r="BS322" s="370"/>
      <c r="BT322" s="370"/>
      <c r="BU322" s="370"/>
      <c r="BV322" s="370"/>
      <c r="BW322" s="370"/>
      <c r="BX322" s="370"/>
      <c r="BY322" s="370"/>
      <c r="BZ322" s="370"/>
      <c r="CA322" s="370"/>
      <c r="CB322" s="370"/>
      <c r="CC322" s="370"/>
      <c r="CD322" s="370"/>
      <c r="CE322" s="370"/>
      <c r="CF322" s="370"/>
      <c r="CG322" s="370"/>
      <c r="CH322" s="370"/>
      <c r="CI322" s="370"/>
      <c r="CJ322" s="370"/>
      <c r="CK322" s="370"/>
      <c r="CL322" s="370"/>
      <c r="CM322" s="370"/>
      <c r="CN322" s="370"/>
      <c r="CO322" s="370"/>
      <c r="CP322" s="370"/>
      <c r="CQ322" s="370"/>
      <c r="CR322" s="370"/>
      <c r="CS322" s="370"/>
      <c r="CT322" s="370"/>
      <c r="CU322" s="370"/>
      <c r="CV322" s="370"/>
      <c r="CW322" s="370"/>
      <c r="CX322" s="370"/>
      <c r="CY322" s="370"/>
      <c r="CZ322" s="370"/>
      <c r="DA322" s="370"/>
      <c r="DB322" s="370"/>
      <c r="DC322" s="370"/>
      <c r="DD322" s="370"/>
      <c r="DE322" s="370"/>
      <c r="DF322" s="370"/>
      <c r="DG322" s="370"/>
      <c r="DH322" s="370"/>
      <c r="DI322" s="370"/>
      <c r="DJ322" s="370"/>
      <c r="DK322" s="370"/>
      <c r="DL322" s="370"/>
      <c r="DM322" s="370"/>
      <c r="DN322" s="370"/>
      <c r="DO322" s="370"/>
      <c r="DP322" s="370"/>
      <c r="DQ322" s="370"/>
      <c r="DR322" s="370"/>
      <c r="DS322" s="370"/>
      <c r="DT322" s="370"/>
      <c r="DU322" s="370"/>
      <c r="DV322" s="370"/>
      <c r="DW322" s="370"/>
      <c r="DX322" s="370"/>
      <c r="DY322" s="370"/>
      <c r="DZ322" s="370"/>
      <c r="EA322" s="370"/>
      <c r="EB322" s="370"/>
      <c r="EC322" s="370"/>
      <c r="ED322" s="370"/>
      <c r="EE322" s="370"/>
      <c r="EF322" s="370"/>
      <c r="EG322" s="370"/>
      <c r="EH322" s="370"/>
      <c r="EI322" s="370"/>
      <c r="EJ322" s="370"/>
      <c r="EK322" s="370"/>
      <c r="EL322" s="370"/>
      <c r="EM322" s="370"/>
      <c r="EN322" s="370"/>
      <c r="EO322" s="370"/>
      <c r="EP322" s="370"/>
      <c r="EQ322" s="370"/>
      <c r="ER322" s="370"/>
      <c r="ES322" s="370"/>
      <c r="ET322" s="370"/>
      <c r="EU322" s="370"/>
      <c r="EV322" s="370"/>
      <c r="EW322" s="370"/>
      <c r="EX322" s="370"/>
      <c r="EY322" s="370"/>
      <c r="EZ322" s="370"/>
      <c r="FA322" s="370"/>
      <c r="FB322" s="370"/>
      <c r="FC322" s="370"/>
      <c r="FD322" s="370"/>
      <c r="FE322" s="370"/>
      <c r="FF322" s="370"/>
      <c r="FG322" s="370"/>
      <c r="FH322" s="370"/>
      <c r="FI322" s="370"/>
      <c r="FJ322" s="370"/>
      <c r="FK322" s="370"/>
      <c r="FL322" s="370"/>
      <c r="FM322" s="370"/>
      <c r="FN322" s="370"/>
      <c r="FO322" s="370"/>
      <c r="FP322" s="370"/>
      <c r="FQ322" s="370"/>
      <c r="FR322" s="370"/>
      <c r="FS322" s="370"/>
      <c r="FT322" s="370"/>
      <c r="FU322" s="370"/>
      <c r="FV322" s="370"/>
      <c r="FW322" s="370"/>
      <c r="FX322" s="370"/>
      <c r="FY322" s="370"/>
      <c r="FZ322" s="370"/>
      <c r="GA322" s="370"/>
      <c r="GB322" s="370"/>
      <c r="GC322" s="370"/>
      <c r="GD322" s="370"/>
      <c r="GE322" s="370"/>
      <c r="GF322" s="370"/>
      <c r="GG322" s="370"/>
      <c r="GH322" s="370"/>
      <c r="GI322" s="370"/>
    </row>
    <row r="323" spans="1:191" s="371" customFormat="1" ht="15.75" customHeight="1">
      <c r="A323" s="372">
        <f t="shared" si="80"/>
        <v>68</v>
      </c>
      <c r="B323" s="380" t="s">
        <v>2339</v>
      </c>
      <c r="C323" s="381" t="s">
        <v>927</v>
      </c>
      <c r="D323" s="381" t="s">
        <v>911</v>
      </c>
      <c r="E323" s="381" t="s">
        <v>911</v>
      </c>
      <c r="F323" s="381">
        <v>1</v>
      </c>
      <c r="G323" s="381" t="s">
        <v>911</v>
      </c>
      <c r="H323" s="381" t="s">
        <v>911</v>
      </c>
      <c r="I323" s="373" t="s">
        <v>911</v>
      </c>
      <c r="J323" s="374" t="s">
        <v>911</v>
      </c>
      <c r="K323" s="377" t="s">
        <v>911</v>
      </c>
      <c r="L323" s="377" t="s">
        <v>911</v>
      </c>
      <c r="M323" s="377">
        <f>F323*1.14</f>
        <v>1.14</v>
      </c>
      <c r="N323" s="377" t="s">
        <v>911</v>
      </c>
      <c r="O323" s="377" t="s">
        <v>911</v>
      </c>
      <c r="P323" s="377" t="s">
        <v>911</v>
      </c>
      <c r="Q323" s="377" t="s">
        <v>911</v>
      </c>
      <c r="R323" s="368"/>
      <c r="S323" s="368"/>
      <c r="T323" s="369"/>
      <c r="U323" s="370"/>
      <c r="V323" s="370"/>
      <c r="W323" s="370"/>
      <c r="X323" s="370"/>
      <c r="Y323" s="370"/>
      <c r="Z323" s="370"/>
      <c r="AA323" s="370"/>
      <c r="AB323" s="370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0"/>
      <c r="BA323" s="370"/>
      <c r="BB323" s="370"/>
      <c r="BC323" s="370"/>
      <c r="BD323" s="370"/>
      <c r="BE323" s="370"/>
      <c r="BF323" s="370"/>
      <c r="BG323" s="370"/>
      <c r="BH323" s="370"/>
      <c r="BI323" s="370"/>
      <c r="BJ323" s="370"/>
      <c r="BK323" s="370"/>
      <c r="BL323" s="370"/>
      <c r="BM323" s="370"/>
      <c r="BN323" s="370"/>
      <c r="BO323" s="370"/>
      <c r="BP323" s="370"/>
      <c r="BQ323" s="370"/>
      <c r="BR323" s="370"/>
      <c r="BS323" s="370"/>
      <c r="BT323" s="370"/>
      <c r="BU323" s="370"/>
      <c r="BV323" s="370"/>
      <c r="BW323" s="370"/>
      <c r="BX323" s="370"/>
      <c r="BY323" s="370"/>
      <c r="BZ323" s="370"/>
      <c r="CA323" s="370"/>
      <c r="CB323" s="370"/>
      <c r="CC323" s="370"/>
      <c r="CD323" s="370"/>
      <c r="CE323" s="370"/>
      <c r="CF323" s="370"/>
      <c r="CG323" s="370"/>
      <c r="CH323" s="370"/>
      <c r="CI323" s="370"/>
      <c r="CJ323" s="370"/>
      <c r="CK323" s="370"/>
      <c r="CL323" s="370"/>
      <c r="CM323" s="370"/>
      <c r="CN323" s="370"/>
      <c r="CO323" s="370"/>
      <c r="CP323" s="370"/>
      <c r="CQ323" s="370"/>
      <c r="CR323" s="370"/>
      <c r="CS323" s="370"/>
      <c r="CT323" s="370"/>
      <c r="CU323" s="370"/>
      <c r="CV323" s="370"/>
      <c r="CW323" s="370"/>
      <c r="CX323" s="370"/>
      <c r="CY323" s="370"/>
      <c r="CZ323" s="370"/>
      <c r="DA323" s="370"/>
      <c r="DB323" s="370"/>
      <c r="DC323" s="370"/>
      <c r="DD323" s="370"/>
      <c r="DE323" s="370"/>
      <c r="DF323" s="370"/>
      <c r="DG323" s="370"/>
      <c r="DH323" s="370"/>
      <c r="DI323" s="370"/>
      <c r="DJ323" s="370"/>
      <c r="DK323" s="370"/>
      <c r="DL323" s="370"/>
      <c r="DM323" s="370"/>
      <c r="DN323" s="370"/>
      <c r="DO323" s="370"/>
      <c r="DP323" s="370"/>
      <c r="DQ323" s="370"/>
      <c r="DR323" s="370"/>
      <c r="DS323" s="370"/>
      <c r="DT323" s="370"/>
      <c r="DU323" s="370"/>
      <c r="DV323" s="370"/>
      <c r="DW323" s="370"/>
      <c r="DX323" s="370"/>
      <c r="DY323" s="370"/>
      <c r="DZ323" s="370"/>
      <c r="EA323" s="370"/>
      <c r="EB323" s="370"/>
      <c r="EC323" s="370"/>
      <c r="ED323" s="370"/>
      <c r="EE323" s="370"/>
      <c r="EF323" s="370"/>
      <c r="EG323" s="370"/>
      <c r="EH323" s="370"/>
      <c r="EI323" s="370"/>
      <c r="EJ323" s="370"/>
      <c r="EK323" s="370"/>
      <c r="EL323" s="370"/>
      <c r="EM323" s="370"/>
      <c r="EN323" s="370"/>
      <c r="EO323" s="370"/>
      <c r="EP323" s="370"/>
      <c r="EQ323" s="370"/>
      <c r="ER323" s="370"/>
      <c r="ES323" s="370"/>
      <c r="ET323" s="370"/>
      <c r="EU323" s="370"/>
      <c r="EV323" s="370"/>
      <c r="EW323" s="370"/>
      <c r="EX323" s="370"/>
      <c r="EY323" s="370"/>
      <c r="EZ323" s="370"/>
      <c r="FA323" s="370"/>
      <c r="FB323" s="370"/>
      <c r="FC323" s="370"/>
      <c r="FD323" s="370"/>
      <c r="FE323" s="370"/>
      <c r="FF323" s="370"/>
      <c r="FG323" s="370"/>
      <c r="FH323" s="370"/>
      <c r="FI323" s="370"/>
      <c r="FJ323" s="370"/>
      <c r="FK323" s="370"/>
      <c r="FL323" s="370"/>
      <c r="FM323" s="370"/>
      <c r="FN323" s="370"/>
      <c r="FO323" s="370"/>
      <c r="FP323" s="370"/>
      <c r="FQ323" s="370"/>
      <c r="FR323" s="370"/>
      <c r="FS323" s="370"/>
      <c r="FT323" s="370"/>
      <c r="FU323" s="370"/>
      <c r="FV323" s="370"/>
      <c r="FW323" s="370"/>
      <c r="FX323" s="370"/>
      <c r="FY323" s="370"/>
      <c r="FZ323" s="370"/>
      <c r="GA323" s="370"/>
      <c r="GB323" s="370"/>
      <c r="GC323" s="370"/>
      <c r="GD323" s="370"/>
      <c r="GE323" s="370"/>
      <c r="GF323" s="370"/>
      <c r="GG323" s="370"/>
      <c r="GH323" s="370"/>
      <c r="GI323" s="370"/>
    </row>
    <row r="324" spans="1:191" s="371" customFormat="1" ht="15.75" customHeight="1">
      <c r="A324" s="372">
        <f t="shared" si="80"/>
        <v>69</v>
      </c>
      <c r="B324" s="380" t="s">
        <v>2340</v>
      </c>
      <c r="C324" s="381">
        <v>210000</v>
      </c>
      <c r="D324" s="381" t="s">
        <v>911</v>
      </c>
      <c r="E324" s="381">
        <v>1</v>
      </c>
      <c r="F324" s="381" t="s">
        <v>911</v>
      </c>
      <c r="G324" s="381" t="s">
        <v>911</v>
      </c>
      <c r="H324" s="381">
        <v>1</v>
      </c>
      <c r="I324" s="373">
        <f aca="true" t="shared" si="82" ref="I324:J326">H324*0.99</f>
        <v>0.99</v>
      </c>
      <c r="J324" s="374">
        <f t="shared" si="82"/>
        <v>0.9801</v>
      </c>
      <c r="K324" s="377" t="s">
        <v>911</v>
      </c>
      <c r="L324" s="377">
        <f>E324*1.14</f>
        <v>1.14</v>
      </c>
      <c r="M324" s="377" t="s">
        <v>911</v>
      </c>
      <c r="N324" s="377" t="s">
        <v>911</v>
      </c>
      <c r="O324" s="377">
        <f aca="true" t="shared" si="83" ref="O324:Q326">H324*1.14</f>
        <v>1.14</v>
      </c>
      <c r="P324" s="377">
        <f t="shared" si="83"/>
        <v>1.1285999999999998</v>
      </c>
      <c r="Q324" s="377">
        <f t="shared" si="83"/>
        <v>1.117314</v>
      </c>
      <c r="R324" s="368"/>
      <c r="S324" s="368"/>
      <c r="T324" s="369"/>
      <c r="U324" s="370"/>
      <c r="V324" s="370"/>
      <c r="W324" s="370"/>
      <c r="X324" s="370"/>
      <c r="Y324" s="370"/>
      <c r="Z324" s="370"/>
      <c r="AA324" s="370"/>
      <c r="AB324" s="370"/>
      <c r="AC324" s="370"/>
      <c r="AD324" s="370"/>
      <c r="AE324" s="370"/>
      <c r="AF324" s="370"/>
      <c r="AG324" s="370"/>
      <c r="AH324" s="370"/>
      <c r="AI324" s="370"/>
      <c r="AJ324" s="370"/>
      <c r="AK324" s="370"/>
      <c r="AL324" s="370"/>
      <c r="AM324" s="370"/>
      <c r="AN324" s="370"/>
      <c r="AO324" s="370"/>
      <c r="AP324" s="370"/>
      <c r="AQ324" s="370"/>
      <c r="AR324" s="370"/>
      <c r="AS324" s="370"/>
      <c r="AT324" s="370"/>
      <c r="AU324" s="370"/>
      <c r="AV324" s="370"/>
      <c r="AW324" s="370"/>
      <c r="AX324" s="370"/>
      <c r="AY324" s="370"/>
      <c r="AZ324" s="370"/>
      <c r="BA324" s="370"/>
      <c r="BB324" s="370"/>
      <c r="BC324" s="370"/>
      <c r="BD324" s="370"/>
      <c r="BE324" s="370"/>
      <c r="BF324" s="370"/>
      <c r="BG324" s="370"/>
      <c r="BH324" s="370"/>
      <c r="BI324" s="370"/>
      <c r="BJ324" s="370"/>
      <c r="BK324" s="370"/>
      <c r="BL324" s="370"/>
      <c r="BM324" s="370"/>
      <c r="BN324" s="370"/>
      <c r="BO324" s="370"/>
      <c r="BP324" s="370"/>
      <c r="BQ324" s="370"/>
      <c r="BR324" s="370"/>
      <c r="BS324" s="370"/>
      <c r="BT324" s="370"/>
      <c r="BU324" s="370"/>
      <c r="BV324" s="370"/>
      <c r="BW324" s="370"/>
      <c r="BX324" s="370"/>
      <c r="BY324" s="370"/>
      <c r="BZ324" s="370"/>
      <c r="CA324" s="370"/>
      <c r="CB324" s="370"/>
      <c r="CC324" s="370"/>
      <c r="CD324" s="370"/>
      <c r="CE324" s="370"/>
      <c r="CF324" s="370"/>
      <c r="CG324" s="370"/>
      <c r="CH324" s="370"/>
      <c r="CI324" s="370"/>
      <c r="CJ324" s="370"/>
      <c r="CK324" s="370"/>
      <c r="CL324" s="370"/>
      <c r="CM324" s="370"/>
      <c r="CN324" s="370"/>
      <c r="CO324" s="370"/>
      <c r="CP324" s="370"/>
      <c r="CQ324" s="370"/>
      <c r="CR324" s="370"/>
      <c r="CS324" s="370"/>
      <c r="CT324" s="370"/>
      <c r="CU324" s="370"/>
      <c r="CV324" s="370"/>
      <c r="CW324" s="370"/>
      <c r="CX324" s="370"/>
      <c r="CY324" s="370"/>
      <c r="CZ324" s="370"/>
      <c r="DA324" s="370"/>
      <c r="DB324" s="370"/>
      <c r="DC324" s="370"/>
      <c r="DD324" s="370"/>
      <c r="DE324" s="370"/>
      <c r="DF324" s="370"/>
      <c r="DG324" s="370"/>
      <c r="DH324" s="370"/>
      <c r="DI324" s="370"/>
      <c r="DJ324" s="370"/>
      <c r="DK324" s="370"/>
      <c r="DL324" s="370"/>
      <c r="DM324" s="370"/>
      <c r="DN324" s="370"/>
      <c r="DO324" s="370"/>
      <c r="DP324" s="370"/>
      <c r="DQ324" s="370"/>
      <c r="DR324" s="370"/>
      <c r="DS324" s="370"/>
      <c r="DT324" s="370"/>
      <c r="DU324" s="370"/>
      <c r="DV324" s="370"/>
      <c r="DW324" s="370"/>
      <c r="DX324" s="370"/>
      <c r="DY324" s="370"/>
      <c r="DZ324" s="370"/>
      <c r="EA324" s="370"/>
      <c r="EB324" s="370"/>
      <c r="EC324" s="370"/>
      <c r="ED324" s="370"/>
      <c r="EE324" s="370"/>
      <c r="EF324" s="370"/>
      <c r="EG324" s="370"/>
      <c r="EH324" s="370"/>
      <c r="EI324" s="370"/>
      <c r="EJ324" s="370"/>
      <c r="EK324" s="370"/>
      <c r="EL324" s="370"/>
      <c r="EM324" s="370"/>
      <c r="EN324" s="370"/>
      <c r="EO324" s="370"/>
      <c r="EP324" s="370"/>
      <c r="EQ324" s="370"/>
      <c r="ER324" s="370"/>
      <c r="ES324" s="370"/>
      <c r="ET324" s="370"/>
      <c r="EU324" s="370"/>
      <c r="EV324" s="370"/>
      <c r="EW324" s="370"/>
      <c r="EX324" s="370"/>
      <c r="EY324" s="370"/>
      <c r="EZ324" s="370"/>
      <c r="FA324" s="370"/>
      <c r="FB324" s="370"/>
      <c r="FC324" s="370"/>
      <c r="FD324" s="370"/>
      <c r="FE324" s="370"/>
      <c r="FF324" s="370"/>
      <c r="FG324" s="370"/>
      <c r="FH324" s="370"/>
      <c r="FI324" s="370"/>
      <c r="FJ324" s="370"/>
      <c r="FK324" s="370"/>
      <c r="FL324" s="370"/>
      <c r="FM324" s="370"/>
      <c r="FN324" s="370"/>
      <c r="FO324" s="370"/>
      <c r="FP324" s="370"/>
      <c r="FQ324" s="370"/>
      <c r="FR324" s="370"/>
      <c r="FS324" s="370"/>
      <c r="FT324" s="370"/>
      <c r="FU324" s="370"/>
      <c r="FV324" s="370"/>
      <c r="FW324" s="370"/>
      <c r="FX324" s="370"/>
      <c r="FY324" s="370"/>
      <c r="FZ324" s="370"/>
      <c r="GA324" s="370"/>
      <c r="GB324" s="370"/>
      <c r="GC324" s="370"/>
      <c r="GD324" s="370"/>
      <c r="GE324" s="370"/>
      <c r="GF324" s="370"/>
      <c r="GG324" s="370"/>
      <c r="GH324" s="370"/>
      <c r="GI324" s="370"/>
    </row>
    <row r="325" spans="1:191" s="371" customFormat="1" ht="15.75" customHeight="1">
      <c r="A325" s="372">
        <f t="shared" si="80"/>
        <v>70</v>
      </c>
      <c r="B325" s="380" t="s">
        <v>2341</v>
      </c>
      <c r="C325" s="381">
        <v>80110</v>
      </c>
      <c r="D325" s="381" t="s">
        <v>911</v>
      </c>
      <c r="E325" s="381" t="s">
        <v>911</v>
      </c>
      <c r="F325" s="381" t="s">
        <v>911</v>
      </c>
      <c r="G325" s="381" t="s">
        <v>911</v>
      </c>
      <c r="H325" s="381">
        <v>1</v>
      </c>
      <c r="I325" s="373">
        <f t="shared" si="82"/>
        <v>0.99</v>
      </c>
      <c r="J325" s="374">
        <f t="shared" si="82"/>
        <v>0.9801</v>
      </c>
      <c r="K325" s="377" t="s">
        <v>911</v>
      </c>
      <c r="L325" s="377" t="s">
        <v>911</v>
      </c>
      <c r="M325" s="377" t="s">
        <v>911</v>
      </c>
      <c r="N325" s="377" t="s">
        <v>911</v>
      </c>
      <c r="O325" s="377">
        <f t="shared" si="83"/>
        <v>1.14</v>
      </c>
      <c r="P325" s="377">
        <f t="shared" si="83"/>
        <v>1.1285999999999998</v>
      </c>
      <c r="Q325" s="377">
        <f t="shared" si="83"/>
        <v>1.117314</v>
      </c>
      <c r="R325" s="368"/>
      <c r="S325" s="368"/>
      <c r="T325" s="369"/>
      <c r="U325" s="370"/>
      <c r="V325" s="370"/>
      <c r="W325" s="370"/>
      <c r="X325" s="370"/>
      <c r="Y325" s="370"/>
      <c r="Z325" s="370"/>
      <c r="AA325" s="370"/>
      <c r="AB325" s="370"/>
      <c r="AC325" s="370"/>
      <c r="AD325" s="370"/>
      <c r="AE325" s="370"/>
      <c r="AF325" s="370"/>
      <c r="AG325" s="370"/>
      <c r="AH325" s="370"/>
      <c r="AI325" s="370"/>
      <c r="AJ325" s="370"/>
      <c r="AK325" s="370"/>
      <c r="AL325" s="370"/>
      <c r="AM325" s="370"/>
      <c r="AN325" s="370"/>
      <c r="AO325" s="370"/>
      <c r="AP325" s="370"/>
      <c r="AQ325" s="370"/>
      <c r="AR325" s="370"/>
      <c r="AS325" s="370"/>
      <c r="AT325" s="370"/>
      <c r="AU325" s="370"/>
      <c r="AV325" s="370"/>
      <c r="AW325" s="370"/>
      <c r="AX325" s="370"/>
      <c r="AY325" s="370"/>
      <c r="AZ325" s="370"/>
      <c r="BA325" s="370"/>
      <c r="BB325" s="370"/>
      <c r="BC325" s="370"/>
      <c r="BD325" s="370"/>
      <c r="BE325" s="370"/>
      <c r="BF325" s="370"/>
      <c r="BG325" s="370"/>
      <c r="BH325" s="370"/>
      <c r="BI325" s="370"/>
      <c r="BJ325" s="370"/>
      <c r="BK325" s="370"/>
      <c r="BL325" s="370"/>
      <c r="BM325" s="370"/>
      <c r="BN325" s="370"/>
      <c r="BO325" s="370"/>
      <c r="BP325" s="370"/>
      <c r="BQ325" s="370"/>
      <c r="BR325" s="370"/>
      <c r="BS325" s="370"/>
      <c r="BT325" s="370"/>
      <c r="BU325" s="370"/>
      <c r="BV325" s="370"/>
      <c r="BW325" s="370"/>
      <c r="BX325" s="370"/>
      <c r="BY325" s="370"/>
      <c r="BZ325" s="370"/>
      <c r="CA325" s="370"/>
      <c r="CB325" s="370"/>
      <c r="CC325" s="370"/>
      <c r="CD325" s="370"/>
      <c r="CE325" s="370"/>
      <c r="CF325" s="370"/>
      <c r="CG325" s="370"/>
      <c r="CH325" s="370"/>
      <c r="CI325" s="370"/>
      <c r="CJ325" s="370"/>
      <c r="CK325" s="370"/>
      <c r="CL325" s="370"/>
      <c r="CM325" s="370"/>
      <c r="CN325" s="370"/>
      <c r="CO325" s="370"/>
      <c r="CP325" s="370"/>
      <c r="CQ325" s="370"/>
      <c r="CR325" s="370"/>
      <c r="CS325" s="370"/>
      <c r="CT325" s="370"/>
      <c r="CU325" s="370"/>
      <c r="CV325" s="370"/>
      <c r="CW325" s="370"/>
      <c r="CX325" s="370"/>
      <c r="CY325" s="370"/>
      <c r="CZ325" s="370"/>
      <c r="DA325" s="370"/>
      <c r="DB325" s="370"/>
      <c r="DC325" s="370"/>
      <c r="DD325" s="370"/>
      <c r="DE325" s="370"/>
      <c r="DF325" s="370"/>
      <c r="DG325" s="370"/>
      <c r="DH325" s="370"/>
      <c r="DI325" s="370"/>
      <c r="DJ325" s="370"/>
      <c r="DK325" s="370"/>
      <c r="DL325" s="370"/>
      <c r="DM325" s="370"/>
      <c r="DN325" s="370"/>
      <c r="DO325" s="370"/>
      <c r="DP325" s="370"/>
      <c r="DQ325" s="370"/>
      <c r="DR325" s="370"/>
      <c r="DS325" s="370"/>
      <c r="DT325" s="370"/>
      <c r="DU325" s="370"/>
      <c r="DV325" s="370"/>
      <c r="DW325" s="370"/>
      <c r="DX325" s="370"/>
      <c r="DY325" s="370"/>
      <c r="DZ325" s="370"/>
      <c r="EA325" s="370"/>
      <c r="EB325" s="370"/>
      <c r="EC325" s="370"/>
      <c r="ED325" s="370"/>
      <c r="EE325" s="370"/>
      <c r="EF325" s="370"/>
      <c r="EG325" s="370"/>
      <c r="EH325" s="370"/>
      <c r="EI325" s="370"/>
      <c r="EJ325" s="370"/>
      <c r="EK325" s="370"/>
      <c r="EL325" s="370"/>
      <c r="EM325" s="370"/>
      <c r="EN325" s="370"/>
      <c r="EO325" s="370"/>
      <c r="EP325" s="370"/>
      <c r="EQ325" s="370"/>
      <c r="ER325" s="370"/>
      <c r="ES325" s="370"/>
      <c r="ET325" s="370"/>
      <c r="EU325" s="370"/>
      <c r="EV325" s="370"/>
      <c r="EW325" s="370"/>
      <c r="EX325" s="370"/>
      <c r="EY325" s="370"/>
      <c r="EZ325" s="370"/>
      <c r="FA325" s="370"/>
      <c r="FB325" s="370"/>
      <c r="FC325" s="370"/>
      <c r="FD325" s="370"/>
      <c r="FE325" s="370"/>
      <c r="FF325" s="370"/>
      <c r="FG325" s="370"/>
      <c r="FH325" s="370"/>
      <c r="FI325" s="370"/>
      <c r="FJ325" s="370"/>
      <c r="FK325" s="370"/>
      <c r="FL325" s="370"/>
      <c r="FM325" s="370"/>
      <c r="FN325" s="370"/>
      <c r="FO325" s="370"/>
      <c r="FP325" s="370"/>
      <c r="FQ325" s="370"/>
      <c r="FR325" s="370"/>
      <c r="FS325" s="370"/>
      <c r="FT325" s="370"/>
      <c r="FU325" s="370"/>
      <c r="FV325" s="370"/>
      <c r="FW325" s="370"/>
      <c r="FX325" s="370"/>
      <c r="FY325" s="370"/>
      <c r="FZ325" s="370"/>
      <c r="GA325" s="370"/>
      <c r="GB325" s="370"/>
      <c r="GC325" s="370"/>
      <c r="GD325" s="370"/>
      <c r="GE325" s="370"/>
      <c r="GF325" s="370"/>
      <c r="GG325" s="370"/>
      <c r="GH325" s="370"/>
      <c r="GI325" s="370"/>
    </row>
    <row r="326" spans="1:191" s="371" customFormat="1" ht="15.75" customHeight="1">
      <c r="A326" s="372">
        <f t="shared" si="80"/>
        <v>71</v>
      </c>
      <c r="B326" s="380" t="s">
        <v>2342</v>
      </c>
      <c r="C326" s="381">
        <v>30000</v>
      </c>
      <c r="D326" s="381" t="s">
        <v>911</v>
      </c>
      <c r="E326" s="381">
        <v>1</v>
      </c>
      <c r="F326" s="381" t="s">
        <v>911</v>
      </c>
      <c r="G326" s="381" t="s">
        <v>911</v>
      </c>
      <c r="H326" s="381">
        <v>1</v>
      </c>
      <c r="I326" s="373">
        <f t="shared" si="82"/>
        <v>0.99</v>
      </c>
      <c r="J326" s="374">
        <f t="shared" si="82"/>
        <v>0.9801</v>
      </c>
      <c r="K326" s="377" t="s">
        <v>911</v>
      </c>
      <c r="L326" s="377">
        <f>E326*1.14</f>
        <v>1.14</v>
      </c>
      <c r="M326" s="377" t="s">
        <v>911</v>
      </c>
      <c r="N326" s="377" t="s">
        <v>911</v>
      </c>
      <c r="O326" s="377">
        <f t="shared" si="83"/>
        <v>1.14</v>
      </c>
      <c r="P326" s="377">
        <f t="shared" si="83"/>
        <v>1.1285999999999998</v>
      </c>
      <c r="Q326" s="377">
        <f t="shared" si="83"/>
        <v>1.117314</v>
      </c>
      <c r="R326" s="368"/>
      <c r="S326" s="368"/>
      <c r="T326" s="369"/>
      <c r="U326" s="370"/>
      <c r="V326" s="370"/>
      <c r="W326" s="370"/>
      <c r="X326" s="370"/>
      <c r="Y326" s="370"/>
      <c r="Z326" s="370"/>
      <c r="AA326" s="370"/>
      <c r="AB326" s="370"/>
      <c r="AC326" s="370"/>
      <c r="AD326" s="370"/>
      <c r="AE326" s="370"/>
      <c r="AF326" s="370"/>
      <c r="AG326" s="370"/>
      <c r="AH326" s="370"/>
      <c r="AI326" s="370"/>
      <c r="AJ326" s="370"/>
      <c r="AK326" s="370"/>
      <c r="AL326" s="370"/>
      <c r="AM326" s="370"/>
      <c r="AN326" s="370"/>
      <c r="AO326" s="370"/>
      <c r="AP326" s="370"/>
      <c r="AQ326" s="370"/>
      <c r="AR326" s="370"/>
      <c r="AS326" s="370"/>
      <c r="AT326" s="370"/>
      <c r="AU326" s="370"/>
      <c r="AV326" s="370"/>
      <c r="AW326" s="370"/>
      <c r="AX326" s="370"/>
      <c r="AY326" s="370"/>
      <c r="AZ326" s="370"/>
      <c r="BA326" s="370"/>
      <c r="BB326" s="370"/>
      <c r="BC326" s="370"/>
      <c r="BD326" s="370"/>
      <c r="BE326" s="370"/>
      <c r="BF326" s="370"/>
      <c r="BG326" s="370"/>
      <c r="BH326" s="370"/>
      <c r="BI326" s="370"/>
      <c r="BJ326" s="370"/>
      <c r="BK326" s="370"/>
      <c r="BL326" s="370"/>
      <c r="BM326" s="370"/>
      <c r="BN326" s="370"/>
      <c r="BO326" s="370"/>
      <c r="BP326" s="370"/>
      <c r="BQ326" s="370"/>
      <c r="BR326" s="370"/>
      <c r="BS326" s="370"/>
      <c r="BT326" s="370"/>
      <c r="BU326" s="370"/>
      <c r="BV326" s="370"/>
      <c r="BW326" s="370"/>
      <c r="BX326" s="370"/>
      <c r="BY326" s="370"/>
      <c r="BZ326" s="370"/>
      <c r="CA326" s="370"/>
      <c r="CB326" s="370"/>
      <c r="CC326" s="370"/>
      <c r="CD326" s="370"/>
      <c r="CE326" s="370"/>
      <c r="CF326" s="370"/>
      <c r="CG326" s="370"/>
      <c r="CH326" s="370"/>
      <c r="CI326" s="370"/>
      <c r="CJ326" s="370"/>
      <c r="CK326" s="370"/>
      <c r="CL326" s="370"/>
      <c r="CM326" s="370"/>
      <c r="CN326" s="370"/>
      <c r="CO326" s="370"/>
      <c r="CP326" s="370"/>
      <c r="CQ326" s="370"/>
      <c r="CR326" s="370"/>
      <c r="CS326" s="370"/>
      <c r="CT326" s="370"/>
      <c r="CU326" s="370"/>
      <c r="CV326" s="370"/>
      <c r="CW326" s="370"/>
      <c r="CX326" s="370"/>
      <c r="CY326" s="370"/>
      <c r="CZ326" s="370"/>
      <c r="DA326" s="370"/>
      <c r="DB326" s="370"/>
      <c r="DC326" s="370"/>
      <c r="DD326" s="370"/>
      <c r="DE326" s="370"/>
      <c r="DF326" s="370"/>
      <c r="DG326" s="370"/>
      <c r="DH326" s="370"/>
      <c r="DI326" s="370"/>
      <c r="DJ326" s="370"/>
      <c r="DK326" s="370"/>
      <c r="DL326" s="370"/>
      <c r="DM326" s="370"/>
      <c r="DN326" s="370"/>
      <c r="DO326" s="370"/>
      <c r="DP326" s="370"/>
      <c r="DQ326" s="370"/>
      <c r="DR326" s="370"/>
      <c r="DS326" s="370"/>
      <c r="DT326" s="370"/>
      <c r="DU326" s="370"/>
      <c r="DV326" s="370"/>
      <c r="DW326" s="370"/>
      <c r="DX326" s="370"/>
      <c r="DY326" s="370"/>
      <c r="DZ326" s="370"/>
      <c r="EA326" s="370"/>
      <c r="EB326" s="370"/>
      <c r="EC326" s="370"/>
      <c r="ED326" s="370"/>
      <c r="EE326" s="370"/>
      <c r="EF326" s="370"/>
      <c r="EG326" s="370"/>
      <c r="EH326" s="370"/>
      <c r="EI326" s="370"/>
      <c r="EJ326" s="370"/>
      <c r="EK326" s="370"/>
      <c r="EL326" s="370"/>
      <c r="EM326" s="370"/>
      <c r="EN326" s="370"/>
      <c r="EO326" s="370"/>
      <c r="EP326" s="370"/>
      <c r="EQ326" s="370"/>
      <c r="ER326" s="370"/>
      <c r="ES326" s="370"/>
      <c r="ET326" s="370"/>
      <c r="EU326" s="370"/>
      <c r="EV326" s="370"/>
      <c r="EW326" s="370"/>
      <c r="EX326" s="370"/>
      <c r="EY326" s="370"/>
      <c r="EZ326" s="370"/>
      <c r="FA326" s="370"/>
      <c r="FB326" s="370"/>
      <c r="FC326" s="370"/>
      <c r="FD326" s="370"/>
      <c r="FE326" s="370"/>
      <c r="FF326" s="370"/>
      <c r="FG326" s="370"/>
      <c r="FH326" s="370"/>
      <c r="FI326" s="370"/>
      <c r="FJ326" s="370"/>
      <c r="FK326" s="370"/>
      <c r="FL326" s="370"/>
      <c r="FM326" s="370"/>
      <c r="FN326" s="370"/>
      <c r="FO326" s="370"/>
      <c r="FP326" s="370"/>
      <c r="FQ326" s="370"/>
      <c r="FR326" s="370"/>
      <c r="FS326" s="370"/>
      <c r="FT326" s="370"/>
      <c r="FU326" s="370"/>
      <c r="FV326" s="370"/>
      <c r="FW326" s="370"/>
      <c r="FX326" s="370"/>
      <c r="FY326" s="370"/>
      <c r="FZ326" s="370"/>
      <c r="GA326" s="370"/>
      <c r="GB326" s="370"/>
      <c r="GC326" s="370"/>
      <c r="GD326" s="370"/>
      <c r="GE326" s="370"/>
      <c r="GF326" s="370"/>
      <c r="GG326" s="370"/>
      <c r="GH326" s="370"/>
      <c r="GI326" s="370"/>
    </row>
    <row r="327" spans="1:191" s="371" customFormat="1" ht="15.75" customHeight="1">
      <c r="A327" s="372">
        <f t="shared" si="80"/>
        <v>72</v>
      </c>
      <c r="B327" s="380" t="s">
        <v>2343</v>
      </c>
      <c r="C327" s="381">
        <v>210000</v>
      </c>
      <c r="D327" s="381" t="s">
        <v>911</v>
      </c>
      <c r="E327" s="381">
        <v>1</v>
      </c>
      <c r="F327" s="381" t="s">
        <v>911</v>
      </c>
      <c r="G327" s="381">
        <v>1</v>
      </c>
      <c r="H327" s="381" t="s">
        <v>911</v>
      </c>
      <c r="I327" s="373" t="s">
        <v>911</v>
      </c>
      <c r="J327" s="374" t="s">
        <v>911</v>
      </c>
      <c r="K327" s="377" t="s">
        <v>911</v>
      </c>
      <c r="L327" s="377">
        <f>E327*1.14</f>
        <v>1.14</v>
      </c>
      <c r="M327" s="377" t="s">
        <v>911</v>
      </c>
      <c r="N327" s="377">
        <f>G327*1.14</f>
        <v>1.14</v>
      </c>
      <c r="O327" s="377" t="s">
        <v>911</v>
      </c>
      <c r="P327" s="377" t="s">
        <v>911</v>
      </c>
      <c r="Q327" s="377" t="s">
        <v>911</v>
      </c>
      <c r="R327" s="368"/>
      <c r="S327" s="368"/>
      <c r="T327" s="369"/>
      <c r="U327" s="370"/>
      <c r="V327" s="370"/>
      <c r="W327" s="370"/>
      <c r="X327" s="370"/>
      <c r="Y327" s="370"/>
      <c r="Z327" s="370"/>
      <c r="AA327" s="370"/>
      <c r="AB327" s="370"/>
      <c r="AC327" s="370"/>
      <c r="AD327" s="370"/>
      <c r="AE327" s="370"/>
      <c r="AF327" s="370"/>
      <c r="AG327" s="370"/>
      <c r="AH327" s="370"/>
      <c r="AI327" s="370"/>
      <c r="AJ327" s="370"/>
      <c r="AK327" s="370"/>
      <c r="AL327" s="370"/>
      <c r="AM327" s="370"/>
      <c r="AN327" s="370"/>
      <c r="AO327" s="370"/>
      <c r="AP327" s="370"/>
      <c r="AQ327" s="370"/>
      <c r="AR327" s="370"/>
      <c r="AS327" s="370"/>
      <c r="AT327" s="370"/>
      <c r="AU327" s="370"/>
      <c r="AV327" s="370"/>
      <c r="AW327" s="370"/>
      <c r="AX327" s="370"/>
      <c r="AY327" s="370"/>
      <c r="AZ327" s="370"/>
      <c r="BA327" s="370"/>
      <c r="BB327" s="370"/>
      <c r="BC327" s="370"/>
      <c r="BD327" s="370"/>
      <c r="BE327" s="370"/>
      <c r="BF327" s="370"/>
      <c r="BG327" s="370"/>
      <c r="BH327" s="370"/>
      <c r="BI327" s="370"/>
      <c r="BJ327" s="370"/>
      <c r="BK327" s="370"/>
      <c r="BL327" s="370"/>
      <c r="BM327" s="370"/>
      <c r="BN327" s="370"/>
      <c r="BO327" s="370"/>
      <c r="BP327" s="370"/>
      <c r="BQ327" s="370"/>
      <c r="BR327" s="370"/>
      <c r="BS327" s="370"/>
      <c r="BT327" s="370"/>
      <c r="BU327" s="370"/>
      <c r="BV327" s="370"/>
      <c r="BW327" s="370"/>
      <c r="BX327" s="370"/>
      <c r="BY327" s="370"/>
      <c r="BZ327" s="370"/>
      <c r="CA327" s="370"/>
      <c r="CB327" s="370"/>
      <c r="CC327" s="370"/>
      <c r="CD327" s="370"/>
      <c r="CE327" s="370"/>
      <c r="CF327" s="370"/>
      <c r="CG327" s="370"/>
      <c r="CH327" s="370"/>
      <c r="CI327" s="370"/>
      <c r="CJ327" s="370"/>
      <c r="CK327" s="370"/>
      <c r="CL327" s="370"/>
      <c r="CM327" s="370"/>
      <c r="CN327" s="370"/>
      <c r="CO327" s="370"/>
      <c r="CP327" s="370"/>
      <c r="CQ327" s="370"/>
      <c r="CR327" s="370"/>
      <c r="CS327" s="370"/>
      <c r="CT327" s="370"/>
      <c r="CU327" s="370"/>
      <c r="CV327" s="370"/>
      <c r="CW327" s="370"/>
      <c r="CX327" s="370"/>
      <c r="CY327" s="370"/>
      <c r="CZ327" s="370"/>
      <c r="DA327" s="370"/>
      <c r="DB327" s="370"/>
      <c r="DC327" s="370"/>
      <c r="DD327" s="370"/>
      <c r="DE327" s="370"/>
      <c r="DF327" s="370"/>
      <c r="DG327" s="370"/>
      <c r="DH327" s="370"/>
      <c r="DI327" s="370"/>
      <c r="DJ327" s="370"/>
      <c r="DK327" s="370"/>
      <c r="DL327" s="370"/>
      <c r="DM327" s="370"/>
      <c r="DN327" s="370"/>
      <c r="DO327" s="370"/>
      <c r="DP327" s="370"/>
      <c r="DQ327" s="370"/>
      <c r="DR327" s="370"/>
      <c r="DS327" s="370"/>
      <c r="DT327" s="370"/>
      <c r="DU327" s="370"/>
      <c r="DV327" s="370"/>
      <c r="DW327" s="370"/>
      <c r="DX327" s="370"/>
      <c r="DY327" s="370"/>
      <c r="DZ327" s="370"/>
      <c r="EA327" s="370"/>
      <c r="EB327" s="370"/>
      <c r="EC327" s="370"/>
      <c r="ED327" s="370"/>
      <c r="EE327" s="370"/>
      <c r="EF327" s="370"/>
      <c r="EG327" s="370"/>
      <c r="EH327" s="370"/>
      <c r="EI327" s="370"/>
      <c r="EJ327" s="370"/>
      <c r="EK327" s="370"/>
      <c r="EL327" s="370"/>
      <c r="EM327" s="370"/>
      <c r="EN327" s="370"/>
      <c r="EO327" s="370"/>
      <c r="EP327" s="370"/>
      <c r="EQ327" s="370"/>
      <c r="ER327" s="370"/>
      <c r="ES327" s="370"/>
      <c r="ET327" s="370"/>
      <c r="EU327" s="370"/>
      <c r="EV327" s="370"/>
      <c r="EW327" s="370"/>
      <c r="EX327" s="370"/>
      <c r="EY327" s="370"/>
      <c r="EZ327" s="370"/>
      <c r="FA327" s="370"/>
      <c r="FB327" s="370"/>
      <c r="FC327" s="370"/>
      <c r="FD327" s="370"/>
      <c r="FE327" s="370"/>
      <c r="FF327" s="370"/>
      <c r="FG327" s="370"/>
      <c r="FH327" s="370"/>
      <c r="FI327" s="370"/>
      <c r="FJ327" s="370"/>
      <c r="FK327" s="370"/>
      <c r="FL327" s="370"/>
      <c r="FM327" s="370"/>
      <c r="FN327" s="370"/>
      <c r="FO327" s="370"/>
      <c r="FP327" s="370"/>
      <c r="FQ327" s="370"/>
      <c r="FR327" s="370"/>
      <c r="FS327" s="370"/>
      <c r="FT327" s="370"/>
      <c r="FU327" s="370"/>
      <c r="FV327" s="370"/>
      <c r="FW327" s="370"/>
      <c r="FX327" s="370"/>
      <c r="FY327" s="370"/>
      <c r="FZ327" s="370"/>
      <c r="GA327" s="370"/>
      <c r="GB327" s="370"/>
      <c r="GC327" s="370"/>
      <c r="GD327" s="370"/>
      <c r="GE327" s="370"/>
      <c r="GF327" s="370"/>
      <c r="GG327" s="370"/>
      <c r="GH327" s="370"/>
      <c r="GI327" s="370"/>
    </row>
    <row r="328" spans="1:191" s="371" customFormat="1" ht="15.75" customHeight="1">
      <c r="A328" s="372">
        <f t="shared" si="80"/>
        <v>73</v>
      </c>
      <c r="B328" s="380" t="s">
        <v>2344</v>
      </c>
      <c r="C328" s="381">
        <v>80300</v>
      </c>
      <c r="D328" s="381">
        <v>1</v>
      </c>
      <c r="E328" s="381" t="s">
        <v>911</v>
      </c>
      <c r="F328" s="381">
        <v>1</v>
      </c>
      <c r="G328" s="381" t="s">
        <v>911</v>
      </c>
      <c r="H328" s="381">
        <v>1</v>
      </c>
      <c r="I328" s="373">
        <f aca="true" t="shared" si="84" ref="I328:J332">H328*0.99</f>
        <v>0.99</v>
      </c>
      <c r="J328" s="374">
        <f t="shared" si="84"/>
        <v>0.9801</v>
      </c>
      <c r="K328" s="377">
        <f>D328*1.14</f>
        <v>1.14</v>
      </c>
      <c r="L328" s="377" t="s">
        <v>911</v>
      </c>
      <c r="M328" s="377">
        <f>F328*1.14</f>
        <v>1.14</v>
      </c>
      <c r="N328" s="377" t="s">
        <v>911</v>
      </c>
      <c r="O328" s="377">
        <f aca="true" t="shared" si="85" ref="O328:Q332">H328*1.14</f>
        <v>1.14</v>
      </c>
      <c r="P328" s="377">
        <f t="shared" si="85"/>
        <v>1.1285999999999998</v>
      </c>
      <c r="Q328" s="377">
        <f t="shared" si="85"/>
        <v>1.117314</v>
      </c>
      <c r="R328" s="368"/>
      <c r="S328" s="368"/>
      <c r="T328" s="369"/>
      <c r="U328" s="370"/>
      <c r="V328" s="370"/>
      <c r="W328" s="370"/>
      <c r="X328" s="370"/>
      <c r="Y328" s="370"/>
      <c r="Z328" s="370"/>
      <c r="AA328" s="370"/>
      <c r="AB328" s="370"/>
      <c r="AC328" s="370"/>
      <c r="AD328" s="370"/>
      <c r="AE328" s="370"/>
      <c r="AF328" s="370"/>
      <c r="AG328" s="370"/>
      <c r="AH328" s="370"/>
      <c r="AI328" s="370"/>
      <c r="AJ328" s="370"/>
      <c r="AK328" s="370"/>
      <c r="AL328" s="370"/>
      <c r="AM328" s="370"/>
      <c r="AN328" s="370"/>
      <c r="AO328" s="370"/>
      <c r="AP328" s="370"/>
      <c r="AQ328" s="370"/>
      <c r="AR328" s="370"/>
      <c r="AS328" s="370"/>
      <c r="AT328" s="370"/>
      <c r="AU328" s="370"/>
      <c r="AV328" s="370"/>
      <c r="AW328" s="370"/>
      <c r="AX328" s="370"/>
      <c r="AY328" s="370"/>
      <c r="AZ328" s="370"/>
      <c r="BA328" s="370"/>
      <c r="BB328" s="370"/>
      <c r="BC328" s="370"/>
      <c r="BD328" s="370"/>
      <c r="BE328" s="370"/>
      <c r="BF328" s="370"/>
      <c r="BG328" s="370"/>
      <c r="BH328" s="370"/>
      <c r="BI328" s="370"/>
      <c r="BJ328" s="370"/>
      <c r="BK328" s="370"/>
      <c r="BL328" s="370"/>
      <c r="BM328" s="370"/>
      <c r="BN328" s="370"/>
      <c r="BO328" s="370"/>
      <c r="BP328" s="370"/>
      <c r="BQ328" s="370"/>
      <c r="BR328" s="370"/>
      <c r="BS328" s="370"/>
      <c r="BT328" s="370"/>
      <c r="BU328" s="370"/>
      <c r="BV328" s="370"/>
      <c r="BW328" s="370"/>
      <c r="BX328" s="370"/>
      <c r="BY328" s="370"/>
      <c r="BZ328" s="370"/>
      <c r="CA328" s="370"/>
      <c r="CB328" s="370"/>
      <c r="CC328" s="370"/>
      <c r="CD328" s="370"/>
      <c r="CE328" s="370"/>
      <c r="CF328" s="370"/>
      <c r="CG328" s="370"/>
      <c r="CH328" s="370"/>
      <c r="CI328" s="370"/>
      <c r="CJ328" s="370"/>
      <c r="CK328" s="370"/>
      <c r="CL328" s="370"/>
      <c r="CM328" s="370"/>
      <c r="CN328" s="370"/>
      <c r="CO328" s="370"/>
      <c r="CP328" s="370"/>
      <c r="CQ328" s="370"/>
      <c r="CR328" s="370"/>
      <c r="CS328" s="370"/>
      <c r="CT328" s="370"/>
      <c r="CU328" s="370"/>
      <c r="CV328" s="370"/>
      <c r="CW328" s="370"/>
      <c r="CX328" s="370"/>
      <c r="CY328" s="370"/>
      <c r="CZ328" s="370"/>
      <c r="DA328" s="370"/>
      <c r="DB328" s="370"/>
      <c r="DC328" s="370"/>
      <c r="DD328" s="370"/>
      <c r="DE328" s="370"/>
      <c r="DF328" s="370"/>
      <c r="DG328" s="370"/>
      <c r="DH328" s="370"/>
      <c r="DI328" s="370"/>
      <c r="DJ328" s="370"/>
      <c r="DK328" s="370"/>
      <c r="DL328" s="370"/>
      <c r="DM328" s="370"/>
      <c r="DN328" s="370"/>
      <c r="DO328" s="370"/>
      <c r="DP328" s="370"/>
      <c r="DQ328" s="370"/>
      <c r="DR328" s="370"/>
      <c r="DS328" s="370"/>
      <c r="DT328" s="370"/>
      <c r="DU328" s="370"/>
      <c r="DV328" s="370"/>
      <c r="DW328" s="370"/>
      <c r="DX328" s="370"/>
      <c r="DY328" s="370"/>
      <c r="DZ328" s="370"/>
      <c r="EA328" s="370"/>
      <c r="EB328" s="370"/>
      <c r="EC328" s="370"/>
      <c r="ED328" s="370"/>
      <c r="EE328" s="370"/>
      <c r="EF328" s="370"/>
      <c r="EG328" s="370"/>
      <c r="EH328" s="370"/>
      <c r="EI328" s="370"/>
      <c r="EJ328" s="370"/>
      <c r="EK328" s="370"/>
      <c r="EL328" s="370"/>
      <c r="EM328" s="370"/>
      <c r="EN328" s="370"/>
      <c r="EO328" s="370"/>
      <c r="EP328" s="370"/>
      <c r="EQ328" s="370"/>
      <c r="ER328" s="370"/>
      <c r="ES328" s="370"/>
      <c r="ET328" s="370"/>
      <c r="EU328" s="370"/>
      <c r="EV328" s="370"/>
      <c r="EW328" s="370"/>
      <c r="EX328" s="370"/>
      <c r="EY328" s="370"/>
      <c r="EZ328" s="370"/>
      <c r="FA328" s="370"/>
      <c r="FB328" s="370"/>
      <c r="FC328" s="370"/>
      <c r="FD328" s="370"/>
      <c r="FE328" s="370"/>
      <c r="FF328" s="370"/>
      <c r="FG328" s="370"/>
      <c r="FH328" s="370"/>
      <c r="FI328" s="370"/>
      <c r="FJ328" s="370"/>
      <c r="FK328" s="370"/>
      <c r="FL328" s="370"/>
      <c r="FM328" s="370"/>
      <c r="FN328" s="370"/>
      <c r="FO328" s="370"/>
      <c r="FP328" s="370"/>
      <c r="FQ328" s="370"/>
      <c r="FR328" s="370"/>
      <c r="FS328" s="370"/>
      <c r="FT328" s="370"/>
      <c r="FU328" s="370"/>
      <c r="FV328" s="370"/>
      <c r="FW328" s="370"/>
      <c r="FX328" s="370"/>
      <c r="FY328" s="370"/>
      <c r="FZ328" s="370"/>
      <c r="GA328" s="370"/>
      <c r="GB328" s="370"/>
      <c r="GC328" s="370"/>
      <c r="GD328" s="370"/>
      <c r="GE328" s="370"/>
      <c r="GF328" s="370"/>
      <c r="GG328" s="370"/>
      <c r="GH328" s="370"/>
      <c r="GI328" s="370"/>
    </row>
    <row r="329" spans="1:191" s="371" customFormat="1" ht="15.75">
      <c r="A329" s="372">
        <f t="shared" si="80"/>
        <v>74</v>
      </c>
      <c r="B329" s="380" t="s">
        <v>2345</v>
      </c>
      <c r="C329" s="381">
        <v>80300</v>
      </c>
      <c r="D329" s="381">
        <v>1</v>
      </c>
      <c r="E329" s="381">
        <v>1</v>
      </c>
      <c r="F329" s="381">
        <v>1</v>
      </c>
      <c r="G329" s="381">
        <v>1</v>
      </c>
      <c r="H329" s="381">
        <v>1</v>
      </c>
      <c r="I329" s="373">
        <f t="shared" si="84"/>
        <v>0.99</v>
      </c>
      <c r="J329" s="374">
        <f t="shared" si="84"/>
        <v>0.9801</v>
      </c>
      <c r="K329" s="377">
        <f>D329*1.14</f>
        <v>1.14</v>
      </c>
      <c r="L329" s="377">
        <f>E329*1.14</f>
        <v>1.14</v>
      </c>
      <c r="M329" s="377">
        <f>F329*1.14</f>
        <v>1.14</v>
      </c>
      <c r="N329" s="377">
        <f>G329*1.14</f>
        <v>1.14</v>
      </c>
      <c r="O329" s="377">
        <f t="shared" si="85"/>
        <v>1.14</v>
      </c>
      <c r="P329" s="377">
        <f t="shared" si="85"/>
        <v>1.1285999999999998</v>
      </c>
      <c r="Q329" s="377">
        <f t="shared" si="85"/>
        <v>1.117314</v>
      </c>
      <c r="R329" s="368"/>
      <c r="S329" s="368"/>
      <c r="T329" s="369"/>
      <c r="U329" s="370"/>
      <c r="V329" s="370"/>
      <c r="W329" s="370"/>
      <c r="X329" s="370"/>
      <c r="Y329" s="370"/>
      <c r="Z329" s="370"/>
      <c r="AA329" s="370"/>
      <c r="AB329" s="370"/>
      <c r="AC329" s="370"/>
      <c r="AD329" s="370"/>
      <c r="AE329" s="370"/>
      <c r="AF329" s="370"/>
      <c r="AG329" s="370"/>
      <c r="AH329" s="370"/>
      <c r="AI329" s="370"/>
      <c r="AJ329" s="370"/>
      <c r="AK329" s="370"/>
      <c r="AL329" s="370"/>
      <c r="AM329" s="370"/>
      <c r="AN329" s="370"/>
      <c r="AO329" s="370"/>
      <c r="AP329" s="370"/>
      <c r="AQ329" s="370"/>
      <c r="AR329" s="370"/>
      <c r="AS329" s="370"/>
      <c r="AT329" s="370"/>
      <c r="AU329" s="370"/>
      <c r="AV329" s="370"/>
      <c r="AW329" s="370"/>
      <c r="AX329" s="370"/>
      <c r="AY329" s="370"/>
      <c r="AZ329" s="370"/>
      <c r="BA329" s="370"/>
      <c r="BB329" s="370"/>
      <c r="BC329" s="370"/>
      <c r="BD329" s="370"/>
      <c r="BE329" s="370"/>
      <c r="BF329" s="370"/>
      <c r="BG329" s="370"/>
      <c r="BH329" s="370"/>
      <c r="BI329" s="370"/>
      <c r="BJ329" s="370"/>
      <c r="BK329" s="370"/>
      <c r="BL329" s="370"/>
      <c r="BM329" s="370"/>
      <c r="BN329" s="370"/>
      <c r="BO329" s="370"/>
      <c r="BP329" s="370"/>
      <c r="BQ329" s="370"/>
      <c r="BR329" s="370"/>
      <c r="BS329" s="370"/>
      <c r="BT329" s="370"/>
      <c r="BU329" s="370"/>
      <c r="BV329" s="370"/>
      <c r="BW329" s="370"/>
      <c r="BX329" s="370"/>
      <c r="BY329" s="370"/>
      <c r="BZ329" s="370"/>
      <c r="CA329" s="370"/>
      <c r="CB329" s="370"/>
      <c r="CC329" s="370"/>
      <c r="CD329" s="370"/>
      <c r="CE329" s="370"/>
      <c r="CF329" s="370"/>
      <c r="CG329" s="370"/>
      <c r="CH329" s="370"/>
      <c r="CI329" s="370"/>
      <c r="CJ329" s="370"/>
      <c r="CK329" s="370"/>
      <c r="CL329" s="370"/>
      <c r="CM329" s="370"/>
      <c r="CN329" s="370"/>
      <c r="CO329" s="370"/>
      <c r="CP329" s="370"/>
      <c r="CQ329" s="370"/>
      <c r="CR329" s="370"/>
      <c r="CS329" s="370"/>
      <c r="CT329" s="370"/>
      <c r="CU329" s="370"/>
      <c r="CV329" s="370"/>
      <c r="CW329" s="370"/>
      <c r="CX329" s="370"/>
      <c r="CY329" s="370"/>
      <c r="CZ329" s="370"/>
      <c r="DA329" s="370"/>
      <c r="DB329" s="370"/>
      <c r="DC329" s="370"/>
      <c r="DD329" s="370"/>
      <c r="DE329" s="370"/>
      <c r="DF329" s="370"/>
      <c r="DG329" s="370"/>
      <c r="DH329" s="370"/>
      <c r="DI329" s="370"/>
      <c r="DJ329" s="370"/>
      <c r="DK329" s="370"/>
      <c r="DL329" s="370"/>
      <c r="DM329" s="370"/>
      <c r="DN329" s="370"/>
      <c r="DO329" s="370"/>
      <c r="DP329" s="370"/>
      <c r="DQ329" s="370"/>
      <c r="DR329" s="370"/>
      <c r="DS329" s="370"/>
      <c r="DT329" s="370"/>
      <c r="DU329" s="370"/>
      <c r="DV329" s="370"/>
      <c r="DW329" s="370"/>
      <c r="DX329" s="370"/>
      <c r="DY329" s="370"/>
      <c r="DZ329" s="370"/>
      <c r="EA329" s="370"/>
      <c r="EB329" s="370"/>
      <c r="EC329" s="370"/>
      <c r="ED329" s="370"/>
      <c r="EE329" s="370"/>
      <c r="EF329" s="370"/>
      <c r="EG329" s="370"/>
      <c r="EH329" s="370"/>
      <c r="EI329" s="370"/>
      <c r="EJ329" s="370"/>
      <c r="EK329" s="370"/>
      <c r="EL329" s="370"/>
      <c r="EM329" s="370"/>
      <c r="EN329" s="370"/>
      <c r="EO329" s="370"/>
      <c r="EP329" s="370"/>
      <c r="EQ329" s="370"/>
      <c r="ER329" s="370"/>
      <c r="ES329" s="370"/>
      <c r="ET329" s="370"/>
      <c r="EU329" s="370"/>
      <c r="EV329" s="370"/>
      <c r="EW329" s="370"/>
      <c r="EX329" s="370"/>
      <c r="EY329" s="370"/>
      <c r="EZ329" s="370"/>
      <c r="FA329" s="370"/>
      <c r="FB329" s="370"/>
      <c r="FC329" s="370"/>
      <c r="FD329" s="370"/>
      <c r="FE329" s="370"/>
      <c r="FF329" s="370"/>
      <c r="FG329" s="370"/>
      <c r="FH329" s="370"/>
      <c r="FI329" s="370"/>
      <c r="FJ329" s="370"/>
      <c r="FK329" s="370"/>
      <c r="FL329" s="370"/>
      <c r="FM329" s="370"/>
      <c r="FN329" s="370"/>
      <c r="FO329" s="370"/>
      <c r="FP329" s="370"/>
      <c r="FQ329" s="370"/>
      <c r="FR329" s="370"/>
      <c r="FS329" s="370"/>
      <c r="FT329" s="370"/>
      <c r="FU329" s="370"/>
      <c r="FV329" s="370"/>
      <c r="FW329" s="370"/>
      <c r="FX329" s="370"/>
      <c r="FY329" s="370"/>
      <c r="FZ329" s="370"/>
      <c r="GA329" s="370"/>
      <c r="GB329" s="370"/>
      <c r="GC329" s="370"/>
      <c r="GD329" s="370"/>
      <c r="GE329" s="370"/>
      <c r="GF329" s="370"/>
      <c r="GG329" s="370"/>
      <c r="GH329" s="370"/>
      <c r="GI329" s="370"/>
    </row>
    <row r="330" spans="1:191" s="371" customFormat="1" ht="15.75">
      <c r="A330" s="372">
        <f t="shared" si="80"/>
        <v>75</v>
      </c>
      <c r="B330" s="393" t="s">
        <v>2346</v>
      </c>
      <c r="C330" s="391" t="s">
        <v>2347</v>
      </c>
      <c r="D330" s="394">
        <v>4</v>
      </c>
      <c r="E330" s="394">
        <v>5</v>
      </c>
      <c r="F330" s="394">
        <v>5</v>
      </c>
      <c r="G330" s="394">
        <v>3</v>
      </c>
      <c r="H330" s="394">
        <v>2</v>
      </c>
      <c r="I330" s="373">
        <f t="shared" si="84"/>
        <v>1.98</v>
      </c>
      <c r="J330" s="374">
        <f t="shared" si="84"/>
        <v>1.9602</v>
      </c>
      <c r="K330" s="377">
        <f>D330*1.14</f>
        <v>4.56</v>
      </c>
      <c r="L330" s="377">
        <f>E330*1.14</f>
        <v>5.699999999999999</v>
      </c>
      <c r="M330" s="377">
        <f>F330*1.14</f>
        <v>5.699999999999999</v>
      </c>
      <c r="N330" s="377">
        <f>G330*1.14</f>
        <v>3.42</v>
      </c>
      <c r="O330" s="377">
        <f t="shared" si="85"/>
        <v>2.28</v>
      </c>
      <c r="P330" s="377">
        <f t="shared" si="85"/>
        <v>2.2571999999999997</v>
      </c>
      <c r="Q330" s="377">
        <f t="shared" si="85"/>
        <v>2.234628</v>
      </c>
      <c r="R330" s="368"/>
      <c r="S330" s="368"/>
      <c r="T330" s="369"/>
      <c r="U330" s="370"/>
      <c r="V330" s="370"/>
      <c r="W330" s="370"/>
      <c r="X330" s="370"/>
      <c r="Y330" s="370"/>
      <c r="Z330" s="370"/>
      <c r="AA330" s="370"/>
      <c r="AB330" s="370"/>
      <c r="AC330" s="370"/>
      <c r="AD330" s="370"/>
      <c r="AE330" s="370"/>
      <c r="AF330" s="370"/>
      <c r="AG330" s="370"/>
      <c r="AH330" s="370"/>
      <c r="AI330" s="370"/>
      <c r="AJ330" s="370"/>
      <c r="AK330" s="370"/>
      <c r="AL330" s="370"/>
      <c r="AM330" s="370"/>
      <c r="AN330" s="370"/>
      <c r="AO330" s="370"/>
      <c r="AP330" s="370"/>
      <c r="AQ330" s="370"/>
      <c r="AR330" s="370"/>
      <c r="AS330" s="370"/>
      <c r="AT330" s="370"/>
      <c r="AU330" s="370"/>
      <c r="AV330" s="370"/>
      <c r="AW330" s="370"/>
      <c r="AX330" s="370"/>
      <c r="AY330" s="370"/>
      <c r="AZ330" s="370"/>
      <c r="BA330" s="370"/>
      <c r="BB330" s="370"/>
      <c r="BC330" s="370"/>
      <c r="BD330" s="370"/>
      <c r="BE330" s="370"/>
      <c r="BF330" s="370"/>
      <c r="BG330" s="370"/>
      <c r="BH330" s="370"/>
      <c r="BI330" s="370"/>
      <c r="BJ330" s="370"/>
      <c r="BK330" s="370"/>
      <c r="BL330" s="370"/>
      <c r="BM330" s="370"/>
      <c r="BN330" s="370"/>
      <c r="BO330" s="370"/>
      <c r="BP330" s="370"/>
      <c r="BQ330" s="370"/>
      <c r="BR330" s="370"/>
      <c r="BS330" s="370"/>
      <c r="BT330" s="370"/>
      <c r="BU330" s="370"/>
      <c r="BV330" s="370"/>
      <c r="BW330" s="370"/>
      <c r="BX330" s="370"/>
      <c r="BY330" s="370"/>
      <c r="BZ330" s="370"/>
      <c r="CA330" s="370"/>
      <c r="CB330" s="370"/>
      <c r="CC330" s="370"/>
      <c r="CD330" s="370"/>
      <c r="CE330" s="370"/>
      <c r="CF330" s="370"/>
      <c r="CG330" s="370"/>
      <c r="CH330" s="370"/>
      <c r="CI330" s="370"/>
      <c r="CJ330" s="370"/>
      <c r="CK330" s="370"/>
      <c r="CL330" s="370"/>
      <c r="CM330" s="370"/>
      <c r="CN330" s="370"/>
      <c r="CO330" s="370"/>
      <c r="CP330" s="370"/>
      <c r="CQ330" s="370"/>
      <c r="CR330" s="370"/>
      <c r="CS330" s="370"/>
      <c r="CT330" s="370"/>
      <c r="CU330" s="370"/>
      <c r="CV330" s="370"/>
      <c r="CW330" s="370"/>
      <c r="CX330" s="370"/>
      <c r="CY330" s="370"/>
      <c r="CZ330" s="370"/>
      <c r="DA330" s="370"/>
      <c r="DB330" s="370"/>
      <c r="DC330" s="370"/>
      <c r="DD330" s="370"/>
      <c r="DE330" s="370"/>
      <c r="DF330" s="370"/>
      <c r="DG330" s="370"/>
      <c r="DH330" s="370"/>
      <c r="DI330" s="370"/>
      <c r="DJ330" s="370"/>
      <c r="DK330" s="370"/>
      <c r="DL330" s="370"/>
      <c r="DM330" s="370"/>
      <c r="DN330" s="370"/>
      <c r="DO330" s="370"/>
      <c r="DP330" s="370"/>
      <c r="DQ330" s="370"/>
      <c r="DR330" s="370"/>
      <c r="DS330" s="370"/>
      <c r="DT330" s="370"/>
      <c r="DU330" s="370"/>
      <c r="DV330" s="370"/>
      <c r="DW330" s="370"/>
      <c r="DX330" s="370"/>
      <c r="DY330" s="370"/>
      <c r="DZ330" s="370"/>
      <c r="EA330" s="370"/>
      <c r="EB330" s="370"/>
      <c r="EC330" s="370"/>
      <c r="ED330" s="370"/>
      <c r="EE330" s="370"/>
      <c r="EF330" s="370"/>
      <c r="EG330" s="370"/>
      <c r="EH330" s="370"/>
      <c r="EI330" s="370"/>
      <c r="EJ330" s="370"/>
      <c r="EK330" s="370"/>
      <c r="EL330" s="370"/>
      <c r="EM330" s="370"/>
      <c r="EN330" s="370"/>
      <c r="EO330" s="370"/>
      <c r="EP330" s="370"/>
      <c r="EQ330" s="370"/>
      <c r="ER330" s="370"/>
      <c r="ES330" s="370"/>
      <c r="ET330" s="370"/>
      <c r="EU330" s="370"/>
      <c r="EV330" s="370"/>
      <c r="EW330" s="370"/>
      <c r="EX330" s="370"/>
      <c r="EY330" s="370"/>
      <c r="EZ330" s="370"/>
      <c r="FA330" s="370"/>
      <c r="FB330" s="370"/>
      <c r="FC330" s="370"/>
      <c r="FD330" s="370"/>
      <c r="FE330" s="370"/>
      <c r="FF330" s="370"/>
      <c r="FG330" s="370"/>
      <c r="FH330" s="370"/>
      <c r="FI330" s="370"/>
      <c r="FJ330" s="370"/>
      <c r="FK330" s="370"/>
      <c r="FL330" s="370"/>
      <c r="FM330" s="370"/>
      <c r="FN330" s="370"/>
      <c r="FO330" s="370"/>
      <c r="FP330" s="370"/>
      <c r="FQ330" s="370"/>
      <c r="FR330" s="370"/>
      <c r="FS330" s="370"/>
      <c r="FT330" s="370"/>
      <c r="FU330" s="370"/>
      <c r="FV330" s="370"/>
      <c r="FW330" s="370"/>
      <c r="FX330" s="370"/>
      <c r="FY330" s="370"/>
      <c r="FZ330" s="370"/>
      <c r="GA330" s="370"/>
      <c r="GB330" s="370"/>
      <c r="GC330" s="370"/>
      <c r="GD330" s="370"/>
      <c r="GE330" s="370"/>
      <c r="GF330" s="370"/>
      <c r="GG330" s="370"/>
      <c r="GH330" s="370"/>
      <c r="GI330" s="370"/>
    </row>
    <row r="331" spans="1:191" s="371" customFormat="1" ht="31.5">
      <c r="A331" s="372">
        <f t="shared" si="80"/>
        <v>76</v>
      </c>
      <c r="B331" s="380" t="s">
        <v>2348</v>
      </c>
      <c r="C331" s="381" t="s">
        <v>774</v>
      </c>
      <c r="D331" s="381" t="s">
        <v>911</v>
      </c>
      <c r="E331" s="381" t="s">
        <v>911</v>
      </c>
      <c r="F331" s="381" t="s">
        <v>911</v>
      </c>
      <c r="G331" s="381" t="s">
        <v>911</v>
      </c>
      <c r="H331" s="381">
        <v>1</v>
      </c>
      <c r="I331" s="373">
        <f t="shared" si="84"/>
        <v>0.99</v>
      </c>
      <c r="J331" s="374">
        <f t="shared" si="84"/>
        <v>0.9801</v>
      </c>
      <c r="K331" s="377" t="s">
        <v>911</v>
      </c>
      <c r="L331" s="377" t="s">
        <v>911</v>
      </c>
      <c r="M331" s="377" t="s">
        <v>911</v>
      </c>
      <c r="N331" s="377" t="s">
        <v>911</v>
      </c>
      <c r="O331" s="377">
        <f t="shared" si="85"/>
        <v>1.14</v>
      </c>
      <c r="P331" s="377">
        <f t="shared" si="85"/>
        <v>1.1285999999999998</v>
      </c>
      <c r="Q331" s="377">
        <f t="shared" si="85"/>
        <v>1.117314</v>
      </c>
      <c r="R331" s="368"/>
      <c r="S331" s="368"/>
      <c r="T331" s="369"/>
      <c r="U331" s="370"/>
      <c r="V331" s="370"/>
      <c r="W331" s="370"/>
      <c r="X331" s="370"/>
      <c r="Y331" s="370"/>
      <c r="Z331" s="370"/>
      <c r="AA331" s="370"/>
      <c r="AB331" s="370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0"/>
      <c r="BA331" s="370"/>
      <c r="BB331" s="370"/>
      <c r="BC331" s="370"/>
      <c r="BD331" s="370"/>
      <c r="BE331" s="370"/>
      <c r="BF331" s="370"/>
      <c r="BG331" s="370"/>
      <c r="BH331" s="370"/>
      <c r="BI331" s="370"/>
      <c r="BJ331" s="370"/>
      <c r="BK331" s="370"/>
      <c r="BL331" s="370"/>
      <c r="BM331" s="370"/>
      <c r="BN331" s="370"/>
      <c r="BO331" s="370"/>
      <c r="BP331" s="370"/>
      <c r="BQ331" s="370"/>
      <c r="BR331" s="370"/>
      <c r="BS331" s="370"/>
      <c r="BT331" s="370"/>
      <c r="BU331" s="370"/>
      <c r="BV331" s="370"/>
      <c r="BW331" s="370"/>
      <c r="BX331" s="370"/>
      <c r="BY331" s="370"/>
      <c r="BZ331" s="370"/>
      <c r="CA331" s="370"/>
      <c r="CB331" s="370"/>
      <c r="CC331" s="370"/>
      <c r="CD331" s="370"/>
      <c r="CE331" s="370"/>
      <c r="CF331" s="370"/>
      <c r="CG331" s="370"/>
      <c r="CH331" s="370"/>
      <c r="CI331" s="370"/>
      <c r="CJ331" s="370"/>
      <c r="CK331" s="370"/>
      <c r="CL331" s="370"/>
      <c r="CM331" s="370"/>
      <c r="CN331" s="370"/>
      <c r="CO331" s="370"/>
      <c r="CP331" s="370"/>
      <c r="CQ331" s="370"/>
      <c r="CR331" s="370"/>
      <c r="CS331" s="370"/>
      <c r="CT331" s="370"/>
      <c r="CU331" s="370"/>
      <c r="CV331" s="370"/>
      <c r="CW331" s="370"/>
      <c r="CX331" s="370"/>
      <c r="CY331" s="370"/>
      <c r="CZ331" s="370"/>
      <c r="DA331" s="370"/>
      <c r="DB331" s="370"/>
      <c r="DC331" s="370"/>
      <c r="DD331" s="370"/>
      <c r="DE331" s="370"/>
      <c r="DF331" s="370"/>
      <c r="DG331" s="370"/>
      <c r="DH331" s="370"/>
      <c r="DI331" s="370"/>
      <c r="DJ331" s="370"/>
      <c r="DK331" s="370"/>
      <c r="DL331" s="370"/>
      <c r="DM331" s="370"/>
      <c r="DN331" s="370"/>
      <c r="DO331" s="370"/>
      <c r="DP331" s="370"/>
      <c r="DQ331" s="370"/>
      <c r="DR331" s="370"/>
      <c r="DS331" s="370"/>
      <c r="DT331" s="370"/>
      <c r="DU331" s="370"/>
      <c r="DV331" s="370"/>
      <c r="DW331" s="370"/>
      <c r="DX331" s="370"/>
      <c r="DY331" s="370"/>
      <c r="DZ331" s="370"/>
      <c r="EA331" s="370"/>
      <c r="EB331" s="370"/>
      <c r="EC331" s="370"/>
      <c r="ED331" s="370"/>
      <c r="EE331" s="370"/>
      <c r="EF331" s="370"/>
      <c r="EG331" s="370"/>
      <c r="EH331" s="370"/>
      <c r="EI331" s="370"/>
      <c r="EJ331" s="370"/>
      <c r="EK331" s="370"/>
      <c r="EL331" s="370"/>
      <c r="EM331" s="370"/>
      <c r="EN331" s="370"/>
      <c r="EO331" s="370"/>
      <c r="EP331" s="370"/>
      <c r="EQ331" s="370"/>
      <c r="ER331" s="370"/>
      <c r="ES331" s="370"/>
      <c r="ET331" s="370"/>
      <c r="EU331" s="370"/>
      <c r="EV331" s="370"/>
      <c r="EW331" s="370"/>
      <c r="EX331" s="370"/>
      <c r="EY331" s="370"/>
      <c r="EZ331" s="370"/>
      <c r="FA331" s="370"/>
      <c r="FB331" s="370"/>
      <c r="FC331" s="370"/>
      <c r="FD331" s="370"/>
      <c r="FE331" s="370"/>
      <c r="FF331" s="370"/>
      <c r="FG331" s="370"/>
      <c r="FH331" s="370"/>
      <c r="FI331" s="370"/>
      <c r="FJ331" s="370"/>
      <c r="FK331" s="370"/>
      <c r="FL331" s="370"/>
      <c r="FM331" s="370"/>
      <c r="FN331" s="370"/>
      <c r="FO331" s="370"/>
      <c r="FP331" s="370"/>
      <c r="FQ331" s="370"/>
      <c r="FR331" s="370"/>
      <c r="FS331" s="370"/>
      <c r="FT331" s="370"/>
      <c r="FU331" s="370"/>
      <c r="FV331" s="370"/>
      <c r="FW331" s="370"/>
      <c r="FX331" s="370"/>
      <c r="FY331" s="370"/>
      <c r="FZ331" s="370"/>
      <c r="GA331" s="370"/>
      <c r="GB331" s="370"/>
      <c r="GC331" s="370"/>
      <c r="GD331" s="370"/>
      <c r="GE331" s="370"/>
      <c r="GF331" s="370"/>
      <c r="GG331" s="370"/>
      <c r="GH331" s="370"/>
      <c r="GI331" s="370"/>
    </row>
    <row r="332" spans="1:191" s="371" customFormat="1" ht="15.75">
      <c r="A332" s="372">
        <f t="shared" si="80"/>
        <v>77</v>
      </c>
      <c r="B332" s="380" t="s">
        <v>2349</v>
      </c>
      <c r="C332" s="381">
        <v>210407</v>
      </c>
      <c r="D332" s="381">
        <v>1</v>
      </c>
      <c r="E332" s="381">
        <v>1</v>
      </c>
      <c r="F332" s="381">
        <v>1</v>
      </c>
      <c r="G332" s="381">
        <v>1</v>
      </c>
      <c r="H332" s="381">
        <v>1</v>
      </c>
      <c r="I332" s="373">
        <f t="shared" si="84"/>
        <v>0.99</v>
      </c>
      <c r="J332" s="374">
        <f t="shared" si="84"/>
        <v>0.9801</v>
      </c>
      <c r="K332" s="377">
        <f>D332*1.14</f>
        <v>1.14</v>
      </c>
      <c r="L332" s="377">
        <f>E332*1.14</f>
        <v>1.14</v>
      </c>
      <c r="M332" s="377">
        <f>F332*1.14</f>
        <v>1.14</v>
      </c>
      <c r="N332" s="377">
        <f>G332*1.14</f>
        <v>1.14</v>
      </c>
      <c r="O332" s="377">
        <f t="shared" si="85"/>
        <v>1.14</v>
      </c>
      <c r="P332" s="377">
        <f t="shared" si="85"/>
        <v>1.1285999999999998</v>
      </c>
      <c r="Q332" s="377">
        <f t="shared" si="85"/>
        <v>1.117314</v>
      </c>
      <c r="R332" s="368"/>
      <c r="S332" s="368"/>
      <c r="T332" s="369"/>
      <c r="U332" s="370"/>
      <c r="V332" s="370"/>
      <c r="W332" s="370"/>
      <c r="X332" s="370"/>
      <c r="Y332" s="370"/>
      <c r="Z332" s="370"/>
      <c r="AA332" s="370"/>
      <c r="AB332" s="370"/>
      <c r="AC332" s="370"/>
      <c r="AD332" s="370"/>
      <c r="AE332" s="370"/>
      <c r="AF332" s="370"/>
      <c r="AG332" s="370"/>
      <c r="AH332" s="370"/>
      <c r="AI332" s="370"/>
      <c r="AJ332" s="370"/>
      <c r="AK332" s="370"/>
      <c r="AL332" s="370"/>
      <c r="AM332" s="370"/>
      <c r="AN332" s="370"/>
      <c r="AO332" s="370"/>
      <c r="AP332" s="370"/>
      <c r="AQ332" s="370"/>
      <c r="AR332" s="370"/>
      <c r="AS332" s="370"/>
      <c r="AT332" s="370"/>
      <c r="AU332" s="370"/>
      <c r="AV332" s="370"/>
      <c r="AW332" s="370"/>
      <c r="AX332" s="370"/>
      <c r="AY332" s="370"/>
      <c r="AZ332" s="370"/>
      <c r="BA332" s="370"/>
      <c r="BB332" s="370"/>
      <c r="BC332" s="370"/>
      <c r="BD332" s="370"/>
      <c r="BE332" s="370"/>
      <c r="BF332" s="370"/>
      <c r="BG332" s="370"/>
      <c r="BH332" s="370"/>
      <c r="BI332" s="370"/>
      <c r="BJ332" s="370"/>
      <c r="BK332" s="370"/>
      <c r="BL332" s="370"/>
      <c r="BM332" s="370"/>
      <c r="BN332" s="370"/>
      <c r="BO332" s="370"/>
      <c r="BP332" s="370"/>
      <c r="BQ332" s="370"/>
      <c r="BR332" s="370"/>
      <c r="BS332" s="370"/>
      <c r="BT332" s="370"/>
      <c r="BU332" s="370"/>
      <c r="BV332" s="370"/>
      <c r="BW332" s="370"/>
      <c r="BX332" s="370"/>
      <c r="BY332" s="370"/>
      <c r="BZ332" s="370"/>
      <c r="CA332" s="370"/>
      <c r="CB332" s="370"/>
      <c r="CC332" s="370"/>
      <c r="CD332" s="370"/>
      <c r="CE332" s="370"/>
      <c r="CF332" s="370"/>
      <c r="CG332" s="370"/>
      <c r="CH332" s="370"/>
      <c r="CI332" s="370"/>
      <c r="CJ332" s="370"/>
      <c r="CK332" s="370"/>
      <c r="CL332" s="370"/>
      <c r="CM332" s="370"/>
      <c r="CN332" s="370"/>
      <c r="CO332" s="370"/>
      <c r="CP332" s="370"/>
      <c r="CQ332" s="370"/>
      <c r="CR332" s="370"/>
      <c r="CS332" s="370"/>
      <c r="CT332" s="370"/>
      <c r="CU332" s="370"/>
      <c r="CV332" s="370"/>
      <c r="CW332" s="370"/>
      <c r="CX332" s="370"/>
      <c r="CY332" s="370"/>
      <c r="CZ332" s="370"/>
      <c r="DA332" s="370"/>
      <c r="DB332" s="370"/>
      <c r="DC332" s="370"/>
      <c r="DD332" s="370"/>
      <c r="DE332" s="370"/>
      <c r="DF332" s="370"/>
      <c r="DG332" s="370"/>
      <c r="DH332" s="370"/>
      <c r="DI332" s="370"/>
      <c r="DJ332" s="370"/>
      <c r="DK332" s="370"/>
      <c r="DL332" s="370"/>
      <c r="DM332" s="370"/>
      <c r="DN332" s="370"/>
      <c r="DO332" s="370"/>
      <c r="DP332" s="370"/>
      <c r="DQ332" s="370"/>
      <c r="DR332" s="370"/>
      <c r="DS332" s="370"/>
      <c r="DT332" s="370"/>
      <c r="DU332" s="370"/>
      <c r="DV332" s="370"/>
      <c r="DW332" s="370"/>
      <c r="DX332" s="370"/>
      <c r="DY332" s="370"/>
      <c r="DZ332" s="370"/>
      <c r="EA332" s="370"/>
      <c r="EB332" s="370"/>
      <c r="EC332" s="370"/>
      <c r="ED332" s="370"/>
      <c r="EE332" s="370"/>
      <c r="EF332" s="370"/>
      <c r="EG332" s="370"/>
      <c r="EH332" s="370"/>
      <c r="EI332" s="370"/>
      <c r="EJ332" s="370"/>
      <c r="EK332" s="370"/>
      <c r="EL332" s="370"/>
      <c r="EM332" s="370"/>
      <c r="EN332" s="370"/>
      <c r="EO332" s="370"/>
      <c r="EP332" s="370"/>
      <c r="EQ332" s="370"/>
      <c r="ER332" s="370"/>
      <c r="ES332" s="370"/>
      <c r="ET332" s="370"/>
      <c r="EU332" s="370"/>
      <c r="EV332" s="370"/>
      <c r="EW332" s="370"/>
      <c r="EX332" s="370"/>
      <c r="EY332" s="370"/>
      <c r="EZ332" s="370"/>
      <c r="FA332" s="370"/>
      <c r="FB332" s="370"/>
      <c r="FC332" s="370"/>
      <c r="FD332" s="370"/>
      <c r="FE332" s="370"/>
      <c r="FF332" s="370"/>
      <c r="FG332" s="370"/>
      <c r="FH332" s="370"/>
      <c r="FI332" s="370"/>
      <c r="FJ332" s="370"/>
      <c r="FK332" s="370"/>
      <c r="FL332" s="370"/>
      <c r="FM332" s="370"/>
      <c r="FN332" s="370"/>
      <c r="FO332" s="370"/>
      <c r="FP332" s="370"/>
      <c r="FQ332" s="370"/>
      <c r="FR332" s="370"/>
      <c r="FS332" s="370"/>
      <c r="FT332" s="370"/>
      <c r="FU332" s="370"/>
      <c r="FV332" s="370"/>
      <c r="FW332" s="370"/>
      <c r="FX332" s="370"/>
      <c r="FY332" s="370"/>
      <c r="FZ332" s="370"/>
      <c r="GA332" s="370"/>
      <c r="GB332" s="370"/>
      <c r="GC332" s="370"/>
      <c r="GD332" s="370"/>
      <c r="GE332" s="370"/>
      <c r="GF332" s="370"/>
      <c r="GG332" s="370"/>
      <c r="GH332" s="370"/>
      <c r="GI332" s="370"/>
    </row>
    <row r="333" spans="1:191" s="371" customFormat="1" ht="15.75">
      <c r="A333" s="372">
        <f t="shared" si="80"/>
        <v>78</v>
      </c>
      <c r="B333" s="380" t="s">
        <v>2350</v>
      </c>
      <c r="C333" s="381">
        <v>210000</v>
      </c>
      <c r="D333" s="381" t="s">
        <v>911</v>
      </c>
      <c r="E333" s="381" t="s">
        <v>911</v>
      </c>
      <c r="F333" s="381">
        <v>1</v>
      </c>
      <c r="G333" s="381" t="s">
        <v>911</v>
      </c>
      <c r="H333" s="381" t="s">
        <v>911</v>
      </c>
      <c r="I333" s="373" t="s">
        <v>911</v>
      </c>
      <c r="J333" s="374" t="s">
        <v>911</v>
      </c>
      <c r="K333" s="377" t="s">
        <v>911</v>
      </c>
      <c r="L333" s="377" t="s">
        <v>911</v>
      </c>
      <c r="M333" s="377">
        <f>F333*1.14</f>
        <v>1.14</v>
      </c>
      <c r="N333" s="377" t="s">
        <v>911</v>
      </c>
      <c r="O333" s="377" t="s">
        <v>911</v>
      </c>
      <c r="P333" s="377" t="s">
        <v>911</v>
      </c>
      <c r="Q333" s="377" t="s">
        <v>911</v>
      </c>
      <c r="R333" s="368"/>
      <c r="S333" s="368"/>
      <c r="T333" s="369"/>
      <c r="U333" s="370"/>
      <c r="V333" s="370"/>
      <c r="W333" s="370"/>
      <c r="X333" s="370"/>
      <c r="Y333" s="370"/>
      <c r="Z333" s="370"/>
      <c r="AA333" s="370"/>
      <c r="AB333" s="370"/>
      <c r="AC333" s="370"/>
      <c r="AD333" s="370"/>
      <c r="AE333" s="370"/>
      <c r="AF333" s="370"/>
      <c r="AG333" s="370"/>
      <c r="AH333" s="370"/>
      <c r="AI333" s="370"/>
      <c r="AJ333" s="370"/>
      <c r="AK333" s="370"/>
      <c r="AL333" s="370"/>
      <c r="AM333" s="370"/>
      <c r="AN333" s="370"/>
      <c r="AO333" s="370"/>
      <c r="AP333" s="370"/>
      <c r="AQ333" s="370"/>
      <c r="AR333" s="370"/>
      <c r="AS333" s="370"/>
      <c r="AT333" s="370"/>
      <c r="AU333" s="370"/>
      <c r="AV333" s="370"/>
      <c r="AW333" s="370"/>
      <c r="AX333" s="370"/>
      <c r="AY333" s="370"/>
      <c r="AZ333" s="370"/>
      <c r="BA333" s="370"/>
      <c r="BB333" s="370"/>
      <c r="BC333" s="370"/>
      <c r="BD333" s="370"/>
      <c r="BE333" s="370"/>
      <c r="BF333" s="370"/>
      <c r="BG333" s="370"/>
      <c r="BH333" s="370"/>
      <c r="BI333" s="370"/>
      <c r="BJ333" s="370"/>
      <c r="BK333" s="370"/>
      <c r="BL333" s="370"/>
      <c r="BM333" s="370"/>
      <c r="BN333" s="370"/>
      <c r="BO333" s="370"/>
      <c r="BP333" s="370"/>
      <c r="BQ333" s="370"/>
      <c r="BR333" s="370"/>
      <c r="BS333" s="370"/>
      <c r="BT333" s="370"/>
      <c r="BU333" s="370"/>
      <c r="BV333" s="370"/>
      <c r="BW333" s="370"/>
      <c r="BX333" s="370"/>
      <c r="BY333" s="370"/>
      <c r="BZ333" s="370"/>
      <c r="CA333" s="370"/>
      <c r="CB333" s="370"/>
      <c r="CC333" s="370"/>
      <c r="CD333" s="370"/>
      <c r="CE333" s="370"/>
      <c r="CF333" s="370"/>
      <c r="CG333" s="370"/>
      <c r="CH333" s="370"/>
      <c r="CI333" s="370"/>
      <c r="CJ333" s="370"/>
      <c r="CK333" s="370"/>
      <c r="CL333" s="370"/>
      <c r="CM333" s="370"/>
      <c r="CN333" s="370"/>
      <c r="CO333" s="370"/>
      <c r="CP333" s="370"/>
      <c r="CQ333" s="370"/>
      <c r="CR333" s="370"/>
      <c r="CS333" s="370"/>
      <c r="CT333" s="370"/>
      <c r="CU333" s="370"/>
      <c r="CV333" s="370"/>
      <c r="CW333" s="370"/>
      <c r="CX333" s="370"/>
      <c r="CY333" s="370"/>
      <c r="CZ333" s="370"/>
      <c r="DA333" s="370"/>
      <c r="DB333" s="370"/>
      <c r="DC333" s="370"/>
      <c r="DD333" s="370"/>
      <c r="DE333" s="370"/>
      <c r="DF333" s="370"/>
      <c r="DG333" s="370"/>
      <c r="DH333" s="370"/>
      <c r="DI333" s="370"/>
      <c r="DJ333" s="370"/>
      <c r="DK333" s="370"/>
      <c r="DL333" s="370"/>
      <c r="DM333" s="370"/>
      <c r="DN333" s="370"/>
      <c r="DO333" s="370"/>
      <c r="DP333" s="370"/>
      <c r="DQ333" s="370"/>
      <c r="DR333" s="370"/>
      <c r="DS333" s="370"/>
      <c r="DT333" s="370"/>
      <c r="DU333" s="370"/>
      <c r="DV333" s="370"/>
      <c r="DW333" s="370"/>
      <c r="DX333" s="370"/>
      <c r="DY333" s="370"/>
      <c r="DZ333" s="370"/>
      <c r="EA333" s="370"/>
      <c r="EB333" s="370"/>
      <c r="EC333" s="370"/>
      <c r="ED333" s="370"/>
      <c r="EE333" s="370"/>
      <c r="EF333" s="370"/>
      <c r="EG333" s="370"/>
      <c r="EH333" s="370"/>
      <c r="EI333" s="370"/>
      <c r="EJ333" s="370"/>
      <c r="EK333" s="370"/>
      <c r="EL333" s="370"/>
      <c r="EM333" s="370"/>
      <c r="EN333" s="370"/>
      <c r="EO333" s="370"/>
      <c r="EP333" s="370"/>
      <c r="EQ333" s="370"/>
      <c r="ER333" s="370"/>
      <c r="ES333" s="370"/>
      <c r="ET333" s="370"/>
      <c r="EU333" s="370"/>
      <c r="EV333" s="370"/>
      <c r="EW333" s="370"/>
      <c r="EX333" s="370"/>
      <c r="EY333" s="370"/>
      <c r="EZ333" s="370"/>
      <c r="FA333" s="370"/>
      <c r="FB333" s="370"/>
      <c r="FC333" s="370"/>
      <c r="FD333" s="370"/>
      <c r="FE333" s="370"/>
      <c r="FF333" s="370"/>
      <c r="FG333" s="370"/>
      <c r="FH333" s="370"/>
      <c r="FI333" s="370"/>
      <c r="FJ333" s="370"/>
      <c r="FK333" s="370"/>
      <c r="FL333" s="370"/>
      <c r="FM333" s="370"/>
      <c r="FN333" s="370"/>
      <c r="FO333" s="370"/>
      <c r="FP333" s="370"/>
      <c r="FQ333" s="370"/>
      <c r="FR333" s="370"/>
      <c r="FS333" s="370"/>
      <c r="FT333" s="370"/>
      <c r="FU333" s="370"/>
      <c r="FV333" s="370"/>
      <c r="FW333" s="370"/>
      <c r="FX333" s="370"/>
      <c r="FY333" s="370"/>
      <c r="FZ333" s="370"/>
      <c r="GA333" s="370"/>
      <c r="GB333" s="370"/>
      <c r="GC333" s="370"/>
      <c r="GD333" s="370"/>
      <c r="GE333" s="370"/>
      <c r="GF333" s="370"/>
      <c r="GG333" s="370"/>
      <c r="GH333" s="370"/>
      <c r="GI333" s="370"/>
    </row>
    <row r="334" spans="1:191" s="371" customFormat="1" ht="15.75">
      <c r="A334" s="372">
        <f t="shared" si="80"/>
        <v>79</v>
      </c>
      <c r="B334" s="380" t="s">
        <v>2351</v>
      </c>
      <c r="C334" s="381">
        <v>210000</v>
      </c>
      <c r="D334" s="381" t="s">
        <v>911</v>
      </c>
      <c r="E334" s="381">
        <v>1</v>
      </c>
      <c r="F334" s="381" t="s">
        <v>911</v>
      </c>
      <c r="G334" s="381" t="s">
        <v>911</v>
      </c>
      <c r="H334" s="381">
        <v>1</v>
      </c>
      <c r="I334" s="373">
        <f>H334*0.99</f>
        <v>0.99</v>
      </c>
      <c r="J334" s="374">
        <f>I334*0.99</f>
        <v>0.9801</v>
      </c>
      <c r="K334" s="377" t="s">
        <v>911</v>
      </c>
      <c r="L334" s="377">
        <f>E334*1.14</f>
        <v>1.14</v>
      </c>
      <c r="M334" s="377" t="s">
        <v>911</v>
      </c>
      <c r="N334" s="377" t="s">
        <v>911</v>
      </c>
      <c r="O334" s="377">
        <f aca="true" t="shared" si="86" ref="O334:Q335">H334*1.14</f>
        <v>1.14</v>
      </c>
      <c r="P334" s="377">
        <f t="shared" si="86"/>
        <v>1.1285999999999998</v>
      </c>
      <c r="Q334" s="377">
        <f t="shared" si="86"/>
        <v>1.117314</v>
      </c>
      <c r="R334" s="368"/>
      <c r="S334" s="368"/>
      <c r="T334" s="369"/>
      <c r="U334" s="370"/>
      <c r="V334" s="370"/>
      <c r="W334" s="370"/>
      <c r="X334" s="370"/>
      <c r="Y334" s="370"/>
      <c r="Z334" s="370"/>
      <c r="AA334" s="370"/>
      <c r="AB334" s="370"/>
      <c r="AC334" s="370"/>
      <c r="AD334" s="370"/>
      <c r="AE334" s="370"/>
      <c r="AF334" s="370"/>
      <c r="AG334" s="370"/>
      <c r="AH334" s="370"/>
      <c r="AI334" s="370"/>
      <c r="AJ334" s="370"/>
      <c r="AK334" s="370"/>
      <c r="AL334" s="370"/>
      <c r="AM334" s="370"/>
      <c r="AN334" s="370"/>
      <c r="AO334" s="370"/>
      <c r="AP334" s="370"/>
      <c r="AQ334" s="370"/>
      <c r="AR334" s="370"/>
      <c r="AS334" s="370"/>
      <c r="AT334" s="370"/>
      <c r="AU334" s="370"/>
      <c r="AV334" s="370"/>
      <c r="AW334" s="370"/>
      <c r="AX334" s="370"/>
      <c r="AY334" s="370"/>
      <c r="AZ334" s="370"/>
      <c r="BA334" s="370"/>
      <c r="BB334" s="370"/>
      <c r="BC334" s="370"/>
      <c r="BD334" s="370"/>
      <c r="BE334" s="370"/>
      <c r="BF334" s="370"/>
      <c r="BG334" s="370"/>
      <c r="BH334" s="370"/>
      <c r="BI334" s="370"/>
      <c r="BJ334" s="370"/>
      <c r="BK334" s="370"/>
      <c r="BL334" s="370"/>
      <c r="BM334" s="370"/>
      <c r="BN334" s="370"/>
      <c r="BO334" s="370"/>
      <c r="BP334" s="370"/>
      <c r="BQ334" s="370"/>
      <c r="BR334" s="370"/>
      <c r="BS334" s="370"/>
      <c r="BT334" s="370"/>
      <c r="BU334" s="370"/>
      <c r="BV334" s="370"/>
      <c r="BW334" s="370"/>
      <c r="BX334" s="370"/>
      <c r="BY334" s="370"/>
      <c r="BZ334" s="370"/>
      <c r="CA334" s="370"/>
      <c r="CB334" s="370"/>
      <c r="CC334" s="370"/>
      <c r="CD334" s="370"/>
      <c r="CE334" s="370"/>
      <c r="CF334" s="370"/>
      <c r="CG334" s="370"/>
      <c r="CH334" s="370"/>
      <c r="CI334" s="370"/>
      <c r="CJ334" s="370"/>
      <c r="CK334" s="370"/>
      <c r="CL334" s="370"/>
      <c r="CM334" s="370"/>
      <c r="CN334" s="370"/>
      <c r="CO334" s="370"/>
      <c r="CP334" s="370"/>
      <c r="CQ334" s="370"/>
      <c r="CR334" s="370"/>
      <c r="CS334" s="370"/>
      <c r="CT334" s="370"/>
      <c r="CU334" s="370"/>
      <c r="CV334" s="370"/>
      <c r="CW334" s="370"/>
      <c r="CX334" s="370"/>
      <c r="CY334" s="370"/>
      <c r="CZ334" s="370"/>
      <c r="DA334" s="370"/>
      <c r="DB334" s="370"/>
      <c r="DC334" s="370"/>
      <c r="DD334" s="370"/>
      <c r="DE334" s="370"/>
      <c r="DF334" s="370"/>
      <c r="DG334" s="370"/>
      <c r="DH334" s="370"/>
      <c r="DI334" s="370"/>
      <c r="DJ334" s="370"/>
      <c r="DK334" s="370"/>
      <c r="DL334" s="370"/>
      <c r="DM334" s="370"/>
      <c r="DN334" s="370"/>
      <c r="DO334" s="370"/>
      <c r="DP334" s="370"/>
      <c r="DQ334" s="370"/>
      <c r="DR334" s="370"/>
      <c r="DS334" s="370"/>
      <c r="DT334" s="370"/>
      <c r="DU334" s="370"/>
      <c r="DV334" s="370"/>
      <c r="DW334" s="370"/>
      <c r="DX334" s="370"/>
      <c r="DY334" s="370"/>
      <c r="DZ334" s="370"/>
      <c r="EA334" s="370"/>
      <c r="EB334" s="370"/>
      <c r="EC334" s="370"/>
      <c r="ED334" s="370"/>
      <c r="EE334" s="370"/>
      <c r="EF334" s="370"/>
      <c r="EG334" s="370"/>
      <c r="EH334" s="370"/>
      <c r="EI334" s="370"/>
      <c r="EJ334" s="370"/>
      <c r="EK334" s="370"/>
      <c r="EL334" s="370"/>
      <c r="EM334" s="370"/>
      <c r="EN334" s="370"/>
      <c r="EO334" s="370"/>
      <c r="EP334" s="370"/>
      <c r="EQ334" s="370"/>
      <c r="ER334" s="370"/>
      <c r="ES334" s="370"/>
      <c r="ET334" s="370"/>
      <c r="EU334" s="370"/>
      <c r="EV334" s="370"/>
      <c r="EW334" s="370"/>
      <c r="EX334" s="370"/>
      <c r="EY334" s="370"/>
      <c r="EZ334" s="370"/>
      <c r="FA334" s="370"/>
      <c r="FB334" s="370"/>
      <c r="FC334" s="370"/>
      <c r="FD334" s="370"/>
      <c r="FE334" s="370"/>
      <c r="FF334" s="370"/>
      <c r="FG334" s="370"/>
      <c r="FH334" s="370"/>
      <c r="FI334" s="370"/>
      <c r="FJ334" s="370"/>
      <c r="FK334" s="370"/>
      <c r="FL334" s="370"/>
      <c r="FM334" s="370"/>
      <c r="FN334" s="370"/>
      <c r="FO334" s="370"/>
      <c r="FP334" s="370"/>
      <c r="FQ334" s="370"/>
      <c r="FR334" s="370"/>
      <c r="FS334" s="370"/>
      <c r="FT334" s="370"/>
      <c r="FU334" s="370"/>
      <c r="FV334" s="370"/>
      <c r="FW334" s="370"/>
      <c r="FX334" s="370"/>
      <c r="FY334" s="370"/>
      <c r="FZ334" s="370"/>
      <c r="GA334" s="370"/>
      <c r="GB334" s="370"/>
      <c r="GC334" s="370"/>
      <c r="GD334" s="370"/>
      <c r="GE334" s="370"/>
      <c r="GF334" s="370"/>
      <c r="GG334" s="370"/>
      <c r="GH334" s="370"/>
      <c r="GI334" s="370"/>
    </row>
    <row r="335" spans="1:191" s="371" customFormat="1" ht="31.5">
      <c r="A335" s="372">
        <f t="shared" si="80"/>
        <v>80</v>
      </c>
      <c r="B335" s="380" t="s">
        <v>2352</v>
      </c>
      <c r="C335" s="381">
        <v>80300</v>
      </c>
      <c r="D335" s="381">
        <v>3</v>
      </c>
      <c r="E335" s="381">
        <v>3</v>
      </c>
      <c r="F335" s="381">
        <v>3</v>
      </c>
      <c r="G335" s="381">
        <v>3</v>
      </c>
      <c r="H335" s="381">
        <v>3</v>
      </c>
      <c r="I335" s="373">
        <f>H335*0.99</f>
        <v>2.9699999999999998</v>
      </c>
      <c r="J335" s="374">
        <f>I335*0.99</f>
        <v>2.9402999999999997</v>
      </c>
      <c r="K335" s="377">
        <f>D335*1.14</f>
        <v>3.42</v>
      </c>
      <c r="L335" s="377">
        <f>E335*1.14</f>
        <v>3.42</v>
      </c>
      <c r="M335" s="377">
        <f>F335*1.14</f>
        <v>3.42</v>
      </c>
      <c r="N335" s="377">
        <f>G335*1.14</f>
        <v>3.42</v>
      </c>
      <c r="O335" s="377">
        <f t="shared" si="86"/>
        <v>3.42</v>
      </c>
      <c r="P335" s="377">
        <f t="shared" si="86"/>
        <v>3.3857999999999993</v>
      </c>
      <c r="Q335" s="377">
        <f t="shared" si="86"/>
        <v>3.3519419999999993</v>
      </c>
      <c r="R335" s="368"/>
      <c r="S335" s="368"/>
      <c r="T335" s="369"/>
      <c r="U335" s="370"/>
      <c r="V335" s="370"/>
      <c r="W335" s="370"/>
      <c r="X335" s="370"/>
      <c r="Y335" s="370"/>
      <c r="Z335" s="370"/>
      <c r="AA335" s="370"/>
      <c r="AB335" s="370"/>
      <c r="AC335" s="370"/>
      <c r="AD335" s="370"/>
      <c r="AE335" s="370"/>
      <c r="AF335" s="370"/>
      <c r="AG335" s="370"/>
      <c r="AH335" s="370"/>
      <c r="AI335" s="370"/>
      <c r="AJ335" s="370"/>
      <c r="AK335" s="370"/>
      <c r="AL335" s="370"/>
      <c r="AM335" s="370"/>
      <c r="AN335" s="370"/>
      <c r="AO335" s="370"/>
      <c r="AP335" s="370"/>
      <c r="AQ335" s="370"/>
      <c r="AR335" s="370"/>
      <c r="AS335" s="370"/>
      <c r="AT335" s="370"/>
      <c r="AU335" s="370"/>
      <c r="AV335" s="370"/>
      <c r="AW335" s="370"/>
      <c r="AX335" s="370"/>
      <c r="AY335" s="370"/>
      <c r="AZ335" s="370"/>
      <c r="BA335" s="370"/>
      <c r="BB335" s="370"/>
      <c r="BC335" s="370"/>
      <c r="BD335" s="370"/>
      <c r="BE335" s="370"/>
      <c r="BF335" s="370"/>
      <c r="BG335" s="370"/>
      <c r="BH335" s="370"/>
      <c r="BI335" s="370"/>
      <c r="BJ335" s="370"/>
      <c r="BK335" s="370"/>
      <c r="BL335" s="370"/>
      <c r="BM335" s="370"/>
      <c r="BN335" s="370"/>
      <c r="BO335" s="370"/>
      <c r="BP335" s="370"/>
      <c r="BQ335" s="370"/>
      <c r="BR335" s="370"/>
      <c r="BS335" s="370"/>
      <c r="BT335" s="370"/>
      <c r="BU335" s="370"/>
      <c r="BV335" s="370"/>
      <c r="BW335" s="370"/>
      <c r="BX335" s="370"/>
      <c r="BY335" s="370"/>
      <c r="BZ335" s="370"/>
      <c r="CA335" s="370"/>
      <c r="CB335" s="370"/>
      <c r="CC335" s="370"/>
      <c r="CD335" s="370"/>
      <c r="CE335" s="370"/>
      <c r="CF335" s="370"/>
      <c r="CG335" s="370"/>
      <c r="CH335" s="370"/>
      <c r="CI335" s="370"/>
      <c r="CJ335" s="370"/>
      <c r="CK335" s="370"/>
      <c r="CL335" s="370"/>
      <c r="CM335" s="370"/>
      <c r="CN335" s="370"/>
      <c r="CO335" s="370"/>
      <c r="CP335" s="370"/>
      <c r="CQ335" s="370"/>
      <c r="CR335" s="370"/>
      <c r="CS335" s="370"/>
      <c r="CT335" s="370"/>
      <c r="CU335" s="370"/>
      <c r="CV335" s="370"/>
      <c r="CW335" s="370"/>
      <c r="CX335" s="370"/>
      <c r="CY335" s="370"/>
      <c r="CZ335" s="370"/>
      <c r="DA335" s="370"/>
      <c r="DB335" s="370"/>
      <c r="DC335" s="370"/>
      <c r="DD335" s="370"/>
      <c r="DE335" s="370"/>
      <c r="DF335" s="370"/>
      <c r="DG335" s="370"/>
      <c r="DH335" s="370"/>
      <c r="DI335" s="370"/>
      <c r="DJ335" s="370"/>
      <c r="DK335" s="370"/>
      <c r="DL335" s="370"/>
      <c r="DM335" s="370"/>
      <c r="DN335" s="370"/>
      <c r="DO335" s="370"/>
      <c r="DP335" s="370"/>
      <c r="DQ335" s="370"/>
      <c r="DR335" s="370"/>
      <c r="DS335" s="370"/>
      <c r="DT335" s="370"/>
      <c r="DU335" s="370"/>
      <c r="DV335" s="370"/>
      <c r="DW335" s="370"/>
      <c r="DX335" s="370"/>
      <c r="DY335" s="370"/>
      <c r="DZ335" s="370"/>
      <c r="EA335" s="370"/>
      <c r="EB335" s="370"/>
      <c r="EC335" s="370"/>
      <c r="ED335" s="370"/>
      <c r="EE335" s="370"/>
      <c r="EF335" s="370"/>
      <c r="EG335" s="370"/>
      <c r="EH335" s="370"/>
      <c r="EI335" s="370"/>
      <c r="EJ335" s="370"/>
      <c r="EK335" s="370"/>
      <c r="EL335" s="370"/>
      <c r="EM335" s="370"/>
      <c r="EN335" s="370"/>
      <c r="EO335" s="370"/>
      <c r="EP335" s="370"/>
      <c r="EQ335" s="370"/>
      <c r="ER335" s="370"/>
      <c r="ES335" s="370"/>
      <c r="ET335" s="370"/>
      <c r="EU335" s="370"/>
      <c r="EV335" s="370"/>
      <c r="EW335" s="370"/>
      <c r="EX335" s="370"/>
      <c r="EY335" s="370"/>
      <c r="EZ335" s="370"/>
      <c r="FA335" s="370"/>
      <c r="FB335" s="370"/>
      <c r="FC335" s="370"/>
      <c r="FD335" s="370"/>
      <c r="FE335" s="370"/>
      <c r="FF335" s="370"/>
      <c r="FG335" s="370"/>
      <c r="FH335" s="370"/>
      <c r="FI335" s="370"/>
      <c r="FJ335" s="370"/>
      <c r="FK335" s="370"/>
      <c r="FL335" s="370"/>
      <c r="FM335" s="370"/>
      <c r="FN335" s="370"/>
      <c r="FO335" s="370"/>
      <c r="FP335" s="370"/>
      <c r="FQ335" s="370"/>
      <c r="FR335" s="370"/>
      <c r="FS335" s="370"/>
      <c r="FT335" s="370"/>
      <c r="FU335" s="370"/>
      <c r="FV335" s="370"/>
      <c r="FW335" s="370"/>
      <c r="FX335" s="370"/>
      <c r="FY335" s="370"/>
      <c r="FZ335" s="370"/>
      <c r="GA335" s="370"/>
      <c r="GB335" s="370"/>
      <c r="GC335" s="370"/>
      <c r="GD335" s="370"/>
      <c r="GE335" s="370"/>
      <c r="GF335" s="370"/>
      <c r="GG335" s="370"/>
      <c r="GH335" s="370"/>
      <c r="GI335" s="370"/>
    </row>
    <row r="336" spans="1:191" s="371" customFormat="1" ht="15.75">
      <c r="A336" s="372">
        <f t="shared" si="80"/>
        <v>81</v>
      </c>
      <c r="B336" s="380" t="s">
        <v>2353</v>
      </c>
      <c r="C336" s="381" t="s">
        <v>2093</v>
      </c>
      <c r="D336" s="381" t="s">
        <v>911</v>
      </c>
      <c r="E336" s="381" t="s">
        <v>911</v>
      </c>
      <c r="F336" s="381">
        <v>1</v>
      </c>
      <c r="G336" s="381" t="s">
        <v>911</v>
      </c>
      <c r="H336" s="381" t="s">
        <v>911</v>
      </c>
      <c r="I336" s="373" t="s">
        <v>911</v>
      </c>
      <c r="J336" s="374" t="s">
        <v>911</v>
      </c>
      <c r="K336" s="377" t="s">
        <v>911</v>
      </c>
      <c r="L336" s="377" t="s">
        <v>911</v>
      </c>
      <c r="M336" s="377">
        <f>F336*1.14</f>
        <v>1.14</v>
      </c>
      <c r="N336" s="377" t="s">
        <v>911</v>
      </c>
      <c r="O336" s="377" t="s">
        <v>911</v>
      </c>
      <c r="P336" s="377" t="s">
        <v>911</v>
      </c>
      <c r="Q336" s="377" t="s">
        <v>911</v>
      </c>
      <c r="R336" s="368"/>
      <c r="S336" s="368"/>
      <c r="T336" s="369"/>
      <c r="U336" s="370"/>
      <c r="V336" s="370"/>
      <c r="W336" s="370"/>
      <c r="X336" s="370"/>
      <c r="Y336" s="370"/>
      <c r="Z336" s="370"/>
      <c r="AA336" s="370"/>
      <c r="AB336" s="370"/>
      <c r="AC336" s="370"/>
      <c r="AD336" s="370"/>
      <c r="AE336" s="370"/>
      <c r="AF336" s="370"/>
      <c r="AG336" s="370"/>
      <c r="AH336" s="370"/>
      <c r="AI336" s="370"/>
      <c r="AJ336" s="370"/>
      <c r="AK336" s="370"/>
      <c r="AL336" s="370"/>
      <c r="AM336" s="370"/>
      <c r="AN336" s="370"/>
      <c r="AO336" s="370"/>
      <c r="AP336" s="370"/>
      <c r="AQ336" s="370"/>
      <c r="AR336" s="370"/>
      <c r="AS336" s="370"/>
      <c r="AT336" s="370"/>
      <c r="AU336" s="370"/>
      <c r="AV336" s="370"/>
      <c r="AW336" s="370"/>
      <c r="AX336" s="370"/>
      <c r="AY336" s="370"/>
      <c r="AZ336" s="370"/>
      <c r="BA336" s="370"/>
      <c r="BB336" s="370"/>
      <c r="BC336" s="370"/>
      <c r="BD336" s="370"/>
      <c r="BE336" s="370"/>
      <c r="BF336" s="370"/>
      <c r="BG336" s="370"/>
      <c r="BH336" s="370"/>
      <c r="BI336" s="370"/>
      <c r="BJ336" s="370"/>
      <c r="BK336" s="370"/>
      <c r="BL336" s="370"/>
      <c r="BM336" s="370"/>
      <c r="BN336" s="370"/>
      <c r="BO336" s="370"/>
      <c r="BP336" s="370"/>
      <c r="BQ336" s="370"/>
      <c r="BR336" s="370"/>
      <c r="BS336" s="370"/>
      <c r="BT336" s="370"/>
      <c r="BU336" s="370"/>
      <c r="BV336" s="370"/>
      <c r="BW336" s="370"/>
      <c r="BX336" s="370"/>
      <c r="BY336" s="370"/>
      <c r="BZ336" s="370"/>
      <c r="CA336" s="370"/>
      <c r="CB336" s="370"/>
      <c r="CC336" s="370"/>
      <c r="CD336" s="370"/>
      <c r="CE336" s="370"/>
      <c r="CF336" s="370"/>
      <c r="CG336" s="370"/>
      <c r="CH336" s="370"/>
      <c r="CI336" s="370"/>
      <c r="CJ336" s="370"/>
      <c r="CK336" s="370"/>
      <c r="CL336" s="370"/>
      <c r="CM336" s="370"/>
      <c r="CN336" s="370"/>
      <c r="CO336" s="370"/>
      <c r="CP336" s="370"/>
      <c r="CQ336" s="370"/>
      <c r="CR336" s="370"/>
      <c r="CS336" s="370"/>
      <c r="CT336" s="370"/>
      <c r="CU336" s="370"/>
      <c r="CV336" s="370"/>
      <c r="CW336" s="370"/>
      <c r="CX336" s="370"/>
      <c r="CY336" s="370"/>
      <c r="CZ336" s="370"/>
      <c r="DA336" s="370"/>
      <c r="DB336" s="370"/>
      <c r="DC336" s="370"/>
      <c r="DD336" s="370"/>
      <c r="DE336" s="370"/>
      <c r="DF336" s="370"/>
      <c r="DG336" s="370"/>
      <c r="DH336" s="370"/>
      <c r="DI336" s="370"/>
      <c r="DJ336" s="370"/>
      <c r="DK336" s="370"/>
      <c r="DL336" s="370"/>
      <c r="DM336" s="370"/>
      <c r="DN336" s="370"/>
      <c r="DO336" s="370"/>
      <c r="DP336" s="370"/>
      <c r="DQ336" s="370"/>
      <c r="DR336" s="370"/>
      <c r="DS336" s="370"/>
      <c r="DT336" s="370"/>
      <c r="DU336" s="370"/>
      <c r="DV336" s="370"/>
      <c r="DW336" s="370"/>
      <c r="DX336" s="370"/>
      <c r="DY336" s="370"/>
      <c r="DZ336" s="370"/>
      <c r="EA336" s="370"/>
      <c r="EB336" s="370"/>
      <c r="EC336" s="370"/>
      <c r="ED336" s="370"/>
      <c r="EE336" s="370"/>
      <c r="EF336" s="370"/>
      <c r="EG336" s="370"/>
      <c r="EH336" s="370"/>
      <c r="EI336" s="370"/>
      <c r="EJ336" s="370"/>
      <c r="EK336" s="370"/>
      <c r="EL336" s="370"/>
      <c r="EM336" s="370"/>
      <c r="EN336" s="370"/>
      <c r="EO336" s="370"/>
      <c r="EP336" s="370"/>
      <c r="EQ336" s="370"/>
      <c r="ER336" s="370"/>
      <c r="ES336" s="370"/>
      <c r="ET336" s="370"/>
      <c r="EU336" s="370"/>
      <c r="EV336" s="370"/>
      <c r="EW336" s="370"/>
      <c r="EX336" s="370"/>
      <c r="EY336" s="370"/>
      <c r="EZ336" s="370"/>
      <c r="FA336" s="370"/>
      <c r="FB336" s="370"/>
      <c r="FC336" s="370"/>
      <c r="FD336" s="370"/>
      <c r="FE336" s="370"/>
      <c r="FF336" s="370"/>
      <c r="FG336" s="370"/>
      <c r="FH336" s="370"/>
      <c r="FI336" s="370"/>
      <c r="FJ336" s="370"/>
      <c r="FK336" s="370"/>
      <c r="FL336" s="370"/>
      <c r="FM336" s="370"/>
      <c r="FN336" s="370"/>
      <c r="FO336" s="370"/>
      <c r="FP336" s="370"/>
      <c r="FQ336" s="370"/>
      <c r="FR336" s="370"/>
      <c r="FS336" s="370"/>
      <c r="FT336" s="370"/>
      <c r="FU336" s="370"/>
      <c r="FV336" s="370"/>
      <c r="FW336" s="370"/>
      <c r="FX336" s="370"/>
      <c r="FY336" s="370"/>
      <c r="FZ336" s="370"/>
      <c r="GA336" s="370"/>
      <c r="GB336" s="370"/>
      <c r="GC336" s="370"/>
      <c r="GD336" s="370"/>
      <c r="GE336" s="370"/>
      <c r="GF336" s="370"/>
      <c r="GG336" s="370"/>
      <c r="GH336" s="370"/>
      <c r="GI336" s="370"/>
    </row>
    <row r="337" spans="1:191" s="371" customFormat="1" ht="15.75">
      <c r="A337" s="372">
        <f t="shared" si="80"/>
        <v>82</v>
      </c>
      <c r="B337" s="380" t="s">
        <v>2354</v>
      </c>
      <c r="C337" s="381" t="s">
        <v>2095</v>
      </c>
      <c r="D337" s="381" t="s">
        <v>911</v>
      </c>
      <c r="E337" s="381">
        <v>1</v>
      </c>
      <c r="F337" s="381" t="s">
        <v>911</v>
      </c>
      <c r="G337" s="381">
        <v>1</v>
      </c>
      <c r="H337" s="381" t="s">
        <v>911</v>
      </c>
      <c r="I337" s="373" t="s">
        <v>911</v>
      </c>
      <c r="J337" s="374" t="s">
        <v>911</v>
      </c>
      <c r="K337" s="377" t="s">
        <v>911</v>
      </c>
      <c r="L337" s="377">
        <f>E337*1.14</f>
        <v>1.14</v>
      </c>
      <c r="M337" s="377" t="s">
        <v>911</v>
      </c>
      <c r="N337" s="377">
        <f>G337*1.14</f>
        <v>1.14</v>
      </c>
      <c r="O337" s="377" t="s">
        <v>911</v>
      </c>
      <c r="P337" s="377" t="s">
        <v>911</v>
      </c>
      <c r="Q337" s="377" t="s">
        <v>911</v>
      </c>
      <c r="R337" s="368"/>
      <c r="S337" s="368"/>
      <c r="T337" s="369"/>
      <c r="U337" s="370"/>
      <c r="V337" s="370"/>
      <c r="W337" s="370"/>
      <c r="X337" s="370"/>
      <c r="Y337" s="370"/>
      <c r="Z337" s="370"/>
      <c r="AA337" s="370"/>
      <c r="AB337" s="370"/>
      <c r="AC337" s="370"/>
      <c r="AD337" s="370"/>
      <c r="AE337" s="370"/>
      <c r="AF337" s="370"/>
      <c r="AG337" s="370"/>
      <c r="AH337" s="370"/>
      <c r="AI337" s="370"/>
      <c r="AJ337" s="370"/>
      <c r="AK337" s="370"/>
      <c r="AL337" s="370"/>
      <c r="AM337" s="370"/>
      <c r="AN337" s="370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  <c r="BA337" s="370"/>
      <c r="BB337" s="370"/>
      <c r="BC337" s="370"/>
      <c r="BD337" s="370"/>
      <c r="BE337" s="370"/>
      <c r="BF337" s="370"/>
      <c r="BG337" s="370"/>
      <c r="BH337" s="370"/>
      <c r="BI337" s="370"/>
      <c r="BJ337" s="370"/>
      <c r="BK337" s="370"/>
      <c r="BL337" s="370"/>
      <c r="BM337" s="370"/>
      <c r="BN337" s="370"/>
      <c r="BO337" s="370"/>
      <c r="BP337" s="370"/>
      <c r="BQ337" s="370"/>
      <c r="BR337" s="370"/>
      <c r="BS337" s="370"/>
      <c r="BT337" s="370"/>
      <c r="BU337" s="370"/>
      <c r="BV337" s="370"/>
      <c r="BW337" s="370"/>
      <c r="BX337" s="370"/>
      <c r="BY337" s="370"/>
      <c r="BZ337" s="370"/>
      <c r="CA337" s="370"/>
      <c r="CB337" s="370"/>
      <c r="CC337" s="370"/>
      <c r="CD337" s="370"/>
      <c r="CE337" s="370"/>
      <c r="CF337" s="370"/>
      <c r="CG337" s="370"/>
      <c r="CH337" s="370"/>
      <c r="CI337" s="370"/>
      <c r="CJ337" s="370"/>
      <c r="CK337" s="370"/>
      <c r="CL337" s="370"/>
      <c r="CM337" s="370"/>
      <c r="CN337" s="370"/>
      <c r="CO337" s="370"/>
      <c r="CP337" s="370"/>
      <c r="CQ337" s="370"/>
      <c r="CR337" s="370"/>
      <c r="CS337" s="370"/>
      <c r="CT337" s="370"/>
      <c r="CU337" s="370"/>
      <c r="CV337" s="370"/>
      <c r="CW337" s="370"/>
      <c r="CX337" s="370"/>
      <c r="CY337" s="370"/>
      <c r="CZ337" s="370"/>
      <c r="DA337" s="370"/>
      <c r="DB337" s="370"/>
      <c r="DC337" s="370"/>
      <c r="DD337" s="370"/>
      <c r="DE337" s="370"/>
      <c r="DF337" s="370"/>
      <c r="DG337" s="370"/>
      <c r="DH337" s="370"/>
      <c r="DI337" s="370"/>
      <c r="DJ337" s="370"/>
      <c r="DK337" s="370"/>
      <c r="DL337" s="370"/>
      <c r="DM337" s="370"/>
      <c r="DN337" s="370"/>
      <c r="DO337" s="370"/>
      <c r="DP337" s="370"/>
      <c r="DQ337" s="370"/>
      <c r="DR337" s="370"/>
      <c r="DS337" s="370"/>
      <c r="DT337" s="370"/>
      <c r="DU337" s="370"/>
      <c r="DV337" s="370"/>
      <c r="DW337" s="370"/>
      <c r="DX337" s="370"/>
      <c r="DY337" s="370"/>
      <c r="DZ337" s="370"/>
      <c r="EA337" s="370"/>
      <c r="EB337" s="370"/>
      <c r="EC337" s="370"/>
      <c r="ED337" s="370"/>
      <c r="EE337" s="370"/>
      <c r="EF337" s="370"/>
      <c r="EG337" s="370"/>
      <c r="EH337" s="370"/>
      <c r="EI337" s="370"/>
      <c r="EJ337" s="370"/>
      <c r="EK337" s="370"/>
      <c r="EL337" s="370"/>
      <c r="EM337" s="370"/>
      <c r="EN337" s="370"/>
      <c r="EO337" s="370"/>
      <c r="EP337" s="370"/>
      <c r="EQ337" s="370"/>
      <c r="ER337" s="370"/>
      <c r="ES337" s="370"/>
      <c r="ET337" s="370"/>
      <c r="EU337" s="370"/>
      <c r="EV337" s="370"/>
      <c r="EW337" s="370"/>
      <c r="EX337" s="370"/>
      <c r="EY337" s="370"/>
      <c r="EZ337" s="370"/>
      <c r="FA337" s="370"/>
      <c r="FB337" s="370"/>
      <c r="FC337" s="370"/>
      <c r="FD337" s="370"/>
      <c r="FE337" s="370"/>
      <c r="FF337" s="370"/>
      <c r="FG337" s="370"/>
      <c r="FH337" s="370"/>
      <c r="FI337" s="370"/>
      <c r="FJ337" s="370"/>
      <c r="FK337" s="370"/>
      <c r="FL337" s="370"/>
      <c r="FM337" s="370"/>
      <c r="FN337" s="370"/>
      <c r="FO337" s="370"/>
      <c r="FP337" s="370"/>
      <c r="FQ337" s="370"/>
      <c r="FR337" s="370"/>
      <c r="FS337" s="370"/>
      <c r="FT337" s="370"/>
      <c r="FU337" s="370"/>
      <c r="FV337" s="370"/>
      <c r="FW337" s="370"/>
      <c r="FX337" s="370"/>
      <c r="FY337" s="370"/>
      <c r="FZ337" s="370"/>
      <c r="GA337" s="370"/>
      <c r="GB337" s="370"/>
      <c r="GC337" s="370"/>
      <c r="GD337" s="370"/>
      <c r="GE337" s="370"/>
      <c r="GF337" s="370"/>
      <c r="GG337" s="370"/>
      <c r="GH337" s="370"/>
      <c r="GI337" s="370"/>
    </row>
    <row r="338" spans="1:191" s="371" customFormat="1" ht="15.75">
      <c r="A338" s="372">
        <f t="shared" si="80"/>
        <v>83</v>
      </c>
      <c r="B338" s="380" t="s">
        <v>2355</v>
      </c>
      <c r="C338" s="381">
        <v>80505</v>
      </c>
      <c r="D338" s="381" t="s">
        <v>911</v>
      </c>
      <c r="E338" s="381">
        <v>1</v>
      </c>
      <c r="F338" s="381" t="s">
        <v>911</v>
      </c>
      <c r="G338" s="381">
        <v>1</v>
      </c>
      <c r="H338" s="381" t="s">
        <v>911</v>
      </c>
      <c r="I338" s="373" t="s">
        <v>911</v>
      </c>
      <c r="J338" s="374" t="s">
        <v>911</v>
      </c>
      <c r="K338" s="377" t="s">
        <v>911</v>
      </c>
      <c r="L338" s="377">
        <f>E338*1.14</f>
        <v>1.14</v>
      </c>
      <c r="M338" s="377" t="s">
        <v>911</v>
      </c>
      <c r="N338" s="377">
        <f>G338*1.14</f>
        <v>1.14</v>
      </c>
      <c r="O338" s="377" t="s">
        <v>911</v>
      </c>
      <c r="P338" s="377" t="s">
        <v>911</v>
      </c>
      <c r="Q338" s="377" t="s">
        <v>911</v>
      </c>
      <c r="R338" s="368"/>
      <c r="S338" s="368"/>
      <c r="T338" s="369"/>
      <c r="U338" s="370"/>
      <c r="V338" s="370"/>
      <c r="W338" s="370"/>
      <c r="X338" s="370"/>
      <c r="Y338" s="370"/>
      <c r="Z338" s="370"/>
      <c r="AA338" s="370"/>
      <c r="AB338" s="370"/>
      <c r="AC338" s="370"/>
      <c r="AD338" s="370"/>
      <c r="AE338" s="370"/>
      <c r="AF338" s="370"/>
      <c r="AG338" s="370"/>
      <c r="AH338" s="370"/>
      <c r="AI338" s="370"/>
      <c r="AJ338" s="370"/>
      <c r="AK338" s="370"/>
      <c r="AL338" s="370"/>
      <c r="AM338" s="370"/>
      <c r="AN338" s="370"/>
      <c r="AO338" s="370"/>
      <c r="AP338" s="370"/>
      <c r="AQ338" s="370"/>
      <c r="AR338" s="370"/>
      <c r="AS338" s="370"/>
      <c r="AT338" s="370"/>
      <c r="AU338" s="370"/>
      <c r="AV338" s="370"/>
      <c r="AW338" s="370"/>
      <c r="AX338" s="370"/>
      <c r="AY338" s="370"/>
      <c r="AZ338" s="370"/>
      <c r="BA338" s="370"/>
      <c r="BB338" s="370"/>
      <c r="BC338" s="370"/>
      <c r="BD338" s="370"/>
      <c r="BE338" s="370"/>
      <c r="BF338" s="370"/>
      <c r="BG338" s="370"/>
      <c r="BH338" s="370"/>
      <c r="BI338" s="370"/>
      <c r="BJ338" s="370"/>
      <c r="BK338" s="370"/>
      <c r="BL338" s="370"/>
      <c r="BM338" s="370"/>
      <c r="BN338" s="370"/>
      <c r="BO338" s="370"/>
      <c r="BP338" s="370"/>
      <c r="BQ338" s="370"/>
      <c r="BR338" s="370"/>
      <c r="BS338" s="370"/>
      <c r="BT338" s="370"/>
      <c r="BU338" s="370"/>
      <c r="BV338" s="370"/>
      <c r="BW338" s="370"/>
      <c r="BX338" s="370"/>
      <c r="BY338" s="370"/>
      <c r="BZ338" s="370"/>
      <c r="CA338" s="370"/>
      <c r="CB338" s="370"/>
      <c r="CC338" s="370"/>
      <c r="CD338" s="370"/>
      <c r="CE338" s="370"/>
      <c r="CF338" s="370"/>
      <c r="CG338" s="370"/>
      <c r="CH338" s="370"/>
      <c r="CI338" s="370"/>
      <c r="CJ338" s="370"/>
      <c r="CK338" s="370"/>
      <c r="CL338" s="370"/>
      <c r="CM338" s="370"/>
      <c r="CN338" s="370"/>
      <c r="CO338" s="370"/>
      <c r="CP338" s="370"/>
      <c r="CQ338" s="370"/>
      <c r="CR338" s="370"/>
      <c r="CS338" s="370"/>
      <c r="CT338" s="370"/>
      <c r="CU338" s="370"/>
      <c r="CV338" s="370"/>
      <c r="CW338" s="370"/>
      <c r="CX338" s="370"/>
      <c r="CY338" s="370"/>
      <c r="CZ338" s="370"/>
      <c r="DA338" s="370"/>
      <c r="DB338" s="370"/>
      <c r="DC338" s="370"/>
      <c r="DD338" s="370"/>
      <c r="DE338" s="370"/>
      <c r="DF338" s="370"/>
      <c r="DG338" s="370"/>
      <c r="DH338" s="370"/>
      <c r="DI338" s="370"/>
      <c r="DJ338" s="370"/>
      <c r="DK338" s="370"/>
      <c r="DL338" s="370"/>
      <c r="DM338" s="370"/>
      <c r="DN338" s="370"/>
      <c r="DO338" s="370"/>
      <c r="DP338" s="370"/>
      <c r="DQ338" s="370"/>
      <c r="DR338" s="370"/>
      <c r="DS338" s="370"/>
      <c r="DT338" s="370"/>
      <c r="DU338" s="370"/>
      <c r="DV338" s="370"/>
      <c r="DW338" s="370"/>
      <c r="DX338" s="370"/>
      <c r="DY338" s="370"/>
      <c r="DZ338" s="370"/>
      <c r="EA338" s="370"/>
      <c r="EB338" s="370"/>
      <c r="EC338" s="370"/>
      <c r="ED338" s="370"/>
      <c r="EE338" s="370"/>
      <c r="EF338" s="370"/>
      <c r="EG338" s="370"/>
      <c r="EH338" s="370"/>
      <c r="EI338" s="370"/>
      <c r="EJ338" s="370"/>
      <c r="EK338" s="370"/>
      <c r="EL338" s="370"/>
      <c r="EM338" s="370"/>
      <c r="EN338" s="370"/>
      <c r="EO338" s="370"/>
      <c r="EP338" s="370"/>
      <c r="EQ338" s="370"/>
      <c r="ER338" s="370"/>
      <c r="ES338" s="370"/>
      <c r="ET338" s="370"/>
      <c r="EU338" s="370"/>
      <c r="EV338" s="370"/>
      <c r="EW338" s="370"/>
      <c r="EX338" s="370"/>
      <c r="EY338" s="370"/>
      <c r="EZ338" s="370"/>
      <c r="FA338" s="370"/>
      <c r="FB338" s="370"/>
      <c r="FC338" s="370"/>
      <c r="FD338" s="370"/>
      <c r="FE338" s="370"/>
      <c r="FF338" s="370"/>
      <c r="FG338" s="370"/>
      <c r="FH338" s="370"/>
      <c r="FI338" s="370"/>
      <c r="FJ338" s="370"/>
      <c r="FK338" s="370"/>
      <c r="FL338" s="370"/>
      <c r="FM338" s="370"/>
      <c r="FN338" s="370"/>
      <c r="FO338" s="370"/>
      <c r="FP338" s="370"/>
      <c r="FQ338" s="370"/>
      <c r="FR338" s="370"/>
      <c r="FS338" s="370"/>
      <c r="FT338" s="370"/>
      <c r="FU338" s="370"/>
      <c r="FV338" s="370"/>
      <c r="FW338" s="370"/>
      <c r="FX338" s="370"/>
      <c r="FY338" s="370"/>
      <c r="FZ338" s="370"/>
      <c r="GA338" s="370"/>
      <c r="GB338" s="370"/>
      <c r="GC338" s="370"/>
      <c r="GD338" s="370"/>
      <c r="GE338" s="370"/>
      <c r="GF338" s="370"/>
      <c r="GG338" s="370"/>
      <c r="GH338" s="370"/>
      <c r="GI338" s="370"/>
    </row>
    <row r="339" spans="1:191" s="371" customFormat="1" ht="15.75">
      <c r="A339" s="372">
        <f t="shared" si="80"/>
        <v>84</v>
      </c>
      <c r="B339" s="380" t="s">
        <v>2356</v>
      </c>
      <c r="C339" s="381">
        <v>80300</v>
      </c>
      <c r="D339" s="381" t="s">
        <v>911</v>
      </c>
      <c r="E339" s="381">
        <v>1</v>
      </c>
      <c r="F339" s="381" t="s">
        <v>911</v>
      </c>
      <c r="G339" s="381" t="s">
        <v>911</v>
      </c>
      <c r="H339" s="381">
        <v>1</v>
      </c>
      <c r="I339" s="373">
        <f>H339*0.99</f>
        <v>0.99</v>
      </c>
      <c r="J339" s="374">
        <f>I339*0.99</f>
        <v>0.9801</v>
      </c>
      <c r="K339" s="377" t="s">
        <v>911</v>
      </c>
      <c r="L339" s="377">
        <f>E339*1.14</f>
        <v>1.14</v>
      </c>
      <c r="M339" s="377" t="s">
        <v>911</v>
      </c>
      <c r="N339" s="377" t="s">
        <v>911</v>
      </c>
      <c r="O339" s="377">
        <f>H339*1.14</f>
        <v>1.14</v>
      </c>
      <c r="P339" s="377">
        <f>I339*1.14</f>
        <v>1.1285999999999998</v>
      </c>
      <c r="Q339" s="377">
        <f>J339*1.14</f>
        <v>1.117314</v>
      </c>
      <c r="R339" s="368"/>
      <c r="S339" s="368"/>
      <c r="T339" s="369"/>
      <c r="U339" s="370"/>
      <c r="V339" s="370"/>
      <c r="W339" s="370"/>
      <c r="X339" s="370"/>
      <c r="Y339" s="370"/>
      <c r="Z339" s="370"/>
      <c r="AA339" s="370"/>
      <c r="AB339" s="370"/>
      <c r="AC339" s="370"/>
      <c r="AD339" s="370"/>
      <c r="AE339" s="370"/>
      <c r="AF339" s="370"/>
      <c r="AG339" s="370"/>
      <c r="AH339" s="370"/>
      <c r="AI339" s="370"/>
      <c r="AJ339" s="370"/>
      <c r="AK339" s="370"/>
      <c r="AL339" s="370"/>
      <c r="AM339" s="370"/>
      <c r="AN339" s="370"/>
      <c r="AO339" s="370"/>
      <c r="AP339" s="370"/>
      <c r="AQ339" s="370"/>
      <c r="AR339" s="370"/>
      <c r="AS339" s="370"/>
      <c r="AT339" s="370"/>
      <c r="AU339" s="370"/>
      <c r="AV339" s="370"/>
      <c r="AW339" s="370"/>
      <c r="AX339" s="370"/>
      <c r="AY339" s="370"/>
      <c r="AZ339" s="370"/>
      <c r="BA339" s="370"/>
      <c r="BB339" s="370"/>
      <c r="BC339" s="370"/>
      <c r="BD339" s="370"/>
      <c r="BE339" s="370"/>
      <c r="BF339" s="370"/>
      <c r="BG339" s="370"/>
      <c r="BH339" s="370"/>
      <c r="BI339" s="370"/>
      <c r="BJ339" s="370"/>
      <c r="BK339" s="370"/>
      <c r="BL339" s="370"/>
      <c r="BM339" s="370"/>
      <c r="BN339" s="370"/>
      <c r="BO339" s="370"/>
      <c r="BP339" s="370"/>
      <c r="BQ339" s="370"/>
      <c r="BR339" s="370"/>
      <c r="BS339" s="370"/>
      <c r="BT339" s="370"/>
      <c r="BU339" s="370"/>
      <c r="BV339" s="370"/>
      <c r="BW339" s="370"/>
      <c r="BX339" s="370"/>
      <c r="BY339" s="370"/>
      <c r="BZ339" s="370"/>
      <c r="CA339" s="370"/>
      <c r="CB339" s="370"/>
      <c r="CC339" s="370"/>
      <c r="CD339" s="370"/>
      <c r="CE339" s="370"/>
      <c r="CF339" s="370"/>
      <c r="CG339" s="370"/>
      <c r="CH339" s="370"/>
      <c r="CI339" s="370"/>
      <c r="CJ339" s="370"/>
      <c r="CK339" s="370"/>
      <c r="CL339" s="370"/>
      <c r="CM339" s="370"/>
      <c r="CN339" s="370"/>
      <c r="CO339" s="370"/>
      <c r="CP339" s="370"/>
      <c r="CQ339" s="370"/>
      <c r="CR339" s="370"/>
      <c r="CS339" s="370"/>
      <c r="CT339" s="370"/>
      <c r="CU339" s="370"/>
      <c r="CV339" s="370"/>
      <c r="CW339" s="370"/>
      <c r="CX339" s="370"/>
      <c r="CY339" s="370"/>
      <c r="CZ339" s="370"/>
      <c r="DA339" s="370"/>
      <c r="DB339" s="370"/>
      <c r="DC339" s="370"/>
      <c r="DD339" s="370"/>
      <c r="DE339" s="370"/>
      <c r="DF339" s="370"/>
      <c r="DG339" s="370"/>
      <c r="DH339" s="370"/>
      <c r="DI339" s="370"/>
      <c r="DJ339" s="370"/>
      <c r="DK339" s="370"/>
      <c r="DL339" s="370"/>
      <c r="DM339" s="370"/>
      <c r="DN339" s="370"/>
      <c r="DO339" s="370"/>
      <c r="DP339" s="370"/>
      <c r="DQ339" s="370"/>
      <c r="DR339" s="370"/>
      <c r="DS339" s="370"/>
      <c r="DT339" s="370"/>
      <c r="DU339" s="370"/>
      <c r="DV339" s="370"/>
      <c r="DW339" s="370"/>
      <c r="DX339" s="370"/>
      <c r="DY339" s="370"/>
      <c r="DZ339" s="370"/>
      <c r="EA339" s="370"/>
      <c r="EB339" s="370"/>
      <c r="EC339" s="370"/>
      <c r="ED339" s="370"/>
      <c r="EE339" s="370"/>
      <c r="EF339" s="370"/>
      <c r="EG339" s="370"/>
      <c r="EH339" s="370"/>
      <c r="EI339" s="370"/>
      <c r="EJ339" s="370"/>
      <c r="EK339" s="370"/>
      <c r="EL339" s="370"/>
      <c r="EM339" s="370"/>
      <c r="EN339" s="370"/>
      <c r="EO339" s="370"/>
      <c r="EP339" s="370"/>
      <c r="EQ339" s="370"/>
      <c r="ER339" s="370"/>
      <c r="ES339" s="370"/>
      <c r="ET339" s="370"/>
      <c r="EU339" s="370"/>
      <c r="EV339" s="370"/>
      <c r="EW339" s="370"/>
      <c r="EX339" s="370"/>
      <c r="EY339" s="370"/>
      <c r="EZ339" s="370"/>
      <c r="FA339" s="370"/>
      <c r="FB339" s="370"/>
      <c r="FC339" s="370"/>
      <c r="FD339" s="370"/>
      <c r="FE339" s="370"/>
      <c r="FF339" s="370"/>
      <c r="FG339" s="370"/>
      <c r="FH339" s="370"/>
      <c r="FI339" s="370"/>
      <c r="FJ339" s="370"/>
      <c r="FK339" s="370"/>
      <c r="FL339" s="370"/>
      <c r="FM339" s="370"/>
      <c r="FN339" s="370"/>
      <c r="FO339" s="370"/>
      <c r="FP339" s="370"/>
      <c r="FQ339" s="370"/>
      <c r="FR339" s="370"/>
      <c r="FS339" s="370"/>
      <c r="FT339" s="370"/>
      <c r="FU339" s="370"/>
      <c r="FV339" s="370"/>
      <c r="FW339" s="370"/>
      <c r="FX339" s="370"/>
      <c r="FY339" s="370"/>
      <c r="FZ339" s="370"/>
      <c r="GA339" s="370"/>
      <c r="GB339" s="370"/>
      <c r="GC339" s="370"/>
      <c r="GD339" s="370"/>
      <c r="GE339" s="370"/>
      <c r="GF339" s="370"/>
      <c r="GG339" s="370"/>
      <c r="GH339" s="370"/>
      <c r="GI339" s="370"/>
    </row>
    <row r="340" spans="1:191" s="371" customFormat="1" ht="16.5" customHeight="1">
      <c r="A340" s="372">
        <f t="shared" si="80"/>
        <v>85</v>
      </c>
      <c r="B340" s="380" t="s">
        <v>2357</v>
      </c>
      <c r="C340" s="381">
        <v>210000</v>
      </c>
      <c r="D340" s="381" t="s">
        <v>911</v>
      </c>
      <c r="E340" s="381" t="s">
        <v>911</v>
      </c>
      <c r="F340" s="381">
        <v>1</v>
      </c>
      <c r="G340" s="381" t="s">
        <v>911</v>
      </c>
      <c r="H340" s="381" t="s">
        <v>911</v>
      </c>
      <c r="I340" s="373" t="s">
        <v>911</v>
      </c>
      <c r="J340" s="374" t="s">
        <v>911</v>
      </c>
      <c r="K340" s="377" t="s">
        <v>911</v>
      </c>
      <c r="L340" s="377" t="s">
        <v>911</v>
      </c>
      <c r="M340" s="377">
        <f>F340*1.14</f>
        <v>1.14</v>
      </c>
      <c r="N340" s="377" t="s">
        <v>911</v>
      </c>
      <c r="O340" s="377" t="s">
        <v>911</v>
      </c>
      <c r="P340" s="377" t="s">
        <v>911</v>
      </c>
      <c r="Q340" s="377" t="s">
        <v>911</v>
      </c>
      <c r="R340" s="368"/>
      <c r="S340" s="368"/>
      <c r="T340" s="369"/>
      <c r="U340" s="370"/>
      <c r="V340" s="370"/>
      <c r="W340" s="370"/>
      <c r="X340" s="370"/>
      <c r="Y340" s="370"/>
      <c r="Z340" s="370"/>
      <c r="AA340" s="370"/>
      <c r="AB340" s="370"/>
      <c r="AC340" s="370"/>
      <c r="AD340" s="370"/>
      <c r="AE340" s="370"/>
      <c r="AF340" s="370"/>
      <c r="AG340" s="370"/>
      <c r="AH340" s="370"/>
      <c r="AI340" s="370"/>
      <c r="AJ340" s="370"/>
      <c r="AK340" s="370"/>
      <c r="AL340" s="370"/>
      <c r="AM340" s="370"/>
      <c r="AN340" s="370"/>
      <c r="AO340" s="370"/>
      <c r="AP340" s="370"/>
      <c r="AQ340" s="370"/>
      <c r="AR340" s="370"/>
      <c r="AS340" s="370"/>
      <c r="AT340" s="370"/>
      <c r="AU340" s="370"/>
      <c r="AV340" s="370"/>
      <c r="AW340" s="370"/>
      <c r="AX340" s="370"/>
      <c r="AY340" s="370"/>
      <c r="AZ340" s="370"/>
      <c r="BA340" s="370"/>
      <c r="BB340" s="370"/>
      <c r="BC340" s="370"/>
      <c r="BD340" s="370"/>
      <c r="BE340" s="370"/>
      <c r="BF340" s="370"/>
      <c r="BG340" s="370"/>
      <c r="BH340" s="370"/>
      <c r="BI340" s="370"/>
      <c r="BJ340" s="370"/>
      <c r="BK340" s="370"/>
      <c r="BL340" s="370"/>
      <c r="BM340" s="370"/>
      <c r="BN340" s="370"/>
      <c r="BO340" s="370"/>
      <c r="BP340" s="370"/>
      <c r="BQ340" s="370"/>
      <c r="BR340" s="370"/>
      <c r="BS340" s="370"/>
      <c r="BT340" s="370"/>
      <c r="BU340" s="370"/>
      <c r="BV340" s="370"/>
      <c r="BW340" s="370"/>
      <c r="BX340" s="370"/>
      <c r="BY340" s="370"/>
      <c r="BZ340" s="370"/>
      <c r="CA340" s="370"/>
      <c r="CB340" s="370"/>
      <c r="CC340" s="370"/>
      <c r="CD340" s="370"/>
      <c r="CE340" s="370"/>
      <c r="CF340" s="370"/>
      <c r="CG340" s="370"/>
      <c r="CH340" s="370"/>
      <c r="CI340" s="370"/>
      <c r="CJ340" s="370"/>
      <c r="CK340" s="370"/>
      <c r="CL340" s="370"/>
      <c r="CM340" s="370"/>
      <c r="CN340" s="370"/>
      <c r="CO340" s="370"/>
      <c r="CP340" s="370"/>
      <c r="CQ340" s="370"/>
      <c r="CR340" s="370"/>
      <c r="CS340" s="370"/>
      <c r="CT340" s="370"/>
      <c r="CU340" s="370"/>
      <c r="CV340" s="370"/>
      <c r="CW340" s="370"/>
      <c r="CX340" s="370"/>
      <c r="CY340" s="370"/>
      <c r="CZ340" s="370"/>
      <c r="DA340" s="370"/>
      <c r="DB340" s="370"/>
      <c r="DC340" s="370"/>
      <c r="DD340" s="370"/>
      <c r="DE340" s="370"/>
      <c r="DF340" s="370"/>
      <c r="DG340" s="370"/>
      <c r="DH340" s="370"/>
      <c r="DI340" s="370"/>
      <c r="DJ340" s="370"/>
      <c r="DK340" s="370"/>
      <c r="DL340" s="370"/>
      <c r="DM340" s="370"/>
      <c r="DN340" s="370"/>
      <c r="DO340" s="370"/>
      <c r="DP340" s="370"/>
      <c r="DQ340" s="370"/>
      <c r="DR340" s="370"/>
      <c r="DS340" s="370"/>
      <c r="DT340" s="370"/>
      <c r="DU340" s="370"/>
      <c r="DV340" s="370"/>
      <c r="DW340" s="370"/>
      <c r="DX340" s="370"/>
      <c r="DY340" s="370"/>
      <c r="DZ340" s="370"/>
      <c r="EA340" s="370"/>
      <c r="EB340" s="370"/>
      <c r="EC340" s="370"/>
      <c r="ED340" s="370"/>
      <c r="EE340" s="370"/>
      <c r="EF340" s="370"/>
      <c r="EG340" s="370"/>
      <c r="EH340" s="370"/>
      <c r="EI340" s="370"/>
      <c r="EJ340" s="370"/>
      <c r="EK340" s="370"/>
      <c r="EL340" s="370"/>
      <c r="EM340" s="370"/>
      <c r="EN340" s="370"/>
      <c r="EO340" s="370"/>
      <c r="EP340" s="370"/>
      <c r="EQ340" s="370"/>
      <c r="ER340" s="370"/>
      <c r="ES340" s="370"/>
      <c r="ET340" s="370"/>
      <c r="EU340" s="370"/>
      <c r="EV340" s="370"/>
      <c r="EW340" s="370"/>
      <c r="EX340" s="370"/>
      <c r="EY340" s="370"/>
      <c r="EZ340" s="370"/>
      <c r="FA340" s="370"/>
      <c r="FB340" s="370"/>
      <c r="FC340" s="370"/>
      <c r="FD340" s="370"/>
      <c r="FE340" s="370"/>
      <c r="FF340" s="370"/>
      <c r="FG340" s="370"/>
      <c r="FH340" s="370"/>
      <c r="FI340" s="370"/>
      <c r="FJ340" s="370"/>
      <c r="FK340" s="370"/>
      <c r="FL340" s="370"/>
      <c r="FM340" s="370"/>
      <c r="FN340" s="370"/>
      <c r="FO340" s="370"/>
      <c r="FP340" s="370"/>
      <c r="FQ340" s="370"/>
      <c r="FR340" s="370"/>
      <c r="FS340" s="370"/>
      <c r="FT340" s="370"/>
      <c r="FU340" s="370"/>
      <c r="FV340" s="370"/>
      <c r="FW340" s="370"/>
      <c r="FX340" s="370"/>
      <c r="FY340" s="370"/>
      <c r="FZ340" s="370"/>
      <c r="GA340" s="370"/>
      <c r="GB340" s="370"/>
      <c r="GC340" s="370"/>
      <c r="GD340" s="370"/>
      <c r="GE340" s="370"/>
      <c r="GF340" s="370"/>
      <c r="GG340" s="370"/>
      <c r="GH340" s="370"/>
      <c r="GI340" s="370"/>
    </row>
    <row r="341" spans="1:191" s="371" customFormat="1" ht="15.75" customHeight="1">
      <c r="A341" s="372">
        <f t="shared" si="80"/>
        <v>86</v>
      </c>
      <c r="B341" s="380" t="s">
        <v>2358</v>
      </c>
      <c r="C341" s="381">
        <v>210000</v>
      </c>
      <c r="D341" s="381" t="s">
        <v>911</v>
      </c>
      <c r="E341" s="381" t="s">
        <v>911</v>
      </c>
      <c r="F341" s="381" t="s">
        <v>911</v>
      </c>
      <c r="G341" s="381">
        <v>1</v>
      </c>
      <c r="H341" s="381" t="s">
        <v>911</v>
      </c>
      <c r="I341" s="373" t="s">
        <v>911</v>
      </c>
      <c r="J341" s="374" t="s">
        <v>911</v>
      </c>
      <c r="K341" s="377" t="s">
        <v>911</v>
      </c>
      <c r="L341" s="377" t="s">
        <v>911</v>
      </c>
      <c r="M341" s="377" t="s">
        <v>911</v>
      </c>
      <c r="N341" s="377">
        <f>G341*1.14</f>
        <v>1.14</v>
      </c>
      <c r="O341" s="377" t="s">
        <v>911</v>
      </c>
      <c r="P341" s="377" t="s">
        <v>911</v>
      </c>
      <c r="Q341" s="377" t="s">
        <v>911</v>
      </c>
      <c r="R341" s="368"/>
      <c r="S341" s="368"/>
      <c r="T341" s="369"/>
      <c r="U341" s="370"/>
      <c r="V341" s="370"/>
      <c r="W341" s="370"/>
      <c r="X341" s="370"/>
      <c r="Y341" s="370"/>
      <c r="Z341" s="370"/>
      <c r="AA341" s="370"/>
      <c r="AB341" s="370"/>
      <c r="AC341" s="370"/>
      <c r="AD341" s="370"/>
      <c r="AE341" s="370"/>
      <c r="AF341" s="370"/>
      <c r="AG341" s="370"/>
      <c r="AH341" s="370"/>
      <c r="AI341" s="370"/>
      <c r="AJ341" s="370"/>
      <c r="AK341" s="370"/>
      <c r="AL341" s="370"/>
      <c r="AM341" s="370"/>
      <c r="AN341" s="370"/>
      <c r="AO341" s="370"/>
      <c r="AP341" s="370"/>
      <c r="AQ341" s="370"/>
      <c r="AR341" s="370"/>
      <c r="AS341" s="370"/>
      <c r="AT341" s="370"/>
      <c r="AU341" s="370"/>
      <c r="AV341" s="370"/>
      <c r="AW341" s="370"/>
      <c r="AX341" s="370"/>
      <c r="AY341" s="370"/>
      <c r="AZ341" s="370"/>
      <c r="BA341" s="370"/>
      <c r="BB341" s="370"/>
      <c r="BC341" s="370"/>
      <c r="BD341" s="370"/>
      <c r="BE341" s="370"/>
      <c r="BF341" s="370"/>
      <c r="BG341" s="370"/>
      <c r="BH341" s="370"/>
      <c r="BI341" s="370"/>
      <c r="BJ341" s="370"/>
      <c r="BK341" s="370"/>
      <c r="BL341" s="370"/>
      <c r="BM341" s="370"/>
      <c r="BN341" s="370"/>
      <c r="BO341" s="370"/>
      <c r="BP341" s="370"/>
      <c r="BQ341" s="370"/>
      <c r="BR341" s="370"/>
      <c r="BS341" s="370"/>
      <c r="BT341" s="370"/>
      <c r="BU341" s="370"/>
      <c r="BV341" s="370"/>
      <c r="BW341" s="370"/>
      <c r="BX341" s="370"/>
      <c r="BY341" s="370"/>
      <c r="BZ341" s="370"/>
      <c r="CA341" s="370"/>
      <c r="CB341" s="370"/>
      <c r="CC341" s="370"/>
      <c r="CD341" s="370"/>
      <c r="CE341" s="370"/>
      <c r="CF341" s="370"/>
      <c r="CG341" s="370"/>
      <c r="CH341" s="370"/>
      <c r="CI341" s="370"/>
      <c r="CJ341" s="370"/>
      <c r="CK341" s="370"/>
      <c r="CL341" s="370"/>
      <c r="CM341" s="370"/>
      <c r="CN341" s="370"/>
      <c r="CO341" s="370"/>
      <c r="CP341" s="370"/>
      <c r="CQ341" s="370"/>
      <c r="CR341" s="370"/>
      <c r="CS341" s="370"/>
      <c r="CT341" s="370"/>
      <c r="CU341" s="370"/>
      <c r="CV341" s="370"/>
      <c r="CW341" s="370"/>
      <c r="CX341" s="370"/>
      <c r="CY341" s="370"/>
      <c r="CZ341" s="370"/>
      <c r="DA341" s="370"/>
      <c r="DB341" s="370"/>
      <c r="DC341" s="370"/>
      <c r="DD341" s="370"/>
      <c r="DE341" s="370"/>
      <c r="DF341" s="370"/>
      <c r="DG341" s="370"/>
      <c r="DH341" s="370"/>
      <c r="DI341" s="370"/>
      <c r="DJ341" s="370"/>
      <c r="DK341" s="370"/>
      <c r="DL341" s="370"/>
      <c r="DM341" s="370"/>
      <c r="DN341" s="370"/>
      <c r="DO341" s="370"/>
      <c r="DP341" s="370"/>
      <c r="DQ341" s="370"/>
      <c r="DR341" s="370"/>
      <c r="DS341" s="370"/>
      <c r="DT341" s="370"/>
      <c r="DU341" s="370"/>
      <c r="DV341" s="370"/>
      <c r="DW341" s="370"/>
      <c r="DX341" s="370"/>
      <c r="DY341" s="370"/>
      <c r="DZ341" s="370"/>
      <c r="EA341" s="370"/>
      <c r="EB341" s="370"/>
      <c r="EC341" s="370"/>
      <c r="ED341" s="370"/>
      <c r="EE341" s="370"/>
      <c r="EF341" s="370"/>
      <c r="EG341" s="370"/>
      <c r="EH341" s="370"/>
      <c r="EI341" s="370"/>
      <c r="EJ341" s="370"/>
      <c r="EK341" s="370"/>
      <c r="EL341" s="370"/>
      <c r="EM341" s="370"/>
      <c r="EN341" s="370"/>
      <c r="EO341" s="370"/>
      <c r="EP341" s="370"/>
      <c r="EQ341" s="370"/>
      <c r="ER341" s="370"/>
      <c r="ES341" s="370"/>
      <c r="ET341" s="370"/>
      <c r="EU341" s="370"/>
      <c r="EV341" s="370"/>
      <c r="EW341" s="370"/>
      <c r="EX341" s="370"/>
      <c r="EY341" s="370"/>
      <c r="EZ341" s="370"/>
      <c r="FA341" s="370"/>
      <c r="FB341" s="370"/>
      <c r="FC341" s="370"/>
      <c r="FD341" s="370"/>
      <c r="FE341" s="370"/>
      <c r="FF341" s="370"/>
      <c r="FG341" s="370"/>
      <c r="FH341" s="370"/>
      <c r="FI341" s="370"/>
      <c r="FJ341" s="370"/>
      <c r="FK341" s="370"/>
      <c r="FL341" s="370"/>
      <c r="FM341" s="370"/>
      <c r="FN341" s="370"/>
      <c r="FO341" s="370"/>
      <c r="FP341" s="370"/>
      <c r="FQ341" s="370"/>
      <c r="FR341" s="370"/>
      <c r="FS341" s="370"/>
      <c r="FT341" s="370"/>
      <c r="FU341" s="370"/>
      <c r="FV341" s="370"/>
      <c r="FW341" s="370"/>
      <c r="FX341" s="370"/>
      <c r="FY341" s="370"/>
      <c r="FZ341" s="370"/>
      <c r="GA341" s="370"/>
      <c r="GB341" s="370"/>
      <c r="GC341" s="370"/>
      <c r="GD341" s="370"/>
      <c r="GE341" s="370"/>
      <c r="GF341" s="370"/>
      <c r="GG341" s="370"/>
      <c r="GH341" s="370"/>
      <c r="GI341" s="370"/>
    </row>
    <row r="342" spans="1:191" s="371" customFormat="1" ht="15.75">
      <c r="A342" s="372">
        <f t="shared" si="80"/>
        <v>87</v>
      </c>
      <c r="B342" s="380" t="s">
        <v>2359</v>
      </c>
      <c r="C342" s="381" t="s">
        <v>772</v>
      </c>
      <c r="D342" s="381" t="s">
        <v>911</v>
      </c>
      <c r="E342" s="381">
        <v>1</v>
      </c>
      <c r="F342" s="381" t="s">
        <v>911</v>
      </c>
      <c r="G342" s="381">
        <v>1</v>
      </c>
      <c r="H342" s="381" t="s">
        <v>911</v>
      </c>
      <c r="I342" s="373" t="s">
        <v>911</v>
      </c>
      <c r="J342" s="374" t="s">
        <v>911</v>
      </c>
      <c r="K342" s="377" t="s">
        <v>911</v>
      </c>
      <c r="L342" s="377">
        <f>E342*1.14</f>
        <v>1.14</v>
      </c>
      <c r="M342" s="377" t="s">
        <v>911</v>
      </c>
      <c r="N342" s="377">
        <f>G342*1.14</f>
        <v>1.14</v>
      </c>
      <c r="O342" s="377" t="s">
        <v>911</v>
      </c>
      <c r="P342" s="377" t="s">
        <v>911</v>
      </c>
      <c r="Q342" s="377" t="s">
        <v>911</v>
      </c>
      <c r="R342" s="368"/>
      <c r="S342" s="368"/>
      <c r="T342" s="369"/>
      <c r="U342" s="370"/>
      <c r="V342" s="370"/>
      <c r="W342" s="370"/>
      <c r="X342" s="370"/>
      <c r="Y342" s="370"/>
      <c r="Z342" s="370"/>
      <c r="AA342" s="370"/>
      <c r="AB342" s="370"/>
      <c r="AC342" s="370"/>
      <c r="AD342" s="370"/>
      <c r="AE342" s="370"/>
      <c r="AF342" s="370"/>
      <c r="AG342" s="370"/>
      <c r="AH342" s="370"/>
      <c r="AI342" s="370"/>
      <c r="AJ342" s="370"/>
      <c r="AK342" s="370"/>
      <c r="AL342" s="370"/>
      <c r="AM342" s="370"/>
      <c r="AN342" s="370"/>
      <c r="AO342" s="370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  <c r="BA342" s="370"/>
      <c r="BB342" s="370"/>
      <c r="BC342" s="370"/>
      <c r="BD342" s="370"/>
      <c r="BE342" s="370"/>
      <c r="BF342" s="370"/>
      <c r="BG342" s="370"/>
      <c r="BH342" s="370"/>
      <c r="BI342" s="370"/>
      <c r="BJ342" s="370"/>
      <c r="BK342" s="370"/>
      <c r="BL342" s="370"/>
      <c r="BM342" s="370"/>
      <c r="BN342" s="370"/>
      <c r="BO342" s="370"/>
      <c r="BP342" s="370"/>
      <c r="BQ342" s="370"/>
      <c r="BR342" s="370"/>
      <c r="BS342" s="370"/>
      <c r="BT342" s="370"/>
      <c r="BU342" s="370"/>
      <c r="BV342" s="370"/>
      <c r="BW342" s="370"/>
      <c r="BX342" s="370"/>
      <c r="BY342" s="370"/>
      <c r="BZ342" s="370"/>
      <c r="CA342" s="370"/>
      <c r="CB342" s="370"/>
      <c r="CC342" s="370"/>
      <c r="CD342" s="370"/>
      <c r="CE342" s="370"/>
      <c r="CF342" s="370"/>
      <c r="CG342" s="370"/>
      <c r="CH342" s="370"/>
      <c r="CI342" s="370"/>
      <c r="CJ342" s="370"/>
      <c r="CK342" s="370"/>
      <c r="CL342" s="370"/>
      <c r="CM342" s="370"/>
      <c r="CN342" s="370"/>
      <c r="CO342" s="370"/>
      <c r="CP342" s="370"/>
      <c r="CQ342" s="370"/>
      <c r="CR342" s="370"/>
      <c r="CS342" s="370"/>
      <c r="CT342" s="370"/>
      <c r="CU342" s="370"/>
      <c r="CV342" s="370"/>
      <c r="CW342" s="370"/>
      <c r="CX342" s="370"/>
      <c r="CY342" s="370"/>
      <c r="CZ342" s="370"/>
      <c r="DA342" s="370"/>
      <c r="DB342" s="370"/>
      <c r="DC342" s="370"/>
      <c r="DD342" s="370"/>
      <c r="DE342" s="370"/>
      <c r="DF342" s="370"/>
      <c r="DG342" s="370"/>
      <c r="DH342" s="370"/>
      <c r="DI342" s="370"/>
      <c r="DJ342" s="370"/>
      <c r="DK342" s="370"/>
      <c r="DL342" s="370"/>
      <c r="DM342" s="370"/>
      <c r="DN342" s="370"/>
      <c r="DO342" s="370"/>
      <c r="DP342" s="370"/>
      <c r="DQ342" s="370"/>
      <c r="DR342" s="370"/>
      <c r="DS342" s="370"/>
      <c r="DT342" s="370"/>
      <c r="DU342" s="370"/>
      <c r="DV342" s="370"/>
      <c r="DW342" s="370"/>
      <c r="DX342" s="370"/>
      <c r="DY342" s="370"/>
      <c r="DZ342" s="370"/>
      <c r="EA342" s="370"/>
      <c r="EB342" s="370"/>
      <c r="EC342" s="370"/>
      <c r="ED342" s="370"/>
      <c r="EE342" s="370"/>
      <c r="EF342" s="370"/>
      <c r="EG342" s="370"/>
      <c r="EH342" s="370"/>
      <c r="EI342" s="370"/>
      <c r="EJ342" s="370"/>
      <c r="EK342" s="370"/>
      <c r="EL342" s="370"/>
      <c r="EM342" s="370"/>
      <c r="EN342" s="370"/>
      <c r="EO342" s="370"/>
      <c r="EP342" s="370"/>
      <c r="EQ342" s="370"/>
      <c r="ER342" s="370"/>
      <c r="ES342" s="370"/>
      <c r="ET342" s="370"/>
      <c r="EU342" s="370"/>
      <c r="EV342" s="370"/>
      <c r="EW342" s="370"/>
      <c r="EX342" s="370"/>
      <c r="EY342" s="370"/>
      <c r="EZ342" s="370"/>
      <c r="FA342" s="370"/>
      <c r="FB342" s="370"/>
      <c r="FC342" s="370"/>
      <c r="FD342" s="370"/>
      <c r="FE342" s="370"/>
      <c r="FF342" s="370"/>
      <c r="FG342" s="370"/>
      <c r="FH342" s="370"/>
      <c r="FI342" s="370"/>
      <c r="FJ342" s="370"/>
      <c r="FK342" s="370"/>
      <c r="FL342" s="370"/>
      <c r="FM342" s="370"/>
      <c r="FN342" s="370"/>
      <c r="FO342" s="370"/>
      <c r="FP342" s="370"/>
      <c r="FQ342" s="370"/>
      <c r="FR342" s="370"/>
      <c r="FS342" s="370"/>
      <c r="FT342" s="370"/>
      <c r="FU342" s="370"/>
      <c r="FV342" s="370"/>
      <c r="FW342" s="370"/>
      <c r="FX342" s="370"/>
      <c r="FY342" s="370"/>
      <c r="FZ342" s="370"/>
      <c r="GA342" s="370"/>
      <c r="GB342" s="370"/>
      <c r="GC342" s="370"/>
      <c r="GD342" s="370"/>
      <c r="GE342" s="370"/>
      <c r="GF342" s="370"/>
      <c r="GG342" s="370"/>
      <c r="GH342" s="370"/>
      <c r="GI342" s="370"/>
    </row>
    <row r="343" spans="1:191" s="371" customFormat="1" ht="15.75" customHeight="1">
      <c r="A343" s="372">
        <f t="shared" si="80"/>
        <v>88</v>
      </c>
      <c r="B343" s="380" t="s">
        <v>2360</v>
      </c>
      <c r="C343" s="381">
        <v>90000</v>
      </c>
      <c r="D343" s="381" t="s">
        <v>911</v>
      </c>
      <c r="E343" s="381" t="s">
        <v>911</v>
      </c>
      <c r="F343" s="381" t="s">
        <v>911</v>
      </c>
      <c r="G343" s="381" t="s">
        <v>911</v>
      </c>
      <c r="H343" s="381">
        <v>1</v>
      </c>
      <c r="I343" s="373">
        <f>H343*0.99</f>
        <v>0.99</v>
      </c>
      <c r="J343" s="374">
        <f>I343*0.99</f>
        <v>0.9801</v>
      </c>
      <c r="K343" s="377" t="s">
        <v>911</v>
      </c>
      <c r="L343" s="377" t="s">
        <v>911</v>
      </c>
      <c r="M343" s="377" t="s">
        <v>911</v>
      </c>
      <c r="N343" s="377" t="s">
        <v>911</v>
      </c>
      <c r="O343" s="377">
        <f>H343*1.14</f>
        <v>1.14</v>
      </c>
      <c r="P343" s="377">
        <f>I343*1.14</f>
        <v>1.1285999999999998</v>
      </c>
      <c r="Q343" s="377">
        <f>J343*1.14</f>
        <v>1.117314</v>
      </c>
      <c r="R343" s="368"/>
      <c r="S343" s="368"/>
      <c r="T343" s="369"/>
      <c r="U343" s="370"/>
      <c r="V343" s="370"/>
      <c r="W343" s="370"/>
      <c r="X343" s="370"/>
      <c r="Y343" s="370"/>
      <c r="Z343" s="370"/>
      <c r="AA343" s="370"/>
      <c r="AB343" s="370"/>
      <c r="AC343" s="370"/>
      <c r="AD343" s="370"/>
      <c r="AE343" s="370"/>
      <c r="AF343" s="370"/>
      <c r="AG343" s="370"/>
      <c r="AH343" s="370"/>
      <c r="AI343" s="370"/>
      <c r="AJ343" s="370"/>
      <c r="AK343" s="370"/>
      <c r="AL343" s="370"/>
      <c r="AM343" s="370"/>
      <c r="AN343" s="370"/>
      <c r="AO343" s="370"/>
      <c r="AP343" s="370"/>
      <c r="AQ343" s="370"/>
      <c r="AR343" s="370"/>
      <c r="AS343" s="370"/>
      <c r="AT343" s="370"/>
      <c r="AU343" s="370"/>
      <c r="AV343" s="370"/>
      <c r="AW343" s="370"/>
      <c r="AX343" s="370"/>
      <c r="AY343" s="370"/>
      <c r="AZ343" s="370"/>
      <c r="BA343" s="370"/>
      <c r="BB343" s="370"/>
      <c r="BC343" s="370"/>
      <c r="BD343" s="370"/>
      <c r="BE343" s="370"/>
      <c r="BF343" s="370"/>
      <c r="BG343" s="370"/>
      <c r="BH343" s="370"/>
      <c r="BI343" s="370"/>
      <c r="BJ343" s="370"/>
      <c r="BK343" s="370"/>
      <c r="BL343" s="370"/>
      <c r="BM343" s="370"/>
      <c r="BN343" s="370"/>
      <c r="BO343" s="370"/>
      <c r="BP343" s="370"/>
      <c r="BQ343" s="370"/>
      <c r="BR343" s="370"/>
      <c r="BS343" s="370"/>
      <c r="BT343" s="370"/>
      <c r="BU343" s="370"/>
      <c r="BV343" s="370"/>
      <c r="BW343" s="370"/>
      <c r="BX343" s="370"/>
      <c r="BY343" s="370"/>
      <c r="BZ343" s="370"/>
      <c r="CA343" s="370"/>
      <c r="CB343" s="370"/>
      <c r="CC343" s="370"/>
      <c r="CD343" s="370"/>
      <c r="CE343" s="370"/>
      <c r="CF343" s="370"/>
      <c r="CG343" s="370"/>
      <c r="CH343" s="370"/>
      <c r="CI343" s="370"/>
      <c r="CJ343" s="370"/>
      <c r="CK343" s="370"/>
      <c r="CL343" s="370"/>
      <c r="CM343" s="370"/>
      <c r="CN343" s="370"/>
      <c r="CO343" s="370"/>
      <c r="CP343" s="370"/>
      <c r="CQ343" s="370"/>
      <c r="CR343" s="370"/>
      <c r="CS343" s="370"/>
      <c r="CT343" s="370"/>
      <c r="CU343" s="370"/>
      <c r="CV343" s="370"/>
      <c r="CW343" s="370"/>
      <c r="CX343" s="370"/>
      <c r="CY343" s="370"/>
      <c r="CZ343" s="370"/>
      <c r="DA343" s="370"/>
      <c r="DB343" s="370"/>
      <c r="DC343" s="370"/>
      <c r="DD343" s="370"/>
      <c r="DE343" s="370"/>
      <c r="DF343" s="370"/>
      <c r="DG343" s="370"/>
      <c r="DH343" s="370"/>
      <c r="DI343" s="370"/>
      <c r="DJ343" s="370"/>
      <c r="DK343" s="370"/>
      <c r="DL343" s="370"/>
      <c r="DM343" s="370"/>
      <c r="DN343" s="370"/>
      <c r="DO343" s="370"/>
      <c r="DP343" s="370"/>
      <c r="DQ343" s="370"/>
      <c r="DR343" s="370"/>
      <c r="DS343" s="370"/>
      <c r="DT343" s="370"/>
      <c r="DU343" s="370"/>
      <c r="DV343" s="370"/>
      <c r="DW343" s="370"/>
      <c r="DX343" s="370"/>
      <c r="DY343" s="370"/>
      <c r="DZ343" s="370"/>
      <c r="EA343" s="370"/>
      <c r="EB343" s="370"/>
      <c r="EC343" s="370"/>
      <c r="ED343" s="370"/>
      <c r="EE343" s="370"/>
      <c r="EF343" s="370"/>
      <c r="EG343" s="370"/>
      <c r="EH343" s="370"/>
      <c r="EI343" s="370"/>
      <c r="EJ343" s="370"/>
      <c r="EK343" s="370"/>
      <c r="EL343" s="370"/>
      <c r="EM343" s="370"/>
      <c r="EN343" s="370"/>
      <c r="EO343" s="370"/>
      <c r="EP343" s="370"/>
      <c r="EQ343" s="370"/>
      <c r="ER343" s="370"/>
      <c r="ES343" s="370"/>
      <c r="ET343" s="370"/>
      <c r="EU343" s="370"/>
      <c r="EV343" s="370"/>
      <c r="EW343" s="370"/>
      <c r="EX343" s="370"/>
      <c r="EY343" s="370"/>
      <c r="EZ343" s="370"/>
      <c r="FA343" s="370"/>
      <c r="FB343" s="370"/>
      <c r="FC343" s="370"/>
      <c r="FD343" s="370"/>
      <c r="FE343" s="370"/>
      <c r="FF343" s="370"/>
      <c r="FG343" s="370"/>
      <c r="FH343" s="370"/>
      <c r="FI343" s="370"/>
      <c r="FJ343" s="370"/>
      <c r="FK343" s="370"/>
      <c r="FL343" s="370"/>
      <c r="FM343" s="370"/>
      <c r="FN343" s="370"/>
      <c r="FO343" s="370"/>
      <c r="FP343" s="370"/>
      <c r="FQ343" s="370"/>
      <c r="FR343" s="370"/>
      <c r="FS343" s="370"/>
      <c r="FT343" s="370"/>
      <c r="FU343" s="370"/>
      <c r="FV343" s="370"/>
      <c r="FW343" s="370"/>
      <c r="FX343" s="370"/>
      <c r="FY343" s="370"/>
      <c r="FZ343" s="370"/>
      <c r="GA343" s="370"/>
      <c r="GB343" s="370"/>
      <c r="GC343" s="370"/>
      <c r="GD343" s="370"/>
      <c r="GE343" s="370"/>
      <c r="GF343" s="370"/>
      <c r="GG343" s="370"/>
      <c r="GH343" s="370"/>
      <c r="GI343" s="370"/>
    </row>
    <row r="344" spans="1:191" s="371" customFormat="1" ht="15.75">
      <c r="A344" s="372">
        <f t="shared" si="80"/>
        <v>89</v>
      </c>
      <c r="B344" s="380" t="s">
        <v>2361</v>
      </c>
      <c r="C344" s="381">
        <v>210000</v>
      </c>
      <c r="D344" s="381" t="s">
        <v>911</v>
      </c>
      <c r="E344" s="381" t="s">
        <v>911</v>
      </c>
      <c r="F344" s="381">
        <v>1</v>
      </c>
      <c r="G344" s="381" t="s">
        <v>911</v>
      </c>
      <c r="H344" s="381" t="s">
        <v>911</v>
      </c>
      <c r="I344" s="373" t="s">
        <v>911</v>
      </c>
      <c r="J344" s="374" t="s">
        <v>911</v>
      </c>
      <c r="K344" s="377" t="s">
        <v>911</v>
      </c>
      <c r="L344" s="377" t="s">
        <v>911</v>
      </c>
      <c r="M344" s="377">
        <f>F344*1.14</f>
        <v>1.14</v>
      </c>
      <c r="N344" s="377" t="s">
        <v>911</v>
      </c>
      <c r="O344" s="377" t="s">
        <v>911</v>
      </c>
      <c r="P344" s="377" t="s">
        <v>911</v>
      </c>
      <c r="Q344" s="377" t="s">
        <v>911</v>
      </c>
      <c r="R344" s="368"/>
      <c r="S344" s="368"/>
      <c r="T344" s="369"/>
      <c r="U344" s="370"/>
      <c r="V344" s="370"/>
      <c r="W344" s="370"/>
      <c r="X344" s="370"/>
      <c r="Y344" s="370"/>
      <c r="Z344" s="370"/>
      <c r="AA344" s="370"/>
      <c r="AB344" s="370"/>
      <c r="AC344" s="370"/>
      <c r="AD344" s="370"/>
      <c r="AE344" s="370"/>
      <c r="AF344" s="370"/>
      <c r="AG344" s="370"/>
      <c r="AH344" s="370"/>
      <c r="AI344" s="370"/>
      <c r="AJ344" s="370"/>
      <c r="AK344" s="370"/>
      <c r="AL344" s="370"/>
      <c r="AM344" s="370"/>
      <c r="AN344" s="370"/>
      <c r="AO344" s="370"/>
      <c r="AP344" s="370"/>
      <c r="AQ344" s="370"/>
      <c r="AR344" s="370"/>
      <c r="AS344" s="370"/>
      <c r="AT344" s="370"/>
      <c r="AU344" s="370"/>
      <c r="AV344" s="370"/>
      <c r="AW344" s="370"/>
      <c r="AX344" s="370"/>
      <c r="AY344" s="370"/>
      <c r="AZ344" s="370"/>
      <c r="BA344" s="370"/>
      <c r="BB344" s="370"/>
      <c r="BC344" s="370"/>
      <c r="BD344" s="370"/>
      <c r="BE344" s="370"/>
      <c r="BF344" s="370"/>
      <c r="BG344" s="370"/>
      <c r="BH344" s="370"/>
      <c r="BI344" s="370"/>
      <c r="BJ344" s="370"/>
      <c r="BK344" s="370"/>
      <c r="BL344" s="370"/>
      <c r="BM344" s="370"/>
      <c r="BN344" s="370"/>
      <c r="BO344" s="370"/>
      <c r="BP344" s="370"/>
      <c r="BQ344" s="370"/>
      <c r="BR344" s="370"/>
      <c r="BS344" s="370"/>
      <c r="BT344" s="370"/>
      <c r="BU344" s="370"/>
      <c r="BV344" s="370"/>
      <c r="BW344" s="370"/>
      <c r="BX344" s="370"/>
      <c r="BY344" s="370"/>
      <c r="BZ344" s="370"/>
      <c r="CA344" s="370"/>
      <c r="CB344" s="370"/>
      <c r="CC344" s="370"/>
      <c r="CD344" s="370"/>
      <c r="CE344" s="370"/>
      <c r="CF344" s="370"/>
      <c r="CG344" s="370"/>
      <c r="CH344" s="370"/>
      <c r="CI344" s="370"/>
      <c r="CJ344" s="370"/>
      <c r="CK344" s="370"/>
      <c r="CL344" s="370"/>
      <c r="CM344" s="370"/>
      <c r="CN344" s="370"/>
      <c r="CO344" s="370"/>
      <c r="CP344" s="370"/>
      <c r="CQ344" s="370"/>
      <c r="CR344" s="370"/>
      <c r="CS344" s="370"/>
      <c r="CT344" s="370"/>
      <c r="CU344" s="370"/>
      <c r="CV344" s="370"/>
      <c r="CW344" s="370"/>
      <c r="CX344" s="370"/>
      <c r="CY344" s="370"/>
      <c r="CZ344" s="370"/>
      <c r="DA344" s="370"/>
      <c r="DB344" s="370"/>
      <c r="DC344" s="370"/>
      <c r="DD344" s="370"/>
      <c r="DE344" s="370"/>
      <c r="DF344" s="370"/>
      <c r="DG344" s="370"/>
      <c r="DH344" s="370"/>
      <c r="DI344" s="370"/>
      <c r="DJ344" s="370"/>
      <c r="DK344" s="370"/>
      <c r="DL344" s="370"/>
      <c r="DM344" s="370"/>
      <c r="DN344" s="370"/>
      <c r="DO344" s="370"/>
      <c r="DP344" s="370"/>
      <c r="DQ344" s="370"/>
      <c r="DR344" s="370"/>
      <c r="DS344" s="370"/>
      <c r="DT344" s="370"/>
      <c r="DU344" s="370"/>
      <c r="DV344" s="370"/>
      <c r="DW344" s="370"/>
      <c r="DX344" s="370"/>
      <c r="DY344" s="370"/>
      <c r="DZ344" s="370"/>
      <c r="EA344" s="370"/>
      <c r="EB344" s="370"/>
      <c r="EC344" s="370"/>
      <c r="ED344" s="370"/>
      <c r="EE344" s="370"/>
      <c r="EF344" s="370"/>
      <c r="EG344" s="370"/>
      <c r="EH344" s="370"/>
      <c r="EI344" s="370"/>
      <c r="EJ344" s="370"/>
      <c r="EK344" s="370"/>
      <c r="EL344" s="370"/>
      <c r="EM344" s="370"/>
      <c r="EN344" s="370"/>
      <c r="EO344" s="370"/>
      <c r="EP344" s="370"/>
      <c r="EQ344" s="370"/>
      <c r="ER344" s="370"/>
      <c r="ES344" s="370"/>
      <c r="ET344" s="370"/>
      <c r="EU344" s="370"/>
      <c r="EV344" s="370"/>
      <c r="EW344" s="370"/>
      <c r="EX344" s="370"/>
      <c r="EY344" s="370"/>
      <c r="EZ344" s="370"/>
      <c r="FA344" s="370"/>
      <c r="FB344" s="370"/>
      <c r="FC344" s="370"/>
      <c r="FD344" s="370"/>
      <c r="FE344" s="370"/>
      <c r="FF344" s="370"/>
      <c r="FG344" s="370"/>
      <c r="FH344" s="370"/>
      <c r="FI344" s="370"/>
      <c r="FJ344" s="370"/>
      <c r="FK344" s="370"/>
      <c r="FL344" s="370"/>
      <c r="FM344" s="370"/>
      <c r="FN344" s="370"/>
      <c r="FO344" s="370"/>
      <c r="FP344" s="370"/>
      <c r="FQ344" s="370"/>
      <c r="FR344" s="370"/>
      <c r="FS344" s="370"/>
      <c r="FT344" s="370"/>
      <c r="FU344" s="370"/>
      <c r="FV344" s="370"/>
      <c r="FW344" s="370"/>
      <c r="FX344" s="370"/>
      <c r="FY344" s="370"/>
      <c r="FZ344" s="370"/>
      <c r="GA344" s="370"/>
      <c r="GB344" s="370"/>
      <c r="GC344" s="370"/>
      <c r="GD344" s="370"/>
      <c r="GE344" s="370"/>
      <c r="GF344" s="370"/>
      <c r="GG344" s="370"/>
      <c r="GH344" s="370"/>
      <c r="GI344" s="370"/>
    </row>
    <row r="345" spans="1:191" s="371" customFormat="1" ht="15.75" customHeight="1">
      <c r="A345" s="372">
        <f t="shared" si="80"/>
        <v>90</v>
      </c>
      <c r="B345" s="380" t="s">
        <v>2362</v>
      </c>
      <c r="C345" s="381">
        <v>80507</v>
      </c>
      <c r="D345" s="381">
        <v>1</v>
      </c>
      <c r="E345" s="381">
        <v>1</v>
      </c>
      <c r="F345" s="381" t="s">
        <v>911</v>
      </c>
      <c r="G345" s="381">
        <v>1</v>
      </c>
      <c r="H345" s="381" t="s">
        <v>911</v>
      </c>
      <c r="I345" s="373" t="s">
        <v>911</v>
      </c>
      <c r="J345" s="374" t="s">
        <v>911</v>
      </c>
      <c r="K345" s="377">
        <f>D345*1.14</f>
        <v>1.14</v>
      </c>
      <c r="L345" s="377">
        <f>E345*1.14</f>
        <v>1.14</v>
      </c>
      <c r="M345" s="377" t="s">
        <v>911</v>
      </c>
      <c r="N345" s="377">
        <f>G345*1.14</f>
        <v>1.14</v>
      </c>
      <c r="O345" s="377" t="s">
        <v>911</v>
      </c>
      <c r="P345" s="377" t="s">
        <v>911</v>
      </c>
      <c r="Q345" s="377" t="s">
        <v>911</v>
      </c>
      <c r="R345" s="368"/>
      <c r="S345" s="368"/>
      <c r="T345" s="369"/>
      <c r="U345" s="370"/>
      <c r="V345" s="370"/>
      <c r="W345" s="370"/>
      <c r="X345" s="370"/>
      <c r="Y345" s="370"/>
      <c r="Z345" s="370"/>
      <c r="AA345" s="370"/>
      <c r="AB345" s="370"/>
      <c r="AC345" s="370"/>
      <c r="AD345" s="370"/>
      <c r="AE345" s="370"/>
      <c r="AF345" s="370"/>
      <c r="AG345" s="370"/>
      <c r="AH345" s="370"/>
      <c r="AI345" s="370"/>
      <c r="AJ345" s="370"/>
      <c r="AK345" s="370"/>
      <c r="AL345" s="370"/>
      <c r="AM345" s="370"/>
      <c r="AN345" s="370"/>
      <c r="AO345" s="370"/>
      <c r="AP345" s="370"/>
      <c r="AQ345" s="370"/>
      <c r="AR345" s="370"/>
      <c r="AS345" s="370"/>
      <c r="AT345" s="370"/>
      <c r="AU345" s="370"/>
      <c r="AV345" s="370"/>
      <c r="AW345" s="370"/>
      <c r="AX345" s="370"/>
      <c r="AY345" s="370"/>
      <c r="AZ345" s="370"/>
      <c r="BA345" s="370"/>
      <c r="BB345" s="370"/>
      <c r="BC345" s="370"/>
      <c r="BD345" s="370"/>
      <c r="BE345" s="370"/>
      <c r="BF345" s="370"/>
      <c r="BG345" s="370"/>
      <c r="BH345" s="370"/>
      <c r="BI345" s="370"/>
      <c r="BJ345" s="370"/>
      <c r="BK345" s="370"/>
      <c r="BL345" s="370"/>
      <c r="BM345" s="370"/>
      <c r="BN345" s="370"/>
      <c r="BO345" s="370"/>
      <c r="BP345" s="370"/>
      <c r="BQ345" s="370"/>
      <c r="BR345" s="370"/>
      <c r="BS345" s="370"/>
      <c r="BT345" s="370"/>
      <c r="BU345" s="370"/>
      <c r="BV345" s="370"/>
      <c r="BW345" s="370"/>
      <c r="BX345" s="370"/>
      <c r="BY345" s="370"/>
      <c r="BZ345" s="370"/>
      <c r="CA345" s="370"/>
      <c r="CB345" s="370"/>
      <c r="CC345" s="370"/>
      <c r="CD345" s="370"/>
      <c r="CE345" s="370"/>
      <c r="CF345" s="370"/>
      <c r="CG345" s="370"/>
      <c r="CH345" s="370"/>
      <c r="CI345" s="370"/>
      <c r="CJ345" s="370"/>
      <c r="CK345" s="370"/>
      <c r="CL345" s="370"/>
      <c r="CM345" s="370"/>
      <c r="CN345" s="370"/>
      <c r="CO345" s="370"/>
      <c r="CP345" s="370"/>
      <c r="CQ345" s="370"/>
      <c r="CR345" s="370"/>
      <c r="CS345" s="370"/>
      <c r="CT345" s="370"/>
      <c r="CU345" s="370"/>
      <c r="CV345" s="370"/>
      <c r="CW345" s="370"/>
      <c r="CX345" s="370"/>
      <c r="CY345" s="370"/>
      <c r="CZ345" s="370"/>
      <c r="DA345" s="370"/>
      <c r="DB345" s="370"/>
      <c r="DC345" s="370"/>
      <c r="DD345" s="370"/>
      <c r="DE345" s="370"/>
      <c r="DF345" s="370"/>
      <c r="DG345" s="370"/>
      <c r="DH345" s="370"/>
      <c r="DI345" s="370"/>
      <c r="DJ345" s="370"/>
      <c r="DK345" s="370"/>
      <c r="DL345" s="370"/>
      <c r="DM345" s="370"/>
      <c r="DN345" s="370"/>
      <c r="DO345" s="370"/>
      <c r="DP345" s="370"/>
      <c r="DQ345" s="370"/>
      <c r="DR345" s="370"/>
      <c r="DS345" s="370"/>
      <c r="DT345" s="370"/>
      <c r="DU345" s="370"/>
      <c r="DV345" s="370"/>
      <c r="DW345" s="370"/>
      <c r="DX345" s="370"/>
      <c r="DY345" s="370"/>
      <c r="DZ345" s="370"/>
      <c r="EA345" s="370"/>
      <c r="EB345" s="370"/>
      <c r="EC345" s="370"/>
      <c r="ED345" s="370"/>
      <c r="EE345" s="370"/>
      <c r="EF345" s="370"/>
      <c r="EG345" s="370"/>
      <c r="EH345" s="370"/>
      <c r="EI345" s="370"/>
      <c r="EJ345" s="370"/>
      <c r="EK345" s="370"/>
      <c r="EL345" s="370"/>
      <c r="EM345" s="370"/>
      <c r="EN345" s="370"/>
      <c r="EO345" s="370"/>
      <c r="EP345" s="370"/>
      <c r="EQ345" s="370"/>
      <c r="ER345" s="370"/>
      <c r="ES345" s="370"/>
      <c r="ET345" s="370"/>
      <c r="EU345" s="370"/>
      <c r="EV345" s="370"/>
      <c r="EW345" s="370"/>
      <c r="EX345" s="370"/>
      <c r="EY345" s="370"/>
      <c r="EZ345" s="370"/>
      <c r="FA345" s="370"/>
      <c r="FB345" s="370"/>
      <c r="FC345" s="370"/>
      <c r="FD345" s="370"/>
      <c r="FE345" s="370"/>
      <c r="FF345" s="370"/>
      <c r="FG345" s="370"/>
      <c r="FH345" s="370"/>
      <c r="FI345" s="370"/>
      <c r="FJ345" s="370"/>
      <c r="FK345" s="370"/>
      <c r="FL345" s="370"/>
      <c r="FM345" s="370"/>
      <c r="FN345" s="370"/>
      <c r="FO345" s="370"/>
      <c r="FP345" s="370"/>
      <c r="FQ345" s="370"/>
      <c r="FR345" s="370"/>
      <c r="FS345" s="370"/>
      <c r="FT345" s="370"/>
      <c r="FU345" s="370"/>
      <c r="FV345" s="370"/>
      <c r="FW345" s="370"/>
      <c r="FX345" s="370"/>
      <c r="FY345" s="370"/>
      <c r="FZ345" s="370"/>
      <c r="GA345" s="370"/>
      <c r="GB345" s="370"/>
      <c r="GC345" s="370"/>
      <c r="GD345" s="370"/>
      <c r="GE345" s="370"/>
      <c r="GF345" s="370"/>
      <c r="GG345" s="370"/>
      <c r="GH345" s="370"/>
      <c r="GI345" s="370"/>
    </row>
    <row r="346" spans="1:191" s="371" customFormat="1" ht="16.5" customHeight="1">
      <c r="A346" s="372">
        <f t="shared" si="80"/>
        <v>91</v>
      </c>
      <c r="B346" s="380" t="s">
        <v>2363</v>
      </c>
      <c r="C346" s="381">
        <v>210000</v>
      </c>
      <c r="D346" s="381" t="s">
        <v>911</v>
      </c>
      <c r="E346" s="381" t="s">
        <v>911</v>
      </c>
      <c r="F346" s="381">
        <v>1</v>
      </c>
      <c r="G346" s="381" t="s">
        <v>911</v>
      </c>
      <c r="H346" s="381" t="s">
        <v>911</v>
      </c>
      <c r="I346" s="373" t="s">
        <v>911</v>
      </c>
      <c r="J346" s="374" t="s">
        <v>911</v>
      </c>
      <c r="K346" s="377" t="s">
        <v>911</v>
      </c>
      <c r="L346" s="377" t="s">
        <v>911</v>
      </c>
      <c r="M346" s="377">
        <f>F346*1.14</f>
        <v>1.14</v>
      </c>
      <c r="N346" s="377" t="s">
        <v>911</v>
      </c>
      <c r="O346" s="377" t="s">
        <v>911</v>
      </c>
      <c r="P346" s="377" t="s">
        <v>911</v>
      </c>
      <c r="Q346" s="377" t="s">
        <v>911</v>
      </c>
      <c r="R346" s="368"/>
      <c r="S346" s="368"/>
      <c r="T346" s="369"/>
      <c r="U346" s="370"/>
      <c r="V346" s="370"/>
      <c r="W346" s="370"/>
      <c r="X346" s="370"/>
      <c r="Y346" s="370"/>
      <c r="Z346" s="370"/>
      <c r="AA346" s="370"/>
      <c r="AB346" s="370"/>
      <c r="AC346" s="370"/>
      <c r="AD346" s="370"/>
      <c r="AE346" s="370"/>
      <c r="AF346" s="370"/>
      <c r="AG346" s="370"/>
      <c r="AH346" s="370"/>
      <c r="AI346" s="370"/>
      <c r="AJ346" s="370"/>
      <c r="AK346" s="370"/>
      <c r="AL346" s="370"/>
      <c r="AM346" s="370"/>
      <c r="AN346" s="370"/>
      <c r="AO346" s="370"/>
      <c r="AP346" s="370"/>
      <c r="AQ346" s="370"/>
      <c r="AR346" s="370"/>
      <c r="AS346" s="370"/>
      <c r="AT346" s="370"/>
      <c r="AU346" s="370"/>
      <c r="AV346" s="370"/>
      <c r="AW346" s="370"/>
      <c r="AX346" s="370"/>
      <c r="AY346" s="370"/>
      <c r="AZ346" s="370"/>
      <c r="BA346" s="370"/>
      <c r="BB346" s="370"/>
      <c r="BC346" s="370"/>
      <c r="BD346" s="370"/>
      <c r="BE346" s="370"/>
      <c r="BF346" s="370"/>
      <c r="BG346" s="370"/>
      <c r="BH346" s="370"/>
      <c r="BI346" s="370"/>
      <c r="BJ346" s="370"/>
      <c r="BK346" s="370"/>
      <c r="BL346" s="370"/>
      <c r="BM346" s="370"/>
      <c r="BN346" s="370"/>
      <c r="BO346" s="370"/>
      <c r="BP346" s="370"/>
      <c r="BQ346" s="370"/>
      <c r="BR346" s="370"/>
      <c r="BS346" s="370"/>
      <c r="BT346" s="370"/>
      <c r="BU346" s="370"/>
      <c r="BV346" s="370"/>
      <c r="BW346" s="370"/>
      <c r="BX346" s="370"/>
      <c r="BY346" s="370"/>
      <c r="BZ346" s="370"/>
      <c r="CA346" s="370"/>
      <c r="CB346" s="370"/>
      <c r="CC346" s="370"/>
      <c r="CD346" s="370"/>
      <c r="CE346" s="370"/>
      <c r="CF346" s="370"/>
      <c r="CG346" s="370"/>
      <c r="CH346" s="370"/>
      <c r="CI346" s="370"/>
      <c r="CJ346" s="370"/>
      <c r="CK346" s="370"/>
      <c r="CL346" s="370"/>
      <c r="CM346" s="370"/>
      <c r="CN346" s="370"/>
      <c r="CO346" s="370"/>
      <c r="CP346" s="370"/>
      <c r="CQ346" s="370"/>
      <c r="CR346" s="370"/>
      <c r="CS346" s="370"/>
      <c r="CT346" s="370"/>
      <c r="CU346" s="370"/>
      <c r="CV346" s="370"/>
      <c r="CW346" s="370"/>
      <c r="CX346" s="370"/>
      <c r="CY346" s="370"/>
      <c r="CZ346" s="370"/>
      <c r="DA346" s="370"/>
      <c r="DB346" s="370"/>
      <c r="DC346" s="370"/>
      <c r="DD346" s="370"/>
      <c r="DE346" s="370"/>
      <c r="DF346" s="370"/>
      <c r="DG346" s="370"/>
      <c r="DH346" s="370"/>
      <c r="DI346" s="370"/>
      <c r="DJ346" s="370"/>
      <c r="DK346" s="370"/>
      <c r="DL346" s="370"/>
      <c r="DM346" s="370"/>
      <c r="DN346" s="370"/>
      <c r="DO346" s="370"/>
      <c r="DP346" s="370"/>
      <c r="DQ346" s="370"/>
      <c r="DR346" s="370"/>
      <c r="DS346" s="370"/>
      <c r="DT346" s="370"/>
      <c r="DU346" s="370"/>
      <c r="DV346" s="370"/>
      <c r="DW346" s="370"/>
      <c r="DX346" s="370"/>
      <c r="DY346" s="370"/>
      <c r="DZ346" s="370"/>
      <c r="EA346" s="370"/>
      <c r="EB346" s="370"/>
      <c r="EC346" s="370"/>
      <c r="ED346" s="370"/>
      <c r="EE346" s="370"/>
      <c r="EF346" s="370"/>
      <c r="EG346" s="370"/>
      <c r="EH346" s="370"/>
      <c r="EI346" s="370"/>
      <c r="EJ346" s="370"/>
      <c r="EK346" s="370"/>
      <c r="EL346" s="370"/>
      <c r="EM346" s="370"/>
      <c r="EN346" s="370"/>
      <c r="EO346" s="370"/>
      <c r="EP346" s="370"/>
      <c r="EQ346" s="370"/>
      <c r="ER346" s="370"/>
      <c r="ES346" s="370"/>
      <c r="ET346" s="370"/>
      <c r="EU346" s="370"/>
      <c r="EV346" s="370"/>
      <c r="EW346" s="370"/>
      <c r="EX346" s="370"/>
      <c r="EY346" s="370"/>
      <c r="EZ346" s="370"/>
      <c r="FA346" s="370"/>
      <c r="FB346" s="370"/>
      <c r="FC346" s="370"/>
      <c r="FD346" s="370"/>
      <c r="FE346" s="370"/>
      <c r="FF346" s="370"/>
      <c r="FG346" s="370"/>
      <c r="FH346" s="370"/>
      <c r="FI346" s="370"/>
      <c r="FJ346" s="370"/>
      <c r="FK346" s="370"/>
      <c r="FL346" s="370"/>
      <c r="FM346" s="370"/>
      <c r="FN346" s="370"/>
      <c r="FO346" s="370"/>
      <c r="FP346" s="370"/>
      <c r="FQ346" s="370"/>
      <c r="FR346" s="370"/>
      <c r="FS346" s="370"/>
      <c r="FT346" s="370"/>
      <c r="FU346" s="370"/>
      <c r="FV346" s="370"/>
      <c r="FW346" s="370"/>
      <c r="FX346" s="370"/>
      <c r="FY346" s="370"/>
      <c r="FZ346" s="370"/>
      <c r="GA346" s="370"/>
      <c r="GB346" s="370"/>
      <c r="GC346" s="370"/>
      <c r="GD346" s="370"/>
      <c r="GE346" s="370"/>
      <c r="GF346" s="370"/>
      <c r="GG346" s="370"/>
      <c r="GH346" s="370"/>
      <c r="GI346" s="370"/>
    </row>
    <row r="347" spans="1:191" s="371" customFormat="1" ht="16.5" customHeight="1">
      <c r="A347" s="372">
        <f t="shared" si="80"/>
        <v>92</v>
      </c>
      <c r="B347" s="380" t="s">
        <v>2364</v>
      </c>
      <c r="C347" s="381">
        <v>30301</v>
      </c>
      <c r="D347" s="381" t="s">
        <v>911</v>
      </c>
      <c r="E347" s="381" t="s">
        <v>911</v>
      </c>
      <c r="F347" s="381">
        <v>1</v>
      </c>
      <c r="G347" s="381" t="s">
        <v>911</v>
      </c>
      <c r="H347" s="381" t="s">
        <v>911</v>
      </c>
      <c r="I347" s="373" t="s">
        <v>911</v>
      </c>
      <c r="J347" s="374" t="s">
        <v>911</v>
      </c>
      <c r="K347" s="377" t="s">
        <v>911</v>
      </c>
      <c r="L347" s="377" t="s">
        <v>911</v>
      </c>
      <c r="M347" s="377">
        <f>F347*1.14</f>
        <v>1.14</v>
      </c>
      <c r="N347" s="377" t="s">
        <v>911</v>
      </c>
      <c r="O347" s="377" t="s">
        <v>911</v>
      </c>
      <c r="P347" s="377" t="s">
        <v>911</v>
      </c>
      <c r="Q347" s="377" t="s">
        <v>911</v>
      </c>
      <c r="R347" s="368"/>
      <c r="S347" s="368"/>
      <c r="T347" s="369"/>
      <c r="U347" s="370"/>
      <c r="V347" s="370"/>
      <c r="W347" s="370"/>
      <c r="X347" s="370"/>
      <c r="Y347" s="370"/>
      <c r="Z347" s="370"/>
      <c r="AA347" s="370"/>
      <c r="AB347" s="370"/>
      <c r="AC347" s="370"/>
      <c r="AD347" s="370"/>
      <c r="AE347" s="370"/>
      <c r="AF347" s="370"/>
      <c r="AG347" s="370"/>
      <c r="AH347" s="370"/>
      <c r="AI347" s="370"/>
      <c r="AJ347" s="370"/>
      <c r="AK347" s="370"/>
      <c r="AL347" s="370"/>
      <c r="AM347" s="370"/>
      <c r="AN347" s="370"/>
      <c r="AO347" s="370"/>
      <c r="AP347" s="370"/>
      <c r="AQ347" s="370"/>
      <c r="AR347" s="370"/>
      <c r="AS347" s="370"/>
      <c r="AT347" s="370"/>
      <c r="AU347" s="370"/>
      <c r="AV347" s="370"/>
      <c r="AW347" s="370"/>
      <c r="AX347" s="370"/>
      <c r="AY347" s="370"/>
      <c r="AZ347" s="370"/>
      <c r="BA347" s="370"/>
      <c r="BB347" s="370"/>
      <c r="BC347" s="370"/>
      <c r="BD347" s="370"/>
      <c r="BE347" s="370"/>
      <c r="BF347" s="370"/>
      <c r="BG347" s="370"/>
      <c r="BH347" s="370"/>
      <c r="BI347" s="370"/>
      <c r="BJ347" s="370"/>
      <c r="BK347" s="370"/>
      <c r="BL347" s="370"/>
      <c r="BM347" s="370"/>
      <c r="BN347" s="370"/>
      <c r="BO347" s="370"/>
      <c r="BP347" s="370"/>
      <c r="BQ347" s="370"/>
      <c r="BR347" s="370"/>
      <c r="BS347" s="370"/>
      <c r="BT347" s="370"/>
      <c r="BU347" s="370"/>
      <c r="BV347" s="370"/>
      <c r="BW347" s="370"/>
      <c r="BX347" s="370"/>
      <c r="BY347" s="370"/>
      <c r="BZ347" s="370"/>
      <c r="CA347" s="370"/>
      <c r="CB347" s="370"/>
      <c r="CC347" s="370"/>
      <c r="CD347" s="370"/>
      <c r="CE347" s="370"/>
      <c r="CF347" s="370"/>
      <c r="CG347" s="370"/>
      <c r="CH347" s="370"/>
      <c r="CI347" s="370"/>
      <c r="CJ347" s="370"/>
      <c r="CK347" s="370"/>
      <c r="CL347" s="370"/>
      <c r="CM347" s="370"/>
      <c r="CN347" s="370"/>
      <c r="CO347" s="370"/>
      <c r="CP347" s="370"/>
      <c r="CQ347" s="370"/>
      <c r="CR347" s="370"/>
      <c r="CS347" s="370"/>
      <c r="CT347" s="370"/>
      <c r="CU347" s="370"/>
      <c r="CV347" s="370"/>
      <c r="CW347" s="370"/>
      <c r="CX347" s="370"/>
      <c r="CY347" s="370"/>
      <c r="CZ347" s="370"/>
      <c r="DA347" s="370"/>
      <c r="DB347" s="370"/>
      <c r="DC347" s="370"/>
      <c r="DD347" s="370"/>
      <c r="DE347" s="370"/>
      <c r="DF347" s="370"/>
      <c r="DG347" s="370"/>
      <c r="DH347" s="370"/>
      <c r="DI347" s="370"/>
      <c r="DJ347" s="370"/>
      <c r="DK347" s="370"/>
      <c r="DL347" s="370"/>
      <c r="DM347" s="370"/>
      <c r="DN347" s="370"/>
      <c r="DO347" s="370"/>
      <c r="DP347" s="370"/>
      <c r="DQ347" s="370"/>
      <c r="DR347" s="370"/>
      <c r="DS347" s="370"/>
      <c r="DT347" s="370"/>
      <c r="DU347" s="370"/>
      <c r="DV347" s="370"/>
      <c r="DW347" s="370"/>
      <c r="DX347" s="370"/>
      <c r="DY347" s="370"/>
      <c r="DZ347" s="370"/>
      <c r="EA347" s="370"/>
      <c r="EB347" s="370"/>
      <c r="EC347" s="370"/>
      <c r="ED347" s="370"/>
      <c r="EE347" s="370"/>
      <c r="EF347" s="370"/>
      <c r="EG347" s="370"/>
      <c r="EH347" s="370"/>
      <c r="EI347" s="370"/>
      <c r="EJ347" s="370"/>
      <c r="EK347" s="370"/>
      <c r="EL347" s="370"/>
      <c r="EM347" s="370"/>
      <c r="EN347" s="370"/>
      <c r="EO347" s="370"/>
      <c r="EP347" s="370"/>
      <c r="EQ347" s="370"/>
      <c r="ER347" s="370"/>
      <c r="ES347" s="370"/>
      <c r="ET347" s="370"/>
      <c r="EU347" s="370"/>
      <c r="EV347" s="370"/>
      <c r="EW347" s="370"/>
      <c r="EX347" s="370"/>
      <c r="EY347" s="370"/>
      <c r="EZ347" s="370"/>
      <c r="FA347" s="370"/>
      <c r="FB347" s="370"/>
      <c r="FC347" s="370"/>
      <c r="FD347" s="370"/>
      <c r="FE347" s="370"/>
      <c r="FF347" s="370"/>
      <c r="FG347" s="370"/>
      <c r="FH347" s="370"/>
      <c r="FI347" s="370"/>
      <c r="FJ347" s="370"/>
      <c r="FK347" s="370"/>
      <c r="FL347" s="370"/>
      <c r="FM347" s="370"/>
      <c r="FN347" s="370"/>
      <c r="FO347" s="370"/>
      <c r="FP347" s="370"/>
      <c r="FQ347" s="370"/>
      <c r="FR347" s="370"/>
      <c r="FS347" s="370"/>
      <c r="FT347" s="370"/>
      <c r="FU347" s="370"/>
      <c r="FV347" s="370"/>
      <c r="FW347" s="370"/>
      <c r="FX347" s="370"/>
      <c r="FY347" s="370"/>
      <c r="FZ347" s="370"/>
      <c r="GA347" s="370"/>
      <c r="GB347" s="370"/>
      <c r="GC347" s="370"/>
      <c r="GD347" s="370"/>
      <c r="GE347" s="370"/>
      <c r="GF347" s="370"/>
      <c r="GG347" s="370"/>
      <c r="GH347" s="370"/>
      <c r="GI347" s="370"/>
    </row>
    <row r="348" spans="1:191" s="371" customFormat="1" ht="15.75">
      <c r="A348" s="372">
        <f t="shared" si="80"/>
        <v>93</v>
      </c>
      <c r="B348" s="380" t="s">
        <v>2365</v>
      </c>
      <c r="C348" s="381">
        <v>80300</v>
      </c>
      <c r="D348" s="381">
        <v>1</v>
      </c>
      <c r="E348" s="381">
        <v>1</v>
      </c>
      <c r="F348" s="381">
        <v>1</v>
      </c>
      <c r="G348" s="381">
        <v>1</v>
      </c>
      <c r="H348" s="381">
        <v>1</v>
      </c>
      <c r="I348" s="373">
        <f>H348*0.99</f>
        <v>0.99</v>
      </c>
      <c r="J348" s="374">
        <f>I348*0.99</f>
        <v>0.9801</v>
      </c>
      <c r="K348" s="377">
        <f>D348*1.14</f>
        <v>1.14</v>
      </c>
      <c r="L348" s="377">
        <f>E348*1.14</f>
        <v>1.14</v>
      </c>
      <c r="M348" s="377">
        <f>F348*1.14</f>
        <v>1.14</v>
      </c>
      <c r="N348" s="377">
        <f>G348*1.14</f>
        <v>1.14</v>
      </c>
      <c r="O348" s="377">
        <f>H348*1.14</f>
        <v>1.14</v>
      </c>
      <c r="P348" s="377">
        <f>I348*1.14</f>
        <v>1.1285999999999998</v>
      </c>
      <c r="Q348" s="377">
        <f>J348*1.14</f>
        <v>1.117314</v>
      </c>
      <c r="R348" s="368"/>
      <c r="S348" s="368"/>
      <c r="T348" s="369"/>
      <c r="U348" s="370"/>
      <c r="V348" s="370"/>
      <c r="W348" s="370"/>
      <c r="X348" s="370"/>
      <c r="Y348" s="370"/>
      <c r="Z348" s="370"/>
      <c r="AA348" s="370"/>
      <c r="AB348" s="370"/>
      <c r="AC348" s="370"/>
      <c r="AD348" s="370"/>
      <c r="AE348" s="370"/>
      <c r="AF348" s="370"/>
      <c r="AG348" s="370"/>
      <c r="AH348" s="370"/>
      <c r="AI348" s="370"/>
      <c r="AJ348" s="370"/>
      <c r="AK348" s="370"/>
      <c r="AL348" s="370"/>
      <c r="AM348" s="370"/>
      <c r="AN348" s="370"/>
      <c r="AO348" s="370"/>
      <c r="AP348" s="370"/>
      <c r="AQ348" s="370"/>
      <c r="AR348" s="370"/>
      <c r="AS348" s="370"/>
      <c r="AT348" s="370"/>
      <c r="AU348" s="370"/>
      <c r="AV348" s="370"/>
      <c r="AW348" s="370"/>
      <c r="AX348" s="370"/>
      <c r="AY348" s="370"/>
      <c r="AZ348" s="370"/>
      <c r="BA348" s="370"/>
      <c r="BB348" s="370"/>
      <c r="BC348" s="370"/>
      <c r="BD348" s="370"/>
      <c r="BE348" s="370"/>
      <c r="BF348" s="370"/>
      <c r="BG348" s="370"/>
      <c r="BH348" s="370"/>
      <c r="BI348" s="370"/>
      <c r="BJ348" s="370"/>
      <c r="BK348" s="370"/>
      <c r="BL348" s="370"/>
      <c r="BM348" s="370"/>
      <c r="BN348" s="370"/>
      <c r="BO348" s="370"/>
      <c r="BP348" s="370"/>
      <c r="BQ348" s="370"/>
      <c r="BR348" s="370"/>
      <c r="BS348" s="370"/>
      <c r="BT348" s="370"/>
      <c r="BU348" s="370"/>
      <c r="BV348" s="370"/>
      <c r="BW348" s="370"/>
      <c r="BX348" s="370"/>
      <c r="BY348" s="370"/>
      <c r="BZ348" s="370"/>
      <c r="CA348" s="370"/>
      <c r="CB348" s="370"/>
      <c r="CC348" s="370"/>
      <c r="CD348" s="370"/>
      <c r="CE348" s="370"/>
      <c r="CF348" s="370"/>
      <c r="CG348" s="370"/>
      <c r="CH348" s="370"/>
      <c r="CI348" s="370"/>
      <c r="CJ348" s="370"/>
      <c r="CK348" s="370"/>
      <c r="CL348" s="370"/>
      <c r="CM348" s="370"/>
      <c r="CN348" s="370"/>
      <c r="CO348" s="370"/>
      <c r="CP348" s="370"/>
      <c r="CQ348" s="370"/>
      <c r="CR348" s="370"/>
      <c r="CS348" s="370"/>
      <c r="CT348" s="370"/>
      <c r="CU348" s="370"/>
      <c r="CV348" s="370"/>
      <c r="CW348" s="370"/>
      <c r="CX348" s="370"/>
      <c r="CY348" s="370"/>
      <c r="CZ348" s="370"/>
      <c r="DA348" s="370"/>
      <c r="DB348" s="370"/>
      <c r="DC348" s="370"/>
      <c r="DD348" s="370"/>
      <c r="DE348" s="370"/>
      <c r="DF348" s="370"/>
      <c r="DG348" s="370"/>
      <c r="DH348" s="370"/>
      <c r="DI348" s="370"/>
      <c r="DJ348" s="370"/>
      <c r="DK348" s="370"/>
      <c r="DL348" s="370"/>
      <c r="DM348" s="370"/>
      <c r="DN348" s="370"/>
      <c r="DO348" s="370"/>
      <c r="DP348" s="370"/>
      <c r="DQ348" s="370"/>
      <c r="DR348" s="370"/>
      <c r="DS348" s="370"/>
      <c r="DT348" s="370"/>
      <c r="DU348" s="370"/>
      <c r="DV348" s="370"/>
      <c r="DW348" s="370"/>
      <c r="DX348" s="370"/>
      <c r="DY348" s="370"/>
      <c r="DZ348" s="370"/>
      <c r="EA348" s="370"/>
      <c r="EB348" s="370"/>
      <c r="EC348" s="370"/>
      <c r="ED348" s="370"/>
      <c r="EE348" s="370"/>
      <c r="EF348" s="370"/>
      <c r="EG348" s="370"/>
      <c r="EH348" s="370"/>
      <c r="EI348" s="370"/>
      <c r="EJ348" s="370"/>
      <c r="EK348" s="370"/>
      <c r="EL348" s="370"/>
      <c r="EM348" s="370"/>
      <c r="EN348" s="370"/>
      <c r="EO348" s="370"/>
      <c r="EP348" s="370"/>
      <c r="EQ348" s="370"/>
      <c r="ER348" s="370"/>
      <c r="ES348" s="370"/>
      <c r="ET348" s="370"/>
      <c r="EU348" s="370"/>
      <c r="EV348" s="370"/>
      <c r="EW348" s="370"/>
      <c r="EX348" s="370"/>
      <c r="EY348" s="370"/>
      <c r="EZ348" s="370"/>
      <c r="FA348" s="370"/>
      <c r="FB348" s="370"/>
      <c r="FC348" s="370"/>
      <c r="FD348" s="370"/>
      <c r="FE348" s="370"/>
      <c r="FF348" s="370"/>
      <c r="FG348" s="370"/>
      <c r="FH348" s="370"/>
      <c r="FI348" s="370"/>
      <c r="FJ348" s="370"/>
      <c r="FK348" s="370"/>
      <c r="FL348" s="370"/>
      <c r="FM348" s="370"/>
      <c r="FN348" s="370"/>
      <c r="FO348" s="370"/>
      <c r="FP348" s="370"/>
      <c r="FQ348" s="370"/>
      <c r="FR348" s="370"/>
      <c r="FS348" s="370"/>
      <c r="FT348" s="370"/>
      <c r="FU348" s="370"/>
      <c r="FV348" s="370"/>
      <c r="FW348" s="370"/>
      <c r="FX348" s="370"/>
      <c r="FY348" s="370"/>
      <c r="FZ348" s="370"/>
      <c r="GA348" s="370"/>
      <c r="GB348" s="370"/>
      <c r="GC348" s="370"/>
      <c r="GD348" s="370"/>
      <c r="GE348" s="370"/>
      <c r="GF348" s="370"/>
      <c r="GG348" s="370"/>
      <c r="GH348" s="370"/>
      <c r="GI348" s="370"/>
    </row>
    <row r="349" spans="1:191" s="371" customFormat="1" ht="21" customHeight="1">
      <c r="A349" s="481" t="s">
        <v>2269</v>
      </c>
      <c r="B349" s="487"/>
      <c r="C349" s="487"/>
      <c r="D349" s="487"/>
      <c r="E349" s="487"/>
      <c r="F349" s="487"/>
      <c r="G349" s="487"/>
      <c r="H349" s="487"/>
      <c r="I349" s="487"/>
      <c r="J349" s="487"/>
      <c r="K349" s="487"/>
      <c r="L349" s="487"/>
      <c r="M349" s="487"/>
      <c r="N349" s="487"/>
      <c r="O349" s="487"/>
      <c r="P349" s="487"/>
      <c r="Q349" s="488"/>
      <c r="R349" s="368"/>
      <c r="S349" s="368"/>
      <c r="T349" s="369"/>
      <c r="U349" s="370"/>
      <c r="V349" s="370"/>
      <c r="W349" s="370"/>
      <c r="X349" s="370"/>
      <c r="Y349" s="370"/>
      <c r="Z349" s="370"/>
      <c r="AA349" s="370"/>
      <c r="AB349" s="370"/>
      <c r="AC349" s="370"/>
      <c r="AD349" s="370"/>
      <c r="AE349" s="370"/>
      <c r="AF349" s="370"/>
      <c r="AG349" s="370"/>
      <c r="AH349" s="370"/>
      <c r="AI349" s="370"/>
      <c r="AJ349" s="370"/>
      <c r="AK349" s="370"/>
      <c r="AL349" s="370"/>
      <c r="AM349" s="370"/>
      <c r="AN349" s="370"/>
      <c r="AO349" s="370"/>
      <c r="AP349" s="370"/>
      <c r="AQ349" s="370"/>
      <c r="AR349" s="370"/>
      <c r="AS349" s="370"/>
      <c r="AT349" s="370"/>
      <c r="AU349" s="370"/>
      <c r="AV349" s="370"/>
      <c r="AW349" s="370"/>
      <c r="AX349" s="370"/>
      <c r="AY349" s="370"/>
      <c r="AZ349" s="370"/>
      <c r="BA349" s="370"/>
      <c r="BB349" s="370"/>
      <c r="BC349" s="370"/>
      <c r="BD349" s="370"/>
      <c r="BE349" s="370"/>
      <c r="BF349" s="370"/>
      <c r="BG349" s="370"/>
      <c r="BH349" s="370"/>
      <c r="BI349" s="370"/>
      <c r="BJ349" s="370"/>
      <c r="BK349" s="370"/>
      <c r="BL349" s="370"/>
      <c r="BM349" s="370"/>
      <c r="BN349" s="370"/>
      <c r="BO349" s="370"/>
      <c r="BP349" s="370"/>
      <c r="BQ349" s="370"/>
      <c r="BR349" s="370"/>
      <c r="BS349" s="370"/>
      <c r="BT349" s="370"/>
      <c r="BU349" s="370"/>
      <c r="BV349" s="370"/>
      <c r="BW349" s="370"/>
      <c r="BX349" s="370"/>
      <c r="BY349" s="370"/>
      <c r="BZ349" s="370"/>
      <c r="CA349" s="370"/>
      <c r="CB349" s="370"/>
      <c r="CC349" s="370"/>
      <c r="CD349" s="370"/>
      <c r="CE349" s="370"/>
      <c r="CF349" s="370"/>
      <c r="CG349" s="370"/>
      <c r="CH349" s="370"/>
      <c r="CI349" s="370"/>
      <c r="CJ349" s="370"/>
      <c r="CK349" s="370"/>
      <c r="CL349" s="370"/>
      <c r="CM349" s="370"/>
      <c r="CN349" s="370"/>
      <c r="CO349" s="370"/>
      <c r="CP349" s="370"/>
      <c r="CQ349" s="370"/>
      <c r="CR349" s="370"/>
      <c r="CS349" s="370"/>
      <c r="CT349" s="370"/>
      <c r="CU349" s="370"/>
      <c r="CV349" s="370"/>
      <c r="CW349" s="370"/>
      <c r="CX349" s="370"/>
      <c r="CY349" s="370"/>
      <c r="CZ349" s="370"/>
      <c r="DA349" s="370"/>
      <c r="DB349" s="370"/>
      <c r="DC349" s="370"/>
      <c r="DD349" s="370"/>
      <c r="DE349" s="370"/>
      <c r="DF349" s="370"/>
      <c r="DG349" s="370"/>
      <c r="DH349" s="370"/>
      <c r="DI349" s="370"/>
      <c r="DJ349" s="370"/>
      <c r="DK349" s="370"/>
      <c r="DL349" s="370"/>
      <c r="DM349" s="370"/>
      <c r="DN349" s="370"/>
      <c r="DO349" s="370"/>
      <c r="DP349" s="370"/>
      <c r="DQ349" s="370"/>
      <c r="DR349" s="370"/>
      <c r="DS349" s="370"/>
      <c r="DT349" s="370"/>
      <c r="DU349" s="370"/>
      <c r="DV349" s="370"/>
      <c r="DW349" s="370"/>
      <c r="DX349" s="370"/>
      <c r="DY349" s="370"/>
      <c r="DZ349" s="370"/>
      <c r="EA349" s="370"/>
      <c r="EB349" s="370"/>
      <c r="EC349" s="370"/>
      <c r="ED349" s="370"/>
      <c r="EE349" s="370"/>
      <c r="EF349" s="370"/>
      <c r="EG349" s="370"/>
      <c r="EH349" s="370"/>
      <c r="EI349" s="370"/>
      <c r="EJ349" s="370"/>
      <c r="EK349" s="370"/>
      <c r="EL349" s="370"/>
      <c r="EM349" s="370"/>
      <c r="EN349" s="370"/>
      <c r="EO349" s="370"/>
      <c r="EP349" s="370"/>
      <c r="EQ349" s="370"/>
      <c r="ER349" s="370"/>
      <c r="ES349" s="370"/>
      <c r="ET349" s="370"/>
      <c r="EU349" s="370"/>
      <c r="EV349" s="370"/>
      <c r="EW349" s="370"/>
      <c r="EX349" s="370"/>
      <c r="EY349" s="370"/>
      <c r="EZ349" s="370"/>
      <c r="FA349" s="370"/>
      <c r="FB349" s="370"/>
      <c r="FC349" s="370"/>
      <c r="FD349" s="370"/>
      <c r="FE349" s="370"/>
      <c r="FF349" s="370"/>
      <c r="FG349" s="370"/>
      <c r="FH349" s="370"/>
      <c r="FI349" s="370"/>
      <c r="FJ349" s="370"/>
      <c r="FK349" s="370"/>
      <c r="FL349" s="370"/>
      <c r="FM349" s="370"/>
      <c r="FN349" s="370"/>
      <c r="FO349" s="370"/>
      <c r="FP349" s="370"/>
      <c r="FQ349" s="370"/>
      <c r="FR349" s="370"/>
      <c r="FS349" s="370"/>
      <c r="FT349" s="370"/>
      <c r="FU349" s="370"/>
      <c r="FV349" s="370"/>
      <c r="FW349" s="370"/>
      <c r="FX349" s="370"/>
      <c r="FY349" s="370"/>
      <c r="FZ349" s="370"/>
      <c r="GA349" s="370"/>
      <c r="GB349" s="370"/>
      <c r="GC349" s="370"/>
      <c r="GD349" s="370"/>
      <c r="GE349" s="370"/>
      <c r="GF349" s="370"/>
      <c r="GG349" s="370"/>
      <c r="GH349" s="370"/>
      <c r="GI349" s="370"/>
    </row>
    <row r="350" spans="1:191" s="371" customFormat="1" ht="15.75" customHeight="1">
      <c r="A350" s="372">
        <v>94</v>
      </c>
      <c r="B350" s="380" t="s">
        <v>2366</v>
      </c>
      <c r="C350" s="381" t="s">
        <v>934</v>
      </c>
      <c r="D350" s="381" t="s">
        <v>911</v>
      </c>
      <c r="E350" s="381">
        <v>1</v>
      </c>
      <c r="F350" s="381" t="s">
        <v>911</v>
      </c>
      <c r="G350" s="381">
        <v>1</v>
      </c>
      <c r="H350" s="381" t="s">
        <v>911</v>
      </c>
      <c r="I350" s="373" t="s">
        <v>911</v>
      </c>
      <c r="J350" s="374" t="s">
        <v>911</v>
      </c>
      <c r="K350" s="375" t="s">
        <v>911</v>
      </c>
      <c r="L350" s="375">
        <f aca="true" t="shared" si="87" ref="L350:Q352">E350*1.62</f>
        <v>1.62</v>
      </c>
      <c r="M350" s="375" t="s">
        <v>911</v>
      </c>
      <c r="N350" s="375">
        <f t="shared" si="87"/>
        <v>1.62</v>
      </c>
      <c r="O350" s="375" t="s">
        <v>911</v>
      </c>
      <c r="P350" s="375" t="s">
        <v>911</v>
      </c>
      <c r="Q350" s="375" t="s">
        <v>911</v>
      </c>
      <c r="R350" s="368"/>
      <c r="S350" s="368"/>
      <c r="T350" s="369"/>
      <c r="U350" s="370"/>
      <c r="V350" s="370"/>
      <c r="W350" s="370"/>
      <c r="X350" s="370"/>
      <c r="Y350" s="370"/>
      <c r="Z350" s="370"/>
      <c r="AA350" s="370"/>
      <c r="AB350" s="370"/>
      <c r="AC350" s="370"/>
      <c r="AD350" s="370"/>
      <c r="AE350" s="370"/>
      <c r="AF350" s="370"/>
      <c r="AG350" s="370"/>
      <c r="AH350" s="370"/>
      <c r="AI350" s="370"/>
      <c r="AJ350" s="370"/>
      <c r="AK350" s="370"/>
      <c r="AL350" s="370"/>
      <c r="AM350" s="370"/>
      <c r="AN350" s="370"/>
      <c r="AO350" s="370"/>
      <c r="AP350" s="370"/>
      <c r="AQ350" s="370"/>
      <c r="AR350" s="370"/>
      <c r="AS350" s="370"/>
      <c r="AT350" s="370"/>
      <c r="AU350" s="370"/>
      <c r="AV350" s="370"/>
      <c r="AW350" s="370"/>
      <c r="AX350" s="370"/>
      <c r="AY350" s="370"/>
      <c r="AZ350" s="370"/>
      <c r="BA350" s="370"/>
      <c r="BB350" s="370"/>
      <c r="BC350" s="370"/>
      <c r="BD350" s="370"/>
      <c r="BE350" s="370"/>
      <c r="BF350" s="370"/>
      <c r="BG350" s="370"/>
      <c r="BH350" s="370"/>
      <c r="BI350" s="370"/>
      <c r="BJ350" s="370"/>
      <c r="BK350" s="370"/>
      <c r="BL350" s="370"/>
      <c r="BM350" s="370"/>
      <c r="BN350" s="370"/>
      <c r="BO350" s="370"/>
      <c r="BP350" s="370"/>
      <c r="BQ350" s="370"/>
      <c r="BR350" s="370"/>
      <c r="BS350" s="370"/>
      <c r="BT350" s="370"/>
      <c r="BU350" s="370"/>
      <c r="BV350" s="370"/>
      <c r="BW350" s="370"/>
      <c r="BX350" s="370"/>
      <c r="BY350" s="370"/>
      <c r="BZ350" s="370"/>
      <c r="CA350" s="370"/>
      <c r="CB350" s="370"/>
      <c r="CC350" s="370"/>
      <c r="CD350" s="370"/>
      <c r="CE350" s="370"/>
      <c r="CF350" s="370"/>
      <c r="CG350" s="370"/>
      <c r="CH350" s="370"/>
      <c r="CI350" s="370"/>
      <c r="CJ350" s="370"/>
      <c r="CK350" s="370"/>
      <c r="CL350" s="370"/>
      <c r="CM350" s="370"/>
      <c r="CN350" s="370"/>
      <c r="CO350" s="370"/>
      <c r="CP350" s="370"/>
      <c r="CQ350" s="370"/>
      <c r="CR350" s="370"/>
      <c r="CS350" s="370"/>
      <c r="CT350" s="370"/>
      <c r="CU350" s="370"/>
      <c r="CV350" s="370"/>
      <c r="CW350" s="370"/>
      <c r="CX350" s="370"/>
      <c r="CY350" s="370"/>
      <c r="CZ350" s="370"/>
      <c r="DA350" s="370"/>
      <c r="DB350" s="370"/>
      <c r="DC350" s="370"/>
      <c r="DD350" s="370"/>
      <c r="DE350" s="370"/>
      <c r="DF350" s="370"/>
      <c r="DG350" s="370"/>
      <c r="DH350" s="370"/>
      <c r="DI350" s="370"/>
      <c r="DJ350" s="370"/>
      <c r="DK350" s="370"/>
      <c r="DL350" s="370"/>
      <c r="DM350" s="370"/>
      <c r="DN350" s="370"/>
      <c r="DO350" s="370"/>
      <c r="DP350" s="370"/>
      <c r="DQ350" s="370"/>
      <c r="DR350" s="370"/>
      <c r="DS350" s="370"/>
      <c r="DT350" s="370"/>
      <c r="DU350" s="370"/>
      <c r="DV350" s="370"/>
      <c r="DW350" s="370"/>
      <c r="DX350" s="370"/>
      <c r="DY350" s="370"/>
      <c r="DZ350" s="370"/>
      <c r="EA350" s="370"/>
      <c r="EB350" s="370"/>
      <c r="EC350" s="370"/>
      <c r="ED350" s="370"/>
      <c r="EE350" s="370"/>
      <c r="EF350" s="370"/>
      <c r="EG350" s="370"/>
      <c r="EH350" s="370"/>
      <c r="EI350" s="370"/>
      <c r="EJ350" s="370"/>
      <c r="EK350" s="370"/>
      <c r="EL350" s="370"/>
      <c r="EM350" s="370"/>
      <c r="EN350" s="370"/>
      <c r="EO350" s="370"/>
      <c r="EP350" s="370"/>
      <c r="EQ350" s="370"/>
      <c r="ER350" s="370"/>
      <c r="ES350" s="370"/>
      <c r="ET350" s="370"/>
      <c r="EU350" s="370"/>
      <c r="EV350" s="370"/>
      <c r="EW350" s="370"/>
      <c r="EX350" s="370"/>
      <c r="EY350" s="370"/>
      <c r="EZ350" s="370"/>
      <c r="FA350" s="370"/>
      <c r="FB350" s="370"/>
      <c r="FC350" s="370"/>
      <c r="FD350" s="370"/>
      <c r="FE350" s="370"/>
      <c r="FF350" s="370"/>
      <c r="FG350" s="370"/>
      <c r="FH350" s="370"/>
      <c r="FI350" s="370"/>
      <c r="FJ350" s="370"/>
      <c r="FK350" s="370"/>
      <c r="FL350" s="370"/>
      <c r="FM350" s="370"/>
      <c r="FN350" s="370"/>
      <c r="FO350" s="370"/>
      <c r="FP350" s="370"/>
      <c r="FQ350" s="370"/>
      <c r="FR350" s="370"/>
      <c r="FS350" s="370"/>
      <c r="FT350" s="370"/>
      <c r="FU350" s="370"/>
      <c r="FV350" s="370"/>
      <c r="FW350" s="370"/>
      <c r="FX350" s="370"/>
      <c r="FY350" s="370"/>
      <c r="FZ350" s="370"/>
      <c r="GA350" s="370"/>
      <c r="GB350" s="370"/>
      <c r="GC350" s="370"/>
      <c r="GD350" s="370"/>
      <c r="GE350" s="370"/>
      <c r="GF350" s="370"/>
      <c r="GG350" s="370"/>
      <c r="GH350" s="370"/>
      <c r="GI350" s="370"/>
    </row>
    <row r="351" spans="1:191" s="371" customFormat="1" ht="16.5" customHeight="1">
      <c r="A351" s="372">
        <v>95</v>
      </c>
      <c r="B351" s="333" t="s">
        <v>666</v>
      </c>
      <c r="C351" s="149">
        <v>80110</v>
      </c>
      <c r="D351" s="149">
        <v>11</v>
      </c>
      <c r="E351" s="149">
        <v>6</v>
      </c>
      <c r="F351" s="149">
        <v>6</v>
      </c>
      <c r="G351" s="149">
        <v>6</v>
      </c>
      <c r="H351" s="149">
        <v>9</v>
      </c>
      <c r="I351" s="373">
        <f>H351*0.99</f>
        <v>8.91</v>
      </c>
      <c r="J351" s="374">
        <f>I351*0.99</f>
        <v>8.8209</v>
      </c>
      <c r="K351" s="375">
        <f>D351*1.62</f>
        <v>17.82</v>
      </c>
      <c r="L351" s="375">
        <f t="shared" si="87"/>
        <v>9.72</v>
      </c>
      <c r="M351" s="375">
        <f t="shared" si="87"/>
        <v>9.72</v>
      </c>
      <c r="N351" s="375">
        <f t="shared" si="87"/>
        <v>9.72</v>
      </c>
      <c r="O351" s="375">
        <f t="shared" si="87"/>
        <v>14.580000000000002</v>
      </c>
      <c r="P351" s="375">
        <f t="shared" si="87"/>
        <v>14.4342</v>
      </c>
      <c r="Q351" s="375">
        <f t="shared" si="87"/>
        <v>14.289858</v>
      </c>
      <c r="R351" s="368"/>
      <c r="S351" s="368"/>
      <c r="T351" s="369"/>
      <c r="U351" s="370"/>
      <c r="V351" s="370"/>
      <c r="W351" s="370"/>
      <c r="X351" s="370"/>
      <c r="Y351" s="370"/>
      <c r="Z351" s="370"/>
      <c r="AA351" s="370"/>
      <c r="AB351" s="370"/>
      <c r="AC351" s="370"/>
      <c r="AD351" s="370"/>
      <c r="AE351" s="370"/>
      <c r="AF351" s="370"/>
      <c r="AG351" s="370"/>
      <c r="AH351" s="370"/>
      <c r="AI351" s="370"/>
      <c r="AJ351" s="370"/>
      <c r="AK351" s="370"/>
      <c r="AL351" s="370"/>
      <c r="AM351" s="370"/>
      <c r="AN351" s="370"/>
      <c r="AO351" s="370"/>
      <c r="AP351" s="370"/>
      <c r="AQ351" s="370"/>
      <c r="AR351" s="370"/>
      <c r="AS351" s="370"/>
      <c r="AT351" s="370"/>
      <c r="AU351" s="370"/>
      <c r="AV351" s="370"/>
      <c r="AW351" s="370"/>
      <c r="AX351" s="370"/>
      <c r="AY351" s="370"/>
      <c r="AZ351" s="370"/>
      <c r="BA351" s="370"/>
      <c r="BB351" s="370"/>
      <c r="BC351" s="370"/>
      <c r="BD351" s="370"/>
      <c r="BE351" s="370"/>
      <c r="BF351" s="370"/>
      <c r="BG351" s="370"/>
      <c r="BH351" s="370"/>
      <c r="BI351" s="370"/>
      <c r="BJ351" s="370"/>
      <c r="BK351" s="370"/>
      <c r="BL351" s="370"/>
      <c r="BM351" s="370"/>
      <c r="BN351" s="370"/>
      <c r="BO351" s="370"/>
      <c r="BP351" s="370"/>
      <c r="BQ351" s="370"/>
      <c r="BR351" s="370"/>
      <c r="BS351" s="370"/>
      <c r="BT351" s="370"/>
      <c r="BU351" s="370"/>
      <c r="BV351" s="370"/>
      <c r="BW351" s="370"/>
      <c r="BX351" s="370"/>
      <c r="BY351" s="370"/>
      <c r="BZ351" s="370"/>
      <c r="CA351" s="370"/>
      <c r="CB351" s="370"/>
      <c r="CC351" s="370"/>
      <c r="CD351" s="370"/>
      <c r="CE351" s="370"/>
      <c r="CF351" s="370"/>
      <c r="CG351" s="370"/>
      <c r="CH351" s="370"/>
      <c r="CI351" s="370"/>
      <c r="CJ351" s="370"/>
      <c r="CK351" s="370"/>
      <c r="CL351" s="370"/>
      <c r="CM351" s="370"/>
      <c r="CN351" s="370"/>
      <c r="CO351" s="370"/>
      <c r="CP351" s="370"/>
      <c r="CQ351" s="370"/>
      <c r="CR351" s="370"/>
      <c r="CS351" s="370"/>
      <c r="CT351" s="370"/>
      <c r="CU351" s="370"/>
      <c r="CV351" s="370"/>
      <c r="CW351" s="370"/>
      <c r="CX351" s="370"/>
      <c r="CY351" s="370"/>
      <c r="CZ351" s="370"/>
      <c r="DA351" s="370"/>
      <c r="DB351" s="370"/>
      <c r="DC351" s="370"/>
      <c r="DD351" s="370"/>
      <c r="DE351" s="370"/>
      <c r="DF351" s="370"/>
      <c r="DG351" s="370"/>
      <c r="DH351" s="370"/>
      <c r="DI351" s="370"/>
      <c r="DJ351" s="370"/>
      <c r="DK351" s="370"/>
      <c r="DL351" s="370"/>
      <c r="DM351" s="370"/>
      <c r="DN351" s="370"/>
      <c r="DO351" s="370"/>
      <c r="DP351" s="370"/>
      <c r="DQ351" s="370"/>
      <c r="DR351" s="370"/>
      <c r="DS351" s="370"/>
      <c r="DT351" s="370"/>
      <c r="DU351" s="370"/>
      <c r="DV351" s="370"/>
      <c r="DW351" s="370"/>
      <c r="DX351" s="370"/>
      <c r="DY351" s="370"/>
      <c r="DZ351" s="370"/>
      <c r="EA351" s="370"/>
      <c r="EB351" s="370"/>
      <c r="EC351" s="370"/>
      <c r="ED351" s="370"/>
      <c r="EE351" s="370"/>
      <c r="EF351" s="370"/>
      <c r="EG351" s="370"/>
      <c r="EH351" s="370"/>
      <c r="EI351" s="370"/>
      <c r="EJ351" s="370"/>
      <c r="EK351" s="370"/>
      <c r="EL351" s="370"/>
      <c r="EM351" s="370"/>
      <c r="EN351" s="370"/>
      <c r="EO351" s="370"/>
      <c r="EP351" s="370"/>
      <c r="EQ351" s="370"/>
      <c r="ER351" s="370"/>
      <c r="ES351" s="370"/>
      <c r="ET351" s="370"/>
      <c r="EU351" s="370"/>
      <c r="EV351" s="370"/>
      <c r="EW351" s="370"/>
      <c r="EX351" s="370"/>
      <c r="EY351" s="370"/>
      <c r="EZ351" s="370"/>
      <c r="FA351" s="370"/>
      <c r="FB351" s="370"/>
      <c r="FC351" s="370"/>
      <c r="FD351" s="370"/>
      <c r="FE351" s="370"/>
      <c r="FF351" s="370"/>
      <c r="FG351" s="370"/>
      <c r="FH351" s="370"/>
      <c r="FI351" s="370"/>
      <c r="FJ351" s="370"/>
      <c r="FK351" s="370"/>
      <c r="FL351" s="370"/>
      <c r="FM351" s="370"/>
      <c r="FN351" s="370"/>
      <c r="FO351" s="370"/>
      <c r="FP351" s="370"/>
      <c r="FQ351" s="370"/>
      <c r="FR351" s="370"/>
      <c r="FS351" s="370"/>
      <c r="FT351" s="370"/>
      <c r="FU351" s="370"/>
      <c r="FV351" s="370"/>
      <c r="FW351" s="370"/>
      <c r="FX351" s="370"/>
      <c r="FY351" s="370"/>
      <c r="FZ351" s="370"/>
      <c r="GA351" s="370"/>
      <c r="GB351" s="370"/>
      <c r="GC351" s="370"/>
      <c r="GD351" s="370"/>
      <c r="GE351" s="370"/>
      <c r="GF351" s="370"/>
      <c r="GG351" s="370"/>
      <c r="GH351" s="370"/>
      <c r="GI351" s="370"/>
    </row>
    <row r="352" spans="1:191" s="371" customFormat="1" ht="15.75" customHeight="1">
      <c r="A352" s="372">
        <v>96</v>
      </c>
      <c r="B352" s="333" t="s">
        <v>1483</v>
      </c>
      <c r="C352" s="149">
        <v>80110</v>
      </c>
      <c r="D352" s="149">
        <v>1</v>
      </c>
      <c r="E352" s="149">
        <v>1</v>
      </c>
      <c r="F352" s="149">
        <v>1</v>
      </c>
      <c r="G352" s="149">
        <v>1</v>
      </c>
      <c r="H352" s="149">
        <v>1</v>
      </c>
      <c r="I352" s="373">
        <f>H352*0.99</f>
        <v>0.99</v>
      </c>
      <c r="J352" s="374">
        <f>I352*0.99</f>
        <v>0.9801</v>
      </c>
      <c r="K352" s="375">
        <f>D352*1.62</f>
        <v>1.62</v>
      </c>
      <c r="L352" s="375">
        <f t="shared" si="87"/>
        <v>1.62</v>
      </c>
      <c r="M352" s="375">
        <f t="shared" si="87"/>
        <v>1.62</v>
      </c>
      <c r="N352" s="375">
        <f t="shared" si="87"/>
        <v>1.62</v>
      </c>
      <c r="O352" s="375">
        <f t="shared" si="87"/>
        <v>1.62</v>
      </c>
      <c r="P352" s="375">
        <f t="shared" si="87"/>
        <v>1.6038000000000001</v>
      </c>
      <c r="Q352" s="375">
        <f t="shared" si="87"/>
        <v>1.5877620000000001</v>
      </c>
      <c r="R352" s="368"/>
      <c r="S352" s="368"/>
      <c r="T352" s="369"/>
      <c r="U352" s="370"/>
      <c r="V352" s="370"/>
      <c r="W352" s="370"/>
      <c r="X352" s="370"/>
      <c r="Y352" s="370"/>
      <c r="Z352" s="370"/>
      <c r="AA352" s="370"/>
      <c r="AB352" s="370"/>
      <c r="AC352" s="370"/>
      <c r="AD352" s="370"/>
      <c r="AE352" s="370"/>
      <c r="AF352" s="370"/>
      <c r="AG352" s="370"/>
      <c r="AH352" s="370"/>
      <c r="AI352" s="370"/>
      <c r="AJ352" s="370"/>
      <c r="AK352" s="370"/>
      <c r="AL352" s="370"/>
      <c r="AM352" s="370"/>
      <c r="AN352" s="370"/>
      <c r="AO352" s="370"/>
      <c r="AP352" s="370"/>
      <c r="AQ352" s="370"/>
      <c r="AR352" s="370"/>
      <c r="AS352" s="370"/>
      <c r="AT352" s="370"/>
      <c r="AU352" s="370"/>
      <c r="AV352" s="370"/>
      <c r="AW352" s="370"/>
      <c r="AX352" s="370"/>
      <c r="AY352" s="370"/>
      <c r="AZ352" s="370"/>
      <c r="BA352" s="370"/>
      <c r="BB352" s="370"/>
      <c r="BC352" s="370"/>
      <c r="BD352" s="370"/>
      <c r="BE352" s="370"/>
      <c r="BF352" s="370"/>
      <c r="BG352" s="370"/>
      <c r="BH352" s="370"/>
      <c r="BI352" s="370"/>
      <c r="BJ352" s="370"/>
      <c r="BK352" s="370"/>
      <c r="BL352" s="370"/>
      <c r="BM352" s="370"/>
      <c r="BN352" s="370"/>
      <c r="BO352" s="370"/>
      <c r="BP352" s="370"/>
      <c r="BQ352" s="370"/>
      <c r="BR352" s="370"/>
      <c r="BS352" s="370"/>
      <c r="BT352" s="370"/>
      <c r="BU352" s="370"/>
      <c r="BV352" s="370"/>
      <c r="BW352" s="370"/>
      <c r="BX352" s="370"/>
      <c r="BY352" s="370"/>
      <c r="BZ352" s="370"/>
      <c r="CA352" s="370"/>
      <c r="CB352" s="370"/>
      <c r="CC352" s="370"/>
      <c r="CD352" s="370"/>
      <c r="CE352" s="370"/>
      <c r="CF352" s="370"/>
      <c r="CG352" s="370"/>
      <c r="CH352" s="370"/>
      <c r="CI352" s="370"/>
      <c r="CJ352" s="370"/>
      <c r="CK352" s="370"/>
      <c r="CL352" s="370"/>
      <c r="CM352" s="370"/>
      <c r="CN352" s="370"/>
      <c r="CO352" s="370"/>
      <c r="CP352" s="370"/>
      <c r="CQ352" s="370"/>
      <c r="CR352" s="370"/>
      <c r="CS352" s="370"/>
      <c r="CT352" s="370"/>
      <c r="CU352" s="370"/>
      <c r="CV352" s="370"/>
      <c r="CW352" s="370"/>
      <c r="CX352" s="370"/>
      <c r="CY352" s="370"/>
      <c r="CZ352" s="370"/>
      <c r="DA352" s="370"/>
      <c r="DB352" s="370"/>
      <c r="DC352" s="370"/>
      <c r="DD352" s="370"/>
      <c r="DE352" s="370"/>
      <c r="DF352" s="370"/>
      <c r="DG352" s="370"/>
      <c r="DH352" s="370"/>
      <c r="DI352" s="370"/>
      <c r="DJ352" s="370"/>
      <c r="DK352" s="370"/>
      <c r="DL352" s="370"/>
      <c r="DM352" s="370"/>
      <c r="DN352" s="370"/>
      <c r="DO352" s="370"/>
      <c r="DP352" s="370"/>
      <c r="DQ352" s="370"/>
      <c r="DR352" s="370"/>
      <c r="DS352" s="370"/>
      <c r="DT352" s="370"/>
      <c r="DU352" s="370"/>
      <c r="DV352" s="370"/>
      <c r="DW352" s="370"/>
      <c r="DX352" s="370"/>
      <c r="DY352" s="370"/>
      <c r="DZ352" s="370"/>
      <c r="EA352" s="370"/>
      <c r="EB352" s="370"/>
      <c r="EC352" s="370"/>
      <c r="ED352" s="370"/>
      <c r="EE352" s="370"/>
      <c r="EF352" s="370"/>
      <c r="EG352" s="370"/>
      <c r="EH352" s="370"/>
      <c r="EI352" s="370"/>
      <c r="EJ352" s="370"/>
      <c r="EK352" s="370"/>
      <c r="EL352" s="370"/>
      <c r="EM352" s="370"/>
      <c r="EN352" s="370"/>
      <c r="EO352" s="370"/>
      <c r="EP352" s="370"/>
      <c r="EQ352" s="370"/>
      <c r="ER352" s="370"/>
      <c r="ES352" s="370"/>
      <c r="ET352" s="370"/>
      <c r="EU352" s="370"/>
      <c r="EV352" s="370"/>
      <c r="EW352" s="370"/>
      <c r="EX352" s="370"/>
      <c r="EY352" s="370"/>
      <c r="EZ352" s="370"/>
      <c r="FA352" s="370"/>
      <c r="FB352" s="370"/>
      <c r="FC352" s="370"/>
      <c r="FD352" s="370"/>
      <c r="FE352" s="370"/>
      <c r="FF352" s="370"/>
      <c r="FG352" s="370"/>
      <c r="FH352" s="370"/>
      <c r="FI352" s="370"/>
      <c r="FJ352" s="370"/>
      <c r="FK352" s="370"/>
      <c r="FL352" s="370"/>
      <c r="FM352" s="370"/>
      <c r="FN352" s="370"/>
      <c r="FO352" s="370"/>
      <c r="FP352" s="370"/>
      <c r="FQ352" s="370"/>
      <c r="FR352" s="370"/>
      <c r="FS352" s="370"/>
      <c r="FT352" s="370"/>
      <c r="FU352" s="370"/>
      <c r="FV352" s="370"/>
      <c r="FW352" s="370"/>
      <c r="FX352" s="370"/>
      <c r="FY352" s="370"/>
      <c r="FZ352" s="370"/>
      <c r="GA352" s="370"/>
      <c r="GB352" s="370"/>
      <c r="GC352" s="370"/>
      <c r="GD352" s="370"/>
      <c r="GE352" s="370"/>
      <c r="GF352" s="370"/>
      <c r="GG352" s="370"/>
      <c r="GH352" s="370"/>
      <c r="GI352" s="370"/>
    </row>
    <row r="353" spans="1:191" s="371" customFormat="1" ht="21" customHeight="1">
      <c r="A353" s="481" t="s">
        <v>2270</v>
      </c>
      <c r="B353" s="487"/>
      <c r="C353" s="487"/>
      <c r="D353" s="487"/>
      <c r="E353" s="487"/>
      <c r="F353" s="487"/>
      <c r="G353" s="487"/>
      <c r="H353" s="487"/>
      <c r="I353" s="487"/>
      <c r="J353" s="487"/>
      <c r="K353" s="487"/>
      <c r="L353" s="487"/>
      <c r="M353" s="487"/>
      <c r="N353" s="487"/>
      <c r="O353" s="487"/>
      <c r="P353" s="487"/>
      <c r="Q353" s="488"/>
      <c r="R353" s="368"/>
      <c r="S353" s="368"/>
      <c r="T353" s="369"/>
      <c r="U353" s="370"/>
      <c r="V353" s="370"/>
      <c r="W353" s="370"/>
      <c r="X353" s="370"/>
      <c r="Y353" s="370"/>
      <c r="Z353" s="370"/>
      <c r="AA353" s="370"/>
      <c r="AB353" s="370"/>
      <c r="AC353" s="370"/>
      <c r="AD353" s="370"/>
      <c r="AE353" s="370"/>
      <c r="AF353" s="370"/>
      <c r="AG353" s="370"/>
      <c r="AH353" s="370"/>
      <c r="AI353" s="370"/>
      <c r="AJ353" s="370"/>
      <c r="AK353" s="370"/>
      <c r="AL353" s="370"/>
      <c r="AM353" s="370"/>
      <c r="AN353" s="370"/>
      <c r="AO353" s="370"/>
      <c r="AP353" s="370"/>
      <c r="AQ353" s="370"/>
      <c r="AR353" s="370"/>
      <c r="AS353" s="370"/>
      <c r="AT353" s="370"/>
      <c r="AU353" s="370"/>
      <c r="AV353" s="370"/>
      <c r="AW353" s="370"/>
      <c r="AX353" s="370"/>
      <c r="AY353" s="370"/>
      <c r="AZ353" s="370"/>
      <c r="BA353" s="370"/>
      <c r="BB353" s="370"/>
      <c r="BC353" s="370"/>
      <c r="BD353" s="370"/>
      <c r="BE353" s="370"/>
      <c r="BF353" s="370"/>
      <c r="BG353" s="370"/>
      <c r="BH353" s="370"/>
      <c r="BI353" s="370"/>
      <c r="BJ353" s="370"/>
      <c r="BK353" s="370"/>
      <c r="BL353" s="370"/>
      <c r="BM353" s="370"/>
      <c r="BN353" s="370"/>
      <c r="BO353" s="370"/>
      <c r="BP353" s="370"/>
      <c r="BQ353" s="370"/>
      <c r="BR353" s="370"/>
      <c r="BS353" s="370"/>
      <c r="BT353" s="370"/>
      <c r="BU353" s="370"/>
      <c r="BV353" s="370"/>
      <c r="BW353" s="370"/>
      <c r="BX353" s="370"/>
      <c r="BY353" s="370"/>
      <c r="BZ353" s="370"/>
      <c r="CA353" s="370"/>
      <c r="CB353" s="370"/>
      <c r="CC353" s="370"/>
      <c r="CD353" s="370"/>
      <c r="CE353" s="370"/>
      <c r="CF353" s="370"/>
      <c r="CG353" s="370"/>
      <c r="CH353" s="370"/>
      <c r="CI353" s="370"/>
      <c r="CJ353" s="370"/>
      <c r="CK353" s="370"/>
      <c r="CL353" s="370"/>
      <c r="CM353" s="370"/>
      <c r="CN353" s="370"/>
      <c r="CO353" s="370"/>
      <c r="CP353" s="370"/>
      <c r="CQ353" s="370"/>
      <c r="CR353" s="370"/>
      <c r="CS353" s="370"/>
      <c r="CT353" s="370"/>
      <c r="CU353" s="370"/>
      <c r="CV353" s="370"/>
      <c r="CW353" s="370"/>
      <c r="CX353" s="370"/>
      <c r="CY353" s="370"/>
      <c r="CZ353" s="370"/>
      <c r="DA353" s="370"/>
      <c r="DB353" s="370"/>
      <c r="DC353" s="370"/>
      <c r="DD353" s="370"/>
      <c r="DE353" s="370"/>
      <c r="DF353" s="370"/>
      <c r="DG353" s="370"/>
      <c r="DH353" s="370"/>
      <c r="DI353" s="370"/>
      <c r="DJ353" s="370"/>
      <c r="DK353" s="370"/>
      <c r="DL353" s="370"/>
      <c r="DM353" s="370"/>
      <c r="DN353" s="370"/>
      <c r="DO353" s="370"/>
      <c r="DP353" s="370"/>
      <c r="DQ353" s="370"/>
      <c r="DR353" s="370"/>
      <c r="DS353" s="370"/>
      <c r="DT353" s="370"/>
      <c r="DU353" s="370"/>
      <c r="DV353" s="370"/>
      <c r="DW353" s="370"/>
      <c r="DX353" s="370"/>
      <c r="DY353" s="370"/>
      <c r="DZ353" s="370"/>
      <c r="EA353" s="370"/>
      <c r="EB353" s="370"/>
      <c r="EC353" s="370"/>
      <c r="ED353" s="370"/>
      <c r="EE353" s="370"/>
      <c r="EF353" s="370"/>
      <c r="EG353" s="370"/>
      <c r="EH353" s="370"/>
      <c r="EI353" s="370"/>
      <c r="EJ353" s="370"/>
      <c r="EK353" s="370"/>
      <c r="EL353" s="370"/>
      <c r="EM353" s="370"/>
      <c r="EN353" s="370"/>
      <c r="EO353" s="370"/>
      <c r="EP353" s="370"/>
      <c r="EQ353" s="370"/>
      <c r="ER353" s="370"/>
      <c r="ES353" s="370"/>
      <c r="ET353" s="370"/>
      <c r="EU353" s="370"/>
      <c r="EV353" s="370"/>
      <c r="EW353" s="370"/>
      <c r="EX353" s="370"/>
      <c r="EY353" s="370"/>
      <c r="EZ353" s="370"/>
      <c r="FA353" s="370"/>
      <c r="FB353" s="370"/>
      <c r="FC353" s="370"/>
      <c r="FD353" s="370"/>
      <c r="FE353" s="370"/>
      <c r="FF353" s="370"/>
      <c r="FG353" s="370"/>
      <c r="FH353" s="370"/>
      <c r="FI353" s="370"/>
      <c r="FJ353" s="370"/>
      <c r="FK353" s="370"/>
      <c r="FL353" s="370"/>
      <c r="FM353" s="370"/>
      <c r="FN353" s="370"/>
      <c r="FO353" s="370"/>
      <c r="FP353" s="370"/>
      <c r="FQ353" s="370"/>
      <c r="FR353" s="370"/>
      <c r="FS353" s="370"/>
      <c r="FT353" s="370"/>
      <c r="FU353" s="370"/>
      <c r="FV353" s="370"/>
      <c r="FW353" s="370"/>
      <c r="FX353" s="370"/>
      <c r="FY353" s="370"/>
      <c r="FZ353" s="370"/>
      <c r="GA353" s="370"/>
      <c r="GB353" s="370"/>
      <c r="GC353" s="370"/>
      <c r="GD353" s="370"/>
      <c r="GE353" s="370"/>
      <c r="GF353" s="370"/>
      <c r="GG353" s="370"/>
      <c r="GH353" s="370"/>
      <c r="GI353" s="370"/>
    </row>
    <row r="354" spans="1:191" s="371" customFormat="1" ht="15.75">
      <c r="A354" s="372">
        <v>97</v>
      </c>
      <c r="B354" s="333" t="s">
        <v>2367</v>
      </c>
      <c r="C354" s="391" t="s">
        <v>2368</v>
      </c>
      <c r="D354" s="340">
        <v>27</v>
      </c>
      <c r="E354" s="340">
        <v>27</v>
      </c>
      <c r="F354" s="340">
        <v>27</v>
      </c>
      <c r="G354" s="340">
        <v>27</v>
      </c>
      <c r="H354" s="340">
        <v>27</v>
      </c>
      <c r="I354" s="373">
        <v>27</v>
      </c>
      <c r="J354" s="374">
        <v>27</v>
      </c>
      <c r="K354" s="375">
        <f>D354*1.62</f>
        <v>43.74</v>
      </c>
      <c r="L354" s="375">
        <f aca="true" t="shared" si="88" ref="L354:Q364">E354*1.62</f>
        <v>43.74</v>
      </c>
      <c r="M354" s="375">
        <f t="shared" si="88"/>
        <v>43.74</v>
      </c>
      <c r="N354" s="375">
        <f t="shared" si="88"/>
        <v>43.74</v>
      </c>
      <c r="O354" s="375">
        <f t="shared" si="88"/>
        <v>43.74</v>
      </c>
      <c r="P354" s="375">
        <f t="shared" si="88"/>
        <v>43.74</v>
      </c>
      <c r="Q354" s="375">
        <f t="shared" si="88"/>
        <v>43.74</v>
      </c>
      <c r="R354" s="368"/>
      <c r="S354" s="368"/>
      <c r="T354" s="369"/>
      <c r="U354" s="370"/>
      <c r="V354" s="370"/>
      <c r="W354" s="370"/>
      <c r="X354" s="370"/>
      <c r="Y354" s="370"/>
      <c r="Z354" s="370"/>
      <c r="AA354" s="370"/>
      <c r="AB354" s="370"/>
      <c r="AC354" s="370"/>
      <c r="AD354" s="370"/>
      <c r="AE354" s="370"/>
      <c r="AF354" s="370"/>
      <c r="AG354" s="370"/>
      <c r="AH354" s="370"/>
      <c r="AI354" s="370"/>
      <c r="AJ354" s="370"/>
      <c r="AK354" s="370"/>
      <c r="AL354" s="370"/>
      <c r="AM354" s="370"/>
      <c r="AN354" s="370"/>
      <c r="AO354" s="370"/>
      <c r="AP354" s="370"/>
      <c r="AQ354" s="370"/>
      <c r="AR354" s="370"/>
      <c r="AS354" s="370"/>
      <c r="AT354" s="370"/>
      <c r="AU354" s="370"/>
      <c r="AV354" s="370"/>
      <c r="AW354" s="370"/>
      <c r="AX354" s="370"/>
      <c r="AY354" s="370"/>
      <c r="AZ354" s="370"/>
      <c r="BA354" s="370"/>
      <c r="BB354" s="370"/>
      <c r="BC354" s="370"/>
      <c r="BD354" s="370"/>
      <c r="BE354" s="370"/>
      <c r="BF354" s="370"/>
      <c r="BG354" s="370"/>
      <c r="BH354" s="370"/>
      <c r="BI354" s="370"/>
      <c r="BJ354" s="370"/>
      <c r="BK354" s="370"/>
      <c r="BL354" s="370"/>
      <c r="BM354" s="370"/>
      <c r="BN354" s="370"/>
      <c r="BO354" s="370"/>
      <c r="BP354" s="370"/>
      <c r="BQ354" s="370"/>
      <c r="BR354" s="370"/>
      <c r="BS354" s="370"/>
      <c r="BT354" s="370"/>
      <c r="BU354" s="370"/>
      <c r="BV354" s="370"/>
      <c r="BW354" s="370"/>
      <c r="BX354" s="370"/>
      <c r="BY354" s="370"/>
      <c r="BZ354" s="370"/>
      <c r="CA354" s="370"/>
      <c r="CB354" s="370"/>
      <c r="CC354" s="370"/>
      <c r="CD354" s="370"/>
      <c r="CE354" s="370"/>
      <c r="CF354" s="370"/>
      <c r="CG354" s="370"/>
      <c r="CH354" s="370"/>
      <c r="CI354" s="370"/>
      <c r="CJ354" s="370"/>
      <c r="CK354" s="370"/>
      <c r="CL354" s="370"/>
      <c r="CM354" s="370"/>
      <c r="CN354" s="370"/>
      <c r="CO354" s="370"/>
      <c r="CP354" s="370"/>
      <c r="CQ354" s="370"/>
      <c r="CR354" s="370"/>
      <c r="CS354" s="370"/>
      <c r="CT354" s="370"/>
      <c r="CU354" s="370"/>
      <c r="CV354" s="370"/>
      <c r="CW354" s="370"/>
      <c r="CX354" s="370"/>
      <c r="CY354" s="370"/>
      <c r="CZ354" s="370"/>
      <c r="DA354" s="370"/>
      <c r="DB354" s="370"/>
      <c r="DC354" s="370"/>
      <c r="DD354" s="370"/>
      <c r="DE354" s="370"/>
      <c r="DF354" s="370"/>
      <c r="DG354" s="370"/>
      <c r="DH354" s="370"/>
      <c r="DI354" s="370"/>
      <c r="DJ354" s="370"/>
      <c r="DK354" s="370"/>
      <c r="DL354" s="370"/>
      <c r="DM354" s="370"/>
      <c r="DN354" s="370"/>
      <c r="DO354" s="370"/>
      <c r="DP354" s="370"/>
      <c r="DQ354" s="370"/>
      <c r="DR354" s="370"/>
      <c r="DS354" s="370"/>
      <c r="DT354" s="370"/>
      <c r="DU354" s="370"/>
      <c r="DV354" s="370"/>
      <c r="DW354" s="370"/>
      <c r="DX354" s="370"/>
      <c r="DY354" s="370"/>
      <c r="DZ354" s="370"/>
      <c r="EA354" s="370"/>
      <c r="EB354" s="370"/>
      <c r="EC354" s="370"/>
      <c r="ED354" s="370"/>
      <c r="EE354" s="370"/>
      <c r="EF354" s="370"/>
      <c r="EG354" s="370"/>
      <c r="EH354" s="370"/>
      <c r="EI354" s="370"/>
      <c r="EJ354" s="370"/>
      <c r="EK354" s="370"/>
      <c r="EL354" s="370"/>
      <c r="EM354" s="370"/>
      <c r="EN354" s="370"/>
      <c r="EO354" s="370"/>
      <c r="EP354" s="370"/>
      <c r="EQ354" s="370"/>
      <c r="ER354" s="370"/>
      <c r="ES354" s="370"/>
      <c r="ET354" s="370"/>
      <c r="EU354" s="370"/>
      <c r="EV354" s="370"/>
      <c r="EW354" s="370"/>
      <c r="EX354" s="370"/>
      <c r="EY354" s="370"/>
      <c r="EZ354" s="370"/>
      <c r="FA354" s="370"/>
      <c r="FB354" s="370"/>
      <c r="FC354" s="370"/>
      <c r="FD354" s="370"/>
      <c r="FE354" s="370"/>
      <c r="FF354" s="370"/>
      <c r="FG354" s="370"/>
      <c r="FH354" s="370"/>
      <c r="FI354" s="370"/>
      <c r="FJ354" s="370"/>
      <c r="FK354" s="370"/>
      <c r="FL354" s="370"/>
      <c r="FM354" s="370"/>
      <c r="FN354" s="370"/>
      <c r="FO354" s="370"/>
      <c r="FP354" s="370"/>
      <c r="FQ354" s="370"/>
      <c r="FR354" s="370"/>
      <c r="FS354" s="370"/>
      <c r="FT354" s="370"/>
      <c r="FU354" s="370"/>
      <c r="FV354" s="370"/>
      <c r="FW354" s="370"/>
      <c r="FX354" s="370"/>
      <c r="FY354" s="370"/>
      <c r="FZ354" s="370"/>
      <c r="GA354" s="370"/>
      <c r="GB354" s="370"/>
      <c r="GC354" s="370"/>
      <c r="GD354" s="370"/>
      <c r="GE354" s="370"/>
      <c r="GF354" s="370"/>
      <c r="GG354" s="370"/>
      <c r="GH354" s="370"/>
      <c r="GI354" s="370"/>
    </row>
    <row r="355" spans="1:191" s="371" customFormat="1" ht="31.5" customHeight="1">
      <c r="A355" s="372">
        <f>A354+1</f>
        <v>98</v>
      </c>
      <c r="B355" s="333" t="s">
        <v>2369</v>
      </c>
      <c r="C355" s="391" t="s">
        <v>2370</v>
      </c>
      <c r="D355" s="340">
        <v>25</v>
      </c>
      <c r="E355" s="340">
        <v>25</v>
      </c>
      <c r="F355" s="340">
        <v>25</v>
      </c>
      <c r="G355" s="340">
        <v>30</v>
      </c>
      <c r="H355" s="340">
        <v>30</v>
      </c>
      <c r="I355" s="373">
        <f>H355*1.2</f>
        <v>36</v>
      </c>
      <c r="J355" s="374">
        <f>I355*1.2</f>
        <v>43.199999999999996</v>
      </c>
      <c r="K355" s="375">
        <f aca="true" t="shared" si="89" ref="K355:K364">D355*1.62</f>
        <v>40.5</v>
      </c>
      <c r="L355" s="375">
        <f t="shared" si="88"/>
        <v>40.5</v>
      </c>
      <c r="M355" s="375">
        <f t="shared" si="88"/>
        <v>40.5</v>
      </c>
      <c r="N355" s="375">
        <f t="shared" si="88"/>
        <v>48.6</v>
      </c>
      <c r="O355" s="375">
        <f t="shared" si="88"/>
        <v>48.6</v>
      </c>
      <c r="P355" s="375">
        <f t="shared" si="88"/>
        <v>58.32000000000001</v>
      </c>
      <c r="Q355" s="375">
        <f t="shared" si="88"/>
        <v>69.984</v>
      </c>
      <c r="R355" s="368"/>
      <c r="S355" s="368"/>
      <c r="T355" s="369"/>
      <c r="U355" s="370"/>
      <c r="V355" s="370"/>
      <c r="W355" s="370"/>
      <c r="X355" s="370"/>
      <c r="Y355" s="370"/>
      <c r="Z355" s="370"/>
      <c r="AA355" s="370"/>
      <c r="AB355" s="370"/>
      <c r="AC355" s="370"/>
      <c r="AD355" s="370"/>
      <c r="AE355" s="370"/>
      <c r="AF355" s="370"/>
      <c r="AG355" s="370"/>
      <c r="AH355" s="370"/>
      <c r="AI355" s="370"/>
      <c r="AJ355" s="370"/>
      <c r="AK355" s="370"/>
      <c r="AL355" s="370"/>
      <c r="AM355" s="370"/>
      <c r="AN355" s="370"/>
      <c r="AO355" s="370"/>
      <c r="AP355" s="370"/>
      <c r="AQ355" s="370"/>
      <c r="AR355" s="370"/>
      <c r="AS355" s="370"/>
      <c r="AT355" s="370"/>
      <c r="AU355" s="370"/>
      <c r="AV355" s="370"/>
      <c r="AW355" s="370"/>
      <c r="AX355" s="370"/>
      <c r="AY355" s="370"/>
      <c r="AZ355" s="370"/>
      <c r="BA355" s="370"/>
      <c r="BB355" s="370"/>
      <c r="BC355" s="370"/>
      <c r="BD355" s="370"/>
      <c r="BE355" s="370"/>
      <c r="BF355" s="370"/>
      <c r="BG355" s="370"/>
      <c r="BH355" s="370"/>
      <c r="BI355" s="370"/>
      <c r="BJ355" s="370"/>
      <c r="BK355" s="370"/>
      <c r="BL355" s="370"/>
      <c r="BM355" s="370"/>
      <c r="BN355" s="370"/>
      <c r="BO355" s="370"/>
      <c r="BP355" s="370"/>
      <c r="BQ355" s="370"/>
      <c r="BR355" s="370"/>
      <c r="BS355" s="370"/>
      <c r="BT355" s="370"/>
      <c r="BU355" s="370"/>
      <c r="BV355" s="370"/>
      <c r="BW355" s="370"/>
      <c r="BX355" s="370"/>
      <c r="BY355" s="370"/>
      <c r="BZ355" s="370"/>
      <c r="CA355" s="370"/>
      <c r="CB355" s="370"/>
      <c r="CC355" s="370"/>
      <c r="CD355" s="370"/>
      <c r="CE355" s="370"/>
      <c r="CF355" s="370"/>
      <c r="CG355" s="370"/>
      <c r="CH355" s="370"/>
      <c r="CI355" s="370"/>
      <c r="CJ355" s="370"/>
      <c r="CK355" s="370"/>
      <c r="CL355" s="370"/>
      <c r="CM355" s="370"/>
      <c r="CN355" s="370"/>
      <c r="CO355" s="370"/>
      <c r="CP355" s="370"/>
      <c r="CQ355" s="370"/>
      <c r="CR355" s="370"/>
      <c r="CS355" s="370"/>
      <c r="CT355" s="370"/>
      <c r="CU355" s="370"/>
      <c r="CV355" s="370"/>
      <c r="CW355" s="370"/>
      <c r="CX355" s="370"/>
      <c r="CY355" s="370"/>
      <c r="CZ355" s="370"/>
      <c r="DA355" s="370"/>
      <c r="DB355" s="370"/>
      <c r="DC355" s="370"/>
      <c r="DD355" s="370"/>
      <c r="DE355" s="370"/>
      <c r="DF355" s="370"/>
      <c r="DG355" s="370"/>
      <c r="DH355" s="370"/>
      <c r="DI355" s="370"/>
      <c r="DJ355" s="370"/>
      <c r="DK355" s="370"/>
      <c r="DL355" s="370"/>
      <c r="DM355" s="370"/>
      <c r="DN355" s="370"/>
      <c r="DO355" s="370"/>
      <c r="DP355" s="370"/>
      <c r="DQ355" s="370"/>
      <c r="DR355" s="370"/>
      <c r="DS355" s="370"/>
      <c r="DT355" s="370"/>
      <c r="DU355" s="370"/>
      <c r="DV355" s="370"/>
      <c r="DW355" s="370"/>
      <c r="DX355" s="370"/>
      <c r="DY355" s="370"/>
      <c r="DZ355" s="370"/>
      <c r="EA355" s="370"/>
      <c r="EB355" s="370"/>
      <c r="EC355" s="370"/>
      <c r="ED355" s="370"/>
      <c r="EE355" s="370"/>
      <c r="EF355" s="370"/>
      <c r="EG355" s="370"/>
      <c r="EH355" s="370"/>
      <c r="EI355" s="370"/>
      <c r="EJ355" s="370"/>
      <c r="EK355" s="370"/>
      <c r="EL355" s="370"/>
      <c r="EM355" s="370"/>
      <c r="EN355" s="370"/>
      <c r="EO355" s="370"/>
      <c r="EP355" s="370"/>
      <c r="EQ355" s="370"/>
      <c r="ER355" s="370"/>
      <c r="ES355" s="370"/>
      <c r="ET355" s="370"/>
      <c r="EU355" s="370"/>
      <c r="EV355" s="370"/>
      <c r="EW355" s="370"/>
      <c r="EX355" s="370"/>
      <c r="EY355" s="370"/>
      <c r="EZ355" s="370"/>
      <c r="FA355" s="370"/>
      <c r="FB355" s="370"/>
      <c r="FC355" s="370"/>
      <c r="FD355" s="370"/>
      <c r="FE355" s="370"/>
      <c r="FF355" s="370"/>
      <c r="FG355" s="370"/>
      <c r="FH355" s="370"/>
      <c r="FI355" s="370"/>
      <c r="FJ355" s="370"/>
      <c r="FK355" s="370"/>
      <c r="FL355" s="370"/>
      <c r="FM355" s="370"/>
      <c r="FN355" s="370"/>
      <c r="FO355" s="370"/>
      <c r="FP355" s="370"/>
      <c r="FQ355" s="370"/>
      <c r="FR355" s="370"/>
      <c r="FS355" s="370"/>
      <c r="FT355" s="370"/>
      <c r="FU355" s="370"/>
      <c r="FV355" s="370"/>
      <c r="FW355" s="370"/>
      <c r="FX355" s="370"/>
      <c r="FY355" s="370"/>
      <c r="FZ355" s="370"/>
      <c r="GA355" s="370"/>
      <c r="GB355" s="370"/>
      <c r="GC355" s="370"/>
      <c r="GD355" s="370"/>
      <c r="GE355" s="370"/>
      <c r="GF355" s="370"/>
      <c r="GG355" s="370"/>
      <c r="GH355" s="370"/>
      <c r="GI355" s="370"/>
    </row>
    <row r="356" spans="1:191" s="371" customFormat="1" ht="15" customHeight="1">
      <c r="A356" s="372">
        <f aca="true" t="shared" si="90" ref="A356:A364">A355+1</f>
        <v>99</v>
      </c>
      <c r="B356" s="333" t="s">
        <v>783</v>
      </c>
      <c r="C356" s="349">
        <v>17531</v>
      </c>
      <c r="D356" s="149">
        <v>45</v>
      </c>
      <c r="E356" s="149">
        <v>45</v>
      </c>
      <c r="F356" s="149">
        <v>50</v>
      </c>
      <c r="G356" s="149">
        <v>55</v>
      </c>
      <c r="H356" s="149">
        <v>55</v>
      </c>
      <c r="I356" s="373">
        <f>H356*1.2</f>
        <v>66</v>
      </c>
      <c r="J356" s="374">
        <f>I356*1.2</f>
        <v>79.2</v>
      </c>
      <c r="K356" s="375">
        <f t="shared" si="89"/>
        <v>72.9</v>
      </c>
      <c r="L356" s="375">
        <f t="shared" si="88"/>
        <v>72.9</v>
      </c>
      <c r="M356" s="375">
        <f t="shared" si="88"/>
        <v>81</v>
      </c>
      <c r="N356" s="375">
        <f t="shared" si="88"/>
        <v>89.10000000000001</v>
      </c>
      <c r="O356" s="375">
        <f t="shared" si="88"/>
        <v>89.10000000000001</v>
      </c>
      <c r="P356" s="375">
        <f t="shared" si="88"/>
        <v>106.92</v>
      </c>
      <c r="Q356" s="375">
        <f t="shared" si="88"/>
        <v>128.304</v>
      </c>
      <c r="R356" s="368"/>
      <c r="S356" s="368"/>
      <c r="T356" s="369"/>
      <c r="U356" s="370"/>
      <c r="V356" s="370"/>
      <c r="W356" s="370"/>
      <c r="X356" s="370"/>
      <c r="Y356" s="370"/>
      <c r="Z356" s="370"/>
      <c r="AA356" s="370"/>
      <c r="AB356" s="370"/>
      <c r="AC356" s="370"/>
      <c r="AD356" s="370"/>
      <c r="AE356" s="370"/>
      <c r="AF356" s="370"/>
      <c r="AG356" s="370"/>
      <c r="AH356" s="370"/>
      <c r="AI356" s="370"/>
      <c r="AJ356" s="370"/>
      <c r="AK356" s="370"/>
      <c r="AL356" s="370"/>
      <c r="AM356" s="370"/>
      <c r="AN356" s="370"/>
      <c r="AO356" s="370"/>
      <c r="AP356" s="370"/>
      <c r="AQ356" s="370"/>
      <c r="AR356" s="370"/>
      <c r="AS356" s="370"/>
      <c r="AT356" s="370"/>
      <c r="AU356" s="370"/>
      <c r="AV356" s="370"/>
      <c r="AW356" s="370"/>
      <c r="AX356" s="370"/>
      <c r="AY356" s="370"/>
      <c r="AZ356" s="370"/>
      <c r="BA356" s="370"/>
      <c r="BB356" s="370"/>
      <c r="BC356" s="370"/>
      <c r="BD356" s="370"/>
      <c r="BE356" s="370"/>
      <c r="BF356" s="370"/>
      <c r="BG356" s="370"/>
      <c r="BH356" s="370"/>
      <c r="BI356" s="370"/>
      <c r="BJ356" s="370"/>
      <c r="BK356" s="370"/>
      <c r="BL356" s="370"/>
      <c r="BM356" s="370"/>
      <c r="BN356" s="370"/>
      <c r="BO356" s="370"/>
      <c r="BP356" s="370"/>
      <c r="BQ356" s="370"/>
      <c r="BR356" s="370"/>
      <c r="BS356" s="370"/>
      <c r="BT356" s="370"/>
      <c r="BU356" s="370"/>
      <c r="BV356" s="370"/>
      <c r="BW356" s="370"/>
      <c r="BX356" s="370"/>
      <c r="BY356" s="370"/>
      <c r="BZ356" s="370"/>
      <c r="CA356" s="370"/>
      <c r="CB356" s="370"/>
      <c r="CC356" s="370"/>
      <c r="CD356" s="370"/>
      <c r="CE356" s="370"/>
      <c r="CF356" s="370"/>
      <c r="CG356" s="370"/>
      <c r="CH356" s="370"/>
      <c r="CI356" s="370"/>
      <c r="CJ356" s="370"/>
      <c r="CK356" s="370"/>
      <c r="CL356" s="370"/>
      <c r="CM356" s="370"/>
      <c r="CN356" s="370"/>
      <c r="CO356" s="370"/>
      <c r="CP356" s="370"/>
      <c r="CQ356" s="370"/>
      <c r="CR356" s="370"/>
      <c r="CS356" s="370"/>
      <c r="CT356" s="370"/>
      <c r="CU356" s="370"/>
      <c r="CV356" s="370"/>
      <c r="CW356" s="370"/>
      <c r="CX356" s="370"/>
      <c r="CY356" s="370"/>
      <c r="CZ356" s="370"/>
      <c r="DA356" s="370"/>
      <c r="DB356" s="370"/>
      <c r="DC356" s="370"/>
      <c r="DD356" s="370"/>
      <c r="DE356" s="370"/>
      <c r="DF356" s="370"/>
      <c r="DG356" s="370"/>
      <c r="DH356" s="370"/>
      <c r="DI356" s="370"/>
      <c r="DJ356" s="370"/>
      <c r="DK356" s="370"/>
      <c r="DL356" s="370"/>
      <c r="DM356" s="370"/>
      <c r="DN356" s="370"/>
      <c r="DO356" s="370"/>
      <c r="DP356" s="370"/>
      <c r="DQ356" s="370"/>
      <c r="DR356" s="370"/>
      <c r="DS356" s="370"/>
      <c r="DT356" s="370"/>
      <c r="DU356" s="370"/>
      <c r="DV356" s="370"/>
      <c r="DW356" s="370"/>
      <c r="DX356" s="370"/>
      <c r="DY356" s="370"/>
      <c r="DZ356" s="370"/>
      <c r="EA356" s="370"/>
      <c r="EB356" s="370"/>
      <c r="EC356" s="370"/>
      <c r="ED356" s="370"/>
      <c r="EE356" s="370"/>
      <c r="EF356" s="370"/>
      <c r="EG356" s="370"/>
      <c r="EH356" s="370"/>
      <c r="EI356" s="370"/>
      <c r="EJ356" s="370"/>
      <c r="EK356" s="370"/>
      <c r="EL356" s="370"/>
      <c r="EM356" s="370"/>
      <c r="EN356" s="370"/>
      <c r="EO356" s="370"/>
      <c r="EP356" s="370"/>
      <c r="EQ356" s="370"/>
      <c r="ER356" s="370"/>
      <c r="ES356" s="370"/>
      <c r="ET356" s="370"/>
      <c r="EU356" s="370"/>
      <c r="EV356" s="370"/>
      <c r="EW356" s="370"/>
      <c r="EX356" s="370"/>
      <c r="EY356" s="370"/>
      <c r="EZ356" s="370"/>
      <c r="FA356" s="370"/>
      <c r="FB356" s="370"/>
      <c r="FC356" s="370"/>
      <c r="FD356" s="370"/>
      <c r="FE356" s="370"/>
      <c r="FF356" s="370"/>
      <c r="FG356" s="370"/>
      <c r="FH356" s="370"/>
      <c r="FI356" s="370"/>
      <c r="FJ356" s="370"/>
      <c r="FK356" s="370"/>
      <c r="FL356" s="370"/>
      <c r="FM356" s="370"/>
      <c r="FN356" s="370"/>
      <c r="FO356" s="370"/>
      <c r="FP356" s="370"/>
      <c r="FQ356" s="370"/>
      <c r="FR356" s="370"/>
      <c r="FS356" s="370"/>
      <c r="FT356" s="370"/>
      <c r="FU356" s="370"/>
      <c r="FV356" s="370"/>
      <c r="FW356" s="370"/>
      <c r="FX356" s="370"/>
      <c r="FY356" s="370"/>
      <c r="FZ356" s="370"/>
      <c r="GA356" s="370"/>
      <c r="GB356" s="370"/>
      <c r="GC356" s="370"/>
      <c r="GD356" s="370"/>
      <c r="GE356" s="370"/>
      <c r="GF356" s="370"/>
      <c r="GG356" s="370"/>
      <c r="GH356" s="370"/>
      <c r="GI356" s="370"/>
    </row>
    <row r="357" spans="1:191" s="371" customFormat="1" ht="30.75" customHeight="1">
      <c r="A357" s="372">
        <f t="shared" si="90"/>
        <v>100</v>
      </c>
      <c r="B357" s="333" t="s">
        <v>784</v>
      </c>
      <c r="C357" s="349">
        <v>39838</v>
      </c>
      <c r="D357" s="373">
        <v>17</v>
      </c>
      <c r="E357" s="373">
        <v>17</v>
      </c>
      <c r="F357" s="373">
        <v>17</v>
      </c>
      <c r="G357" s="373">
        <v>15</v>
      </c>
      <c r="H357" s="373">
        <v>15</v>
      </c>
      <c r="I357" s="373">
        <v>15</v>
      </c>
      <c r="J357" s="374">
        <v>15</v>
      </c>
      <c r="K357" s="375">
        <f t="shared" si="89"/>
        <v>27.540000000000003</v>
      </c>
      <c r="L357" s="375">
        <f t="shared" si="88"/>
        <v>27.540000000000003</v>
      </c>
      <c r="M357" s="375">
        <f t="shared" si="88"/>
        <v>27.540000000000003</v>
      </c>
      <c r="N357" s="375">
        <f t="shared" si="88"/>
        <v>24.3</v>
      </c>
      <c r="O357" s="375">
        <f t="shared" si="88"/>
        <v>24.3</v>
      </c>
      <c r="P357" s="375">
        <f t="shared" si="88"/>
        <v>24.3</v>
      </c>
      <c r="Q357" s="375">
        <f t="shared" si="88"/>
        <v>24.3</v>
      </c>
      <c r="R357" s="368"/>
      <c r="S357" s="368"/>
      <c r="T357" s="369"/>
      <c r="U357" s="370"/>
      <c r="V357" s="370"/>
      <c r="W357" s="370"/>
      <c r="X357" s="370"/>
      <c r="Y357" s="370"/>
      <c r="Z357" s="370"/>
      <c r="AA357" s="370"/>
      <c r="AB357" s="370"/>
      <c r="AC357" s="370"/>
      <c r="AD357" s="370"/>
      <c r="AE357" s="370"/>
      <c r="AF357" s="370"/>
      <c r="AG357" s="370"/>
      <c r="AH357" s="370"/>
      <c r="AI357" s="370"/>
      <c r="AJ357" s="370"/>
      <c r="AK357" s="370"/>
      <c r="AL357" s="370"/>
      <c r="AM357" s="370"/>
      <c r="AN357" s="370"/>
      <c r="AO357" s="370"/>
      <c r="AP357" s="370"/>
      <c r="AQ357" s="370"/>
      <c r="AR357" s="370"/>
      <c r="AS357" s="370"/>
      <c r="AT357" s="370"/>
      <c r="AU357" s="370"/>
      <c r="AV357" s="370"/>
      <c r="AW357" s="370"/>
      <c r="AX357" s="370"/>
      <c r="AY357" s="370"/>
      <c r="AZ357" s="370"/>
      <c r="BA357" s="370"/>
      <c r="BB357" s="370"/>
      <c r="BC357" s="370"/>
      <c r="BD357" s="370"/>
      <c r="BE357" s="370"/>
      <c r="BF357" s="370"/>
      <c r="BG357" s="370"/>
      <c r="BH357" s="370"/>
      <c r="BI357" s="370"/>
      <c r="BJ357" s="370"/>
      <c r="BK357" s="370"/>
      <c r="BL357" s="370"/>
      <c r="BM357" s="370"/>
      <c r="BN357" s="370"/>
      <c r="BO357" s="370"/>
      <c r="BP357" s="370"/>
      <c r="BQ357" s="370"/>
      <c r="BR357" s="370"/>
      <c r="BS357" s="370"/>
      <c r="BT357" s="370"/>
      <c r="BU357" s="370"/>
      <c r="BV357" s="370"/>
      <c r="BW357" s="370"/>
      <c r="BX357" s="370"/>
      <c r="BY357" s="370"/>
      <c r="BZ357" s="370"/>
      <c r="CA357" s="370"/>
      <c r="CB357" s="370"/>
      <c r="CC357" s="370"/>
      <c r="CD357" s="370"/>
      <c r="CE357" s="370"/>
      <c r="CF357" s="370"/>
      <c r="CG357" s="370"/>
      <c r="CH357" s="370"/>
      <c r="CI357" s="370"/>
      <c r="CJ357" s="370"/>
      <c r="CK357" s="370"/>
      <c r="CL357" s="370"/>
      <c r="CM357" s="370"/>
      <c r="CN357" s="370"/>
      <c r="CO357" s="370"/>
      <c r="CP357" s="370"/>
      <c r="CQ357" s="370"/>
      <c r="CR357" s="370"/>
      <c r="CS357" s="370"/>
      <c r="CT357" s="370"/>
      <c r="CU357" s="370"/>
      <c r="CV357" s="370"/>
      <c r="CW357" s="370"/>
      <c r="CX357" s="370"/>
      <c r="CY357" s="370"/>
      <c r="CZ357" s="370"/>
      <c r="DA357" s="370"/>
      <c r="DB357" s="370"/>
      <c r="DC357" s="370"/>
      <c r="DD357" s="370"/>
      <c r="DE357" s="370"/>
      <c r="DF357" s="370"/>
      <c r="DG357" s="370"/>
      <c r="DH357" s="370"/>
      <c r="DI357" s="370"/>
      <c r="DJ357" s="370"/>
      <c r="DK357" s="370"/>
      <c r="DL357" s="370"/>
      <c r="DM357" s="370"/>
      <c r="DN357" s="370"/>
      <c r="DO357" s="370"/>
      <c r="DP357" s="370"/>
      <c r="DQ357" s="370"/>
      <c r="DR357" s="370"/>
      <c r="DS357" s="370"/>
      <c r="DT357" s="370"/>
      <c r="DU357" s="370"/>
      <c r="DV357" s="370"/>
      <c r="DW357" s="370"/>
      <c r="DX357" s="370"/>
      <c r="DY357" s="370"/>
      <c r="DZ357" s="370"/>
      <c r="EA357" s="370"/>
      <c r="EB357" s="370"/>
      <c r="EC357" s="370"/>
      <c r="ED357" s="370"/>
      <c r="EE357" s="370"/>
      <c r="EF357" s="370"/>
      <c r="EG357" s="370"/>
      <c r="EH357" s="370"/>
      <c r="EI357" s="370"/>
      <c r="EJ357" s="370"/>
      <c r="EK357" s="370"/>
      <c r="EL357" s="370"/>
      <c r="EM357" s="370"/>
      <c r="EN357" s="370"/>
      <c r="EO357" s="370"/>
      <c r="EP357" s="370"/>
      <c r="EQ357" s="370"/>
      <c r="ER357" s="370"/>
      <c r="ES357" s="370"/>
      <c r="ET357" s="370"/>
      <c r="EU357" s="370"/>
      <c r="EV357" s="370"/>
      <c r="EW357" s="370"/>
      <c r="EX357" s="370"/>
      <c r="EY357" s="370"/>
      <c r="EZ357" s="370"/>
      <c r="FA357" s="370"/>
      <c r="FB357" s="370"/>
      <c r="FC357" s="370"/>
      <c r="FD357" s="370"/>
      <c r="FE357" s="370"/>
      <c r="FF357" s="370"/>
      <c r="FG357" s="370"/>
      <c r="FH357" s="370"/>
      <c r="FI357" s="370"/>
      <c r="FJ357" s="370"/>
      <c r="FK357" s="370"/>
      <c r="FL357" s="370"/>
      <c r="FM357" s="370"/>
      <c r="FN357" s="370"/>
      <c r="FO357" s="370"/>
      <c r="FP357" s="370"/>
      <c r="FQ357" s="370"/>
      <c r="FR357" s="370"/>
      <c r="FS357" s="370"/>
      <c r="FT357" s="370"/>
      <c r="FU357" s="370"/>
      <c r="FV357" s="370"/>
      <c r="FW357" s="370"/>
      <c r="FX357" s="370"/>
      <c r="FY357" s="370"/>
      <c r="FZ357" s="370"/>
      <c r="GA357" s="370"/>
      <c r="GB357" s="370"/>
      <c r="GC357" s="370"/>
      <c r="GD357" s="370"/>
      <c r="GE357" s="370"/>
      <c r="GF357" s="370"/>
      <c r="GG357" s="370"/>
      <c r="GH357" s="370"/>
      <c r="GI357" s="370"/>
    </row>
    <row r="358" spans="1:191" s="371" customFormat="1" ht="15.75" customHeight="1">
      <c r="A358" s="372">
        <f t="shared" si="90"/>
        <v>101</v>
      </c>
      <c r="B358" s="333" t="s">
        <v>2371</v>
      </c>
      <c r="C358" s="149">
        <v>27244</v>
      </c>
      <c r="D358" s="373">
        <v>42</v>
      </c>
      <c r="E358" s="373">
        <v>38</v>
      </c>
      <c r="F358" s="373">
        <v>35</v>
      </c>
      <c r="G358" s="373">
        <v>31</v>
      </c>
      <c r="H358" s="373">
        <v>32</v>
      </c>
      <c r="I358" s="373">
        <f>H358*1.2</f>
        <v>38.4</v>
      </c>
      <c r="J358" s="374">
        <f>I358*1.2</f>
        <v>46.08</v>
      </c>
      <c r="K358" s="375">
        <f t="shared" si="89"/>
        <v>68.04</v>
      </c>
      <c r="L358" s="375">
        <f t="shared" si="88"/>
        <v>61.56</v>
      </c>
      <c r="M358" s="375">
        <f t="shared" si="88"/>
        <v>56.7</v>
      </c>
      <c r="N358" s="375">
        <f t="shared" si="88"/>
        <v>50.220000000000006</v>
      </c>
      <c r="O358" s="375">
        <f t="shared" si="88"/>
        <v>51.84</v>
      </c>
      <c r="P358" s="375">
        <f t="shared" si="88"/>
        <v>62.208</v>
      </c>
      <c r="Q358" s="375">
        <f t="shared" si="88"/>
        <v>74.6496</v>
      </c>
      <c r="R358" s="368"/>
      <c r="S358" s="368"/>
      <c r="T358" s="369"/>
      <c r="U358" s="370"/>
      <c r="V358" s="370"/>
      <c r="W358" s="370"/>
      <c r="X358" s="370"/>
      <c r="Y358" s="370"/>
      <c r="Z358" s="370"/>
      <c r="AA358" s="370"/>
      <c r="AB358" s="370"/>
      <c r="AC358" s="370"/>
      <c r="AD358" s="370"/>
      <c r="AE358" s="370"/>
      <c r="AF358" s="370"/>
      <c r="AG358" s="370"/>
      <c r="AH358" s="370"/>
      <c r="AI358" s="370"/>
      <c r="AJ358" s="370"/>
      <c r="AK358" s="370"/>
      <c r="AL358" s="370"/>
      <c r="AM358" s="370"/>
      <c r="AN358" s="370"/>
      <c r="AO358" s="370"/>
      <c r="AP358" s="370"/>
      <c r="AQ358" s="370"/>
      <c r="AR358" s="370"/>
      <c r="AS358" s="370"/>
      <c r="AT358" s="370"/>
      <c r="AU358" s="370"/>
      <c r="AV358" s="370"/>
      <c r="AW358" s="370"/>
      <c r="AX358" s="370"/>
      <c r="AY358" s="370"/>
      <c r="AZ358" s="370"/>
      <c r="BA358" s="370"/>
      <c r="BB358" s="370"/>
      <c r="BC358" s="370"/>
      <c r="BD358" s="370"/>
      <c r="BE358" s="370"/>
      <c r="BF358" s="370"/>
      <c r="BG358" s="370"/>
      <c r="BH358" s="370"/>
      <c r="BI358" s="370"/>
      <c r="BJ358" s="370"/>
      <c r="BK358" s="370"/>
      <c r="BL358" s="370"/>
      <c r="BM358" s="370"/>
      <c r="BN358" s="370"/>
      <c r="BO358" s="370"/>
      <c r="BP358" s="370"/>
      <c r="BQ358" s="370"/>
      <c r="BR358" s="370"/>
      <c r="BS358" s="370"/>
      <c r="BT358" s="370"/>
      <c r="BU358" s="370"/>
      <c r="BV358" s="370"/>
      <c r="BW358" s="370"/>
      <c r="BX358" s="370"/>
      <c r="BY358" s="370"/>
      <c r="BZ358" s="370"/>
      <c r="CA358" s="370"/>
      <c r="CB358" s="370"/>
      <c r="CC358" s="370"/>
      <c r="CD358" s="370"/>
      <c r="CE358" s="370"/>
      <c r="CF358" s="370"/>
      <c r="CG358" s="370"/>
      <c r="CH358" s="370"/>
      <c r="CI358" s="370"/>
      <c r="CJ358" s="370"/>
      <c r="CK358" s="370"/>
      <c r="CL358" s="370"/>
      <c r="CM358" s="370"/>
      <c r="CN358" s="370"/>
      <c r="CO358" s="370"/>
      <c r="CP358" s="370"/>
      <c r="CQ358" s="370"/>
      <c r="CR358" s="370"/>
      <c r="CS358" s="370"/>
      <c r="CT358" s="370"/>
      <c r="CU358" s="370"/>
      <c r="CV358" s="370"/>
      <c r="CW358" s="370"/>
      <c r="CX358" s="370"/>
      <c r="CY358" s="370"/>
      <c r="CZ358" s="370"/>
      <c r="DA358" s="370"/>
      <c r="DB358" s="370"/>
      <c r="DC358" s="370"/>
      <c r="DD358" s="370"/>
      <c r="DE358" s="370"/>
      <c r="DF358" s="370"/>
      <c r="DG358" s="370"/>
      <c r="DH358" s="370"/>
      <c r="DI358" s="370"/>
      <c r="DJ358" s="370"/>
      <c r="DK358" s="370"/>
      <c r="DL358" s="370"/>
      <c r="DM358" s="370"/>
      <c r="DN358" s="370"/>
      <c r="DO358" s="370"/>
      <c r="DP358" s="370"/>
      <c r="DQ358" s="370"/>
      <c r="DR358" s="370"/>
      <c r="DS358" s="370"/>
      <c r="DT358" s="370"/>
      <c r="DU358" s="370"/>
      <c r="DV358" s="370"/>
      <c r="DW358" s="370"/>
      <c r="DX358" s="370"/>
      <c r="DY358" s="370"/>
      <c r="DZ358" s="370"/>
      <c r="EA358" s="370"/>
      <c r="EB358" s="370"/>
      <c r="EC358" s="370"/>
      <c r="ED358" s="370"/>
      <c r="EE358" s="370"/>
      <c r="EF358" s="370"/>
      <c r="EG358" s="370"/>
      <c r="EH358" s="370"/>
      <c r="EI358" s="370"/>
      <c r="EJ358" s="370"/>
      <c r="EK358" s="370"/>
      <c r="EL358" s="370"/>
      <c r="EM358" s="370"/>
      <c r="EN358" s="370"/>
      <c r="EO358" s="370"/>
      <c r="EP358" s="370"/>
      <c r="EQ358" s="370"/>
      <c r="ER358" s="370"/>
      <c r="ES358" s="370"/>
      <c r="ET358" s="370"/>
      <c r="EU358" s="370"/>
      <c r="EV358" s="370"/>
      <c r="EW358" s="370"/>
      <c r="EX358" s="370"/>
      <c r="EY358" s="370"/>
      <c r="EZ358" s="370"/>
      <c r="FA358" s="370"/>
      <c r="FB358" s="370"/>
      <c r="FC358" s="370"/>
      <c r="FD358" s="370"/>
      <c r="FE358" s="370"/>
      <c r="FF358" s="370"/>
      <c r="FG358" s="370"/>
      <c r="FH358" s="370"/>
      <c r="FI358" s="370"/>
      <c r="FJ358" s="370"/>
      <c r="FK358" s="370"/>
      <c r="FL358" s="370"/>
      <c r="FM358" s="370"/>
      <c r="FN358" s="370"/>
      <c r="FO358" s="370"/>
      <c r="FP358" s="370"/>
      <c r="FQ358" s="370"/>
      <c r="FR358" s="370"/>
      <c r="FS358" s="370"/>
      <c r="FT358" s="370"/>
      <c r="FU358" s="370"/>
      <c r="FV358" s="370"/>
      <c r="FW358" s="370"/>
      <c r="FX358" s="370"/>
      <c r="FY358" s="370"/>
      <c r="FZ358" s="370"/>
      <c r="GA358" s="370"/>
      <c r="GB358" s="370"/>
      <c r="GC358" s="370"/>
      <c r="GD358" s="370"/>
      <c r="GE358" s="370"/>
      <c r="GF358" s="370"/>
      <c r="GG358" s="370"/>
      <c r="GH358" s="370"/>
      <c r="GI358" s="370"/>
    </row>
    <row r="359" spans="1:191" s="371" customFormat="1" ht="15.75" customHeight="1">
      <c r="A359" s="372">
        <f t="shared" si="90"/>
        <v>102</v>
      </c>
      <c r="B359" s="333" t="s">
        <v>2372</v>
      </c>
      <c r="C359" s="149">
        <v>27244</v>
      </c>
      <c r="D359" s="373">
        <v>23</v>
      </c>
      <c r="E359" s="373">
        <v>15</v>
      </c>
      <c r="F359" s="373">
        <v>18</v>
      </c>
      <c r="G359" s="373">
        <v>16</v>
      </c>
      <c r="H359" s="373">
        <v>17</v>
      </c>
      <c r="I359" s="373">
        <f>H359*1.2</f>
        <v>20.4</v>
      </c>
      <c r="J359" s="374">
        <f>I359*1.2</f>
        <v>24.479999999999997</v>
      </c>
      <c r="K359" s="375">
        <f t="shared" si="89"/>
        <v>37.260000000000005</v>
      </c>
      <c r="L359" s="375">
        <f t="shared" si="88"/>
        <v>24.3</v>
      </c>
      <c r="M359" s="375">
        <f t="shared" si="88"/>
        <v>29.160000000000004</v>
      </c>
      <c r="N359" s="375">
        <f t="shared" si="88"/>
        <v>25.92</v>
      </c>
      <c r="O359" s="375">
        <f t="shared" si="88"/>
        <v>27.540000000000003</v>
      </c>
      <c r="P359" s="375">
        <f t="shared" si="88"/>
        <v>33.048</v>
      </c>
      <c r="Q359" s="375">
        <f t="shared" si="88"/>
        <v>39.657599999999995</v>
      </c>
      <c r="R359" s="368"/>
      <c r="S359" s="368"/>
      <c r="T359" s="369"/>
      <c r="U359" s="370"/>
      <c r="V359" s="370"/>
      <c r="W359" s="370"/>
      <c r="X359" s="370"/>
      <c r="Y359" s="370"/>
      <c r="Z359" s="370"/>
      <c r="AA359" s="370"/>
      <c r="AB359" s="370"/>
      <c r="AC359" s="370"/>
      <c r="AD359" s="370"/>
      <c r="AE359" s="370"/>
      <c r="AF359" s="370"/>
      <c r="AG359" s="370"/>
      <c r="AH359" s="370"/>
      <c r="AI359" s="370"/>
      <c r="AJ359" s="370"/>
      <c r="AK359" s="370"/>
      <c r="AL359" s="370"/>
      <c r="AM359" s="370"/>
      <c r="AN359" s="370"/>
      <c r="AO359" s="370"/>
      <c r="AP359" s="370"/>
      <c r="AQ359" s="370"/>
      <c r="AR359" s="370"/>
      <c r="AS359" s="370"/>
      <c r="AT359" s="370"/>
      <c r="AU359" s="370"/>
      <c r="AV359" s="370"/>
      <c r="AW359" s="370"/>
      <c r="AX359" s="370"/>
      <c r="AY359" s="370"/>
      <c r="AZ359" s="370"/>
      <c r="BA359" s="370"/>
      <c r="BB359" s="370"/>
      <c r="BC359" s="370"/>
      <c r="BD359" s="370"/>
      <c r="BE359" s="370"/>
      <c r="BF359" s="370"/>
      <c r="BG359" s="370"/>
      <c r="BH359" s="370"/>
      <c r="BI359" s="370"/>
      <c r="BJ359" s="370"/>
      <c r="BK359" s="370"/>
      <c r="BL359" s="370"/>
      <c r="BM359" s="370"/>
      <c r="BN359" s="370"/>
      <c r="BO359" s="370"/>
      <c r="BP359" s="370"/>
      <c r="BQ359" s="370"/>
      <c r="BR359" s="370"/>
      <c r="BS359" s="370"/>
      <c r="BT359" s="370"/>
      <c r="BU359" s="370"/>
      <c r="BV359" s="370"/>
      <c r="BW359" s="370"/>
      <c r="BX359" s="370"/>
      <c r="BY359" s="370"/>
      <c r="BZ359" s="370"/>
      <c r="CA359" s="370"/>
      <c r="CB359" s="370"/>
      <c r="CC359" s="370"/>
      <c r="CD359" s="370"/>
      <c r="CE359" s="370"/>
      <c r="CF359" s="370"/>
      <c r="CG359" s="370"/>
      <c r="CH359" s="370"/>
      <c r="CI359" s="370"/>
      <c r="CJ359" s="370"/>
      <c r="CK359" s="370"/>
      <c r="CL359" s="370"/>
      <c r="CM359" s="370"/>
      <c r="CN359" s="370"/>
      <c r="CO359" s="370"/>
      <c r="CP359" s="370"/>
      <c r="CQ359" s="370"/>
      <c r="CR359" s="370"/>
      <c r="CS359" s="370"/>
      <c r="CT359" s="370"/>
      <c r="CU359" s="370"/>
      <c r="CV359" s="370"/>
      <c r="CW359" s="370"/>
      <c r="CX359" s="370"/>
      <c r="CY359" s="370"/>
      <c r="CZ359" s="370"/>
      <c r="DA359" s="370"/>
      <c r="DB359" s="370"/>
      <c r="DC359" s="370"/>
      <c r="DD359" s="370"/>
      <c r="DE359" s="370"/>
      <c r="DF359" s="370"/>
      <c r="DG359" s="370"/>
      <c r="DH359" s="370"/>
      <c r="DI359" s="370"/>
      <c r="DJ359" s="370"/>
      <c r="DK359" s="370"/>
      <c r="DL359" s="370"/>
      <c r="DM359" s="370"/>
      <c r="DN359" s="370"/>
      <c r="DO359" s="370"/>
      <c r="DP359" s="370"/>
      <c r="DQ359" s="370"/>
      <c r="DR359" s="370"/>
      <c r="DS359" s="370"/>
      <c r="DT359" s="370"/>
      <c r="DU359" s="370"/>
      <c r="DV359" s="370"/>
      <c r="DW359" s="370"/>
      <c r="DX359" s="370"/>
      <c r="DY359" s="370"/>
      <c r="DZ359" s="370"/>
      <c r="EA359" s="370"/>
      <c r="EB359" s="370"/>
      <c r="EC359" s="370"/>
      <c r="ED359" s="370"/>
      <c r="EE359" s="370"/>
      <c r="EF359" s="370"/>
      <c r="EG359" s="370"/>
      <c r="EH359" s="370"/>
      <c r="EI359" s="370"/>
      <c r="EJ359" s="370"/>
      <c r="EK359" s="370"/>
      <c r="EL359" s="370"/>
      <c r="EM359" s="370"/>
      <c r="EN359" s="370"/>
      <c r="EO359" s="370"/>
      <c r="EP359" s="370"/>
      <c r="EQ359" s="370"/>
      <c r="ER359" s="370"/>
      <c r="ES359" s="370"/>
      <c r="ET359" s="370"/>
      <c r="EU359" s="370"/>
      <c r="EV359" s="370"/>
      <c r="EW359" s="370"/>
      <c r="EX359" s="370"/>
      <c r="EY359" s="370"/>
      <c r="EZ359" s="370"/>
      <c r="FA359" s="370"/>
      <c r="FB359" s="370"/>
      <c r="FC359" s="370"/>
      <c r="FD359" s="370"/>
      <c r="FE359" s="370"/>
      <c r="FF359" s="370"/>
      <c r="FG359" s="370"/>
      <c r="FH359" s="370"/>
      <c r="FI359" s="370"/>
      <c r="FJ359" s="370"/>
      <c r="FK359" s="370"/>
      <c r="FL359" s="370"/>
      <c r="FM359" s="370"/>
      <c r="FN359" s="370"/>
      <c r="FO359" s="370"/>
      <c r="FP359" s="370"/>
      <c r="FQ359" s="370"/>
      <c r="FR359" s="370"/>
      <c r="FS359" s="370"/>
      <c r="FT359" s="370"/>
      <c r="FU359" s="370"/>
      <c r="FV359" s="370"/>
      <c r="FW359" s="370"/>
      <c r="FX359" s="370"/>
      <c r="FY359" s="370"/>
      <c r="FZ359" s="370"/>
      <c r="GA359" s="370"/>
      <c r="GB359" s="370"/>
      <c r="GC359" s="370"/>
      <c r="GD359" s="370"/>
      <c r="GE359" s="370"/>
      <c r="GF359" s="370"/>
      <c r="GG359" s="370"/>
      <c r="GH359" s="370"/>
      <c r="GI359" s="370"/>
    </row>
    <row r="360" spans="1:191" s="371" customFormat="1" ht="15.75" customHeight="1">
      <c r="A360" s="372">
        <f t="shared" si="90"/>
        <v>103</v>
      </c>
      <c r="B360" s="333" t="s">
        <v>2373</v>
      </c>
      <c r="C360" s="149">
        <v>20437</v>
      </c>
      <c r="D360" s="373">
        <v>47</v>
      </c>
      <c r="E360" s="373">
        <v>34</v>
      </c>
      <c r="F360" s="373">
        <v>42</v>
      </c>
      <c r="G360" s="373">
        <v>38</v>
      </c>
      <c r="H360" s="373">
        <v>38</v>
      </c>
      <c r="I360" s="373">
        <v>38</v>
      </c>
      <c r="J360" s="374">
        <v>38</v>
      </c>
      <c r="K360" s="375">
        <f t="shared" si="89"/>
        <v>76.14</v>
      </c>
      <c r="L360" s="375">
        <f t="shared" si="88"/>
        <v>55.080000000000005</v>
      </c>
      <c r="M360" s="375">
        <f t="shared" si="88"/>
        <v>68.04</v>
      </c>
      <c r="N360" s="375">
        <f t="shared" si="88"/>
        <v>61.56</v>
      </c>
      <c r="O360" s="375">
        <f t="shared" si="88"/>
        <v>61.56</v>
      </c>
      <c r="P360" s="375">
        <f t="shared" si="88"/>
        <v>61.56</v>
      </c>
      <c r="Q360" s="375">
        <f t="shared" si="88"/>
        <v>61.56</v>
      </c>
      <c r="R360" s="368"/>
      <c r="S360" s="368"/>
      <c r="T360" s="369"/>
      <c r="U360" s="370"/>
      <c r="V360" s="370"/>
      <c r="W360" s="370"/>
      <c r="X360" s="370"/>
      <c r="Y360" s="370"/>
      <c r="Z360" s="370"/>
      <c r="AA360" s="370"/>
      <c r="AB360" s="370"/>
      <c r="AC360" s="370"/>
      <c r="AD360" s="370"/>
      <c r="AE360" s="370"/>
      <c r="AF360" s="370"/>
      <c r="AG360" s="370"/>
      <c r="AH360" s="370"/>
      <c r="AI360" s="370"/>
      <c r="AJ360" s="370"/>
      <c r="AK360" s="370"/>
      <c r="AL360" s="370"/>
      <c r="AM360" s="370"/>
      <c r="AN360" s="370"/>
      <c r="AO360" s="370"/>
      <c r="AP360" s="370"/>
      <c r="AQ360" s="370"/>
      <c r="AR360" s="370"/>
      <c r="AS360" s="370"/>
      <c r="AT360" s="370"/>
      <c r="AU360" s="370"/>
      <c r="AV360" s="370"/>
      <c r="AW360" s="370"/>
      <c r="AX360" s="370"/>
      <c r="AY360" s="370"/>
      <c r="AZ360" s="370"/>
      <c r="BA360" s="370"/>
      <c r="BB360" s="370"/>
      <c r="BC360" s="370"/>
      <c r="BD360" s="370"/>
      <c r="BE360" s="370"/>
      <c r="BF360" s="370"/>
      <c r="BG360" s="370"/>
      <c r="BH360" s="370"/>
      <c r="BI360" s="370"/>
      <c r="BJ360" s="370"/>
      <c r="BK360" s="370"/>
      <c r="BL360" s="370"/>
      <c r="BM360" s="370"/>
      <c r="BN360" s="370"/>
      <c r="BO360" s="370"/>
      <c r="BP360" s="370"/>
      <c r="BQ360" s="370"/>
      <c r="BR360" s="370"/>
      <c r="BS360" s="370"/>
      <c r="BT360" s="370"/>
      <c r="BU360" s="370"/>
      <c r="BV360" s="370"/>
      <c r="BW360" s="370"/>
      <c r="BX360" s="370"/>
      <c r="BY360" s="370"/>
      <c r="BZ360" s="370"/>
      <c r="CA360" s="370"/>
      <c r="CB360" s="370"/>
      <c r="CC360" s="370"/>
      <c r="CD360" s="370"/>
      <c r="CE360" s="370"/>
      <c r="CF360" s="370"/>
      <c r="CG360" s="370"/>
      <c r="CH360" s="370"/>
      <c r="CI360" s="370"/>
      <c r="CJ360" s="370"/>
      <c r="CK360" s="370"/>
      <c r="CL360" s="370"/>
      <c r="CM360" s="370"/>
      <c r="CN360" s="370"/>
      <c r="CO360" s="370"/>
      <c r="CP360" s="370"/>
      <c r="CQ360" s="370"/>
      <c r="CR360" s="370"/>
      <c r="CS360" s="370"/>
      <c r="CT360" s="370"/>
      <c r="CU360" s="370"/>
      <c r="CV360" s="370"/>
      <c r="CW360" s="370"/>
      <c r="CX360" s="370"/>
      <c r="CY360" s="370"/>
      <c r="CZ360" s="370"/>
      <c r="DA360" s="370"/>
      <c r="DB360" s="370"/>
      <c r="DC360" s="370"/>
      <c r="DD360" s="370"/>
      <c r="DE360" s="370"/>
      <c r="DF360" s="370"/>
      <c r="DG360" s="370"/>
      <c r="DH360" s="370"/>
      <c r="DI360" s="370"/>
      <c r="DJ360" s="370"/>
      <c r="DK360" s="370"/>
      <c r="DL360" s="370"/>
      <c r="DM360" s="370"/>
      <c r="DN360" s="370"/>
      <c r="DO360" s="370"/>
      <c r="DP360" s="370"/>
      <c r="DQ360" s="370"/>
      <c r="DR360" s="370"/>
      <c r="DS360" s="370"/>
      <c r="DT360" s="370"/>
      <c r="DU360" s="370"/>
      <c r="DV360" s="370"/>
      <c r="DW360" s="370"/>
      <c r="DX360" s="370"/>
      <c r="DY360" s="370"/>
      <c r="DZ360" s="370"/>
      <c r="EA360" s="370"/>
      <c r="EB360" s="370"/>
      <c r="EC360" s="370"/>
      <c r="ED360" s="370"/>
      <c r="EE360" s="370"/>
      <c r="EF360" s="370"/>
      <c r="EG360" s="370"/>
      <c r="EH360" s="370"/>
      <c r="EI360" s="370"/>
      <c r="EJ360" s="370"/>
      <c r="EK360" s="370"/>
      <c r="EL360" s="370"/>
      <c r="EM360" s="370"/>
      <c r="EN360" s="370"/>
      <c r="EO360" s="370"/>
      <c r="EP360" s="370"/>
      <c r="EQ360" s="370"/>
      <c r="ER360" s="370"/>
      <c r="ES360" s="370"/>
      <c r="ET360" s="370"/>
      <c r="EU360" s="370"/>
      <c r="EV360" s="370"/>
      <c r="EW360" s="370"/>
      <c r="EX360" s="370"/>
      <c r="EY360" s="370"/>
      <c r="EZ360" s="370"/>
      <c r="FA360" s="370"/>
      <c r="FB360" s="370"/>
      <c r="FC360" s="370"/>
      <c r="FD360" s="370"/>
      <c r="FE360" s="370"/>
      <c r="FF360" s="370"/>
      <c r="FG360" s="370"/>
      <c r="FH360" s="370"/>
      <c r="FI360" s="370"/>
      <c r="FJ360" s="370"/>
      <c r="FK360" s="370"/>
      <c r="FL360" s="370"/>
      <c r="FM360" s="370"/>
      <c r="FN360" s="370"/>
      <c r="FO360" s="370"/>
      <c r="FP360" s="370"/>
      <c r="FQ360" s="370"/>
      <c r="FR360" s="370"/>
      <c r="FS360" s="370"/>
      <c r="FT360" s="370"/>
      <c r="FU360" s="370"/>
      <c r="FV360" s="370"/>
      <c r="FW360" s="370"/>
      <c r="FX360" s="370"/>
      <c r="FY360" s="370"/>
      <c r="FZ360" s="370"/>
      <c r="GA360" s="370"/>
      <c r="GB360" s="370"/>
      <c r="GC360" s="370"/>
      <c r="GD360" s="370"/>
      <c r="GE360" s="370"/>
      <c r="GF360" s="370"/>
      <c r="GG360" s="370"/>
      <c r="GH360" s="370"/>
      <c r="GI360" s="370"/>
    </row>
    <row r="361" spans="1:191" s="371" customFormat="1" ht="15.75" customHeight="1">
      <c r="A361" s="372">
        <f t="shared" si="90"/>
        <v>104</v>
      </c>
      <c r="B361" s="333" t="s">
        <v>1836</v>
      </c>
      <c r="C361" s="390" t="s">
        <v>444</v>
      </c>
      <c r="D361" s="149">
        <v>1</v>
      </c>
      <c r="E361" s="149">
        <v>1</v>
      </c>
      <c r="F361" s="149" t="s">
        <v>911</v>
      </c>
      <c r="G361" s="149">
        <v>1</v>
      </c>
      <c r="H361" s="149">
        <v>3</v>
      </c>
      <c r="I361" s="373">
        <f>H361*1.2</f>
        <v>3.5999999999999996</v>
      </c>
      <c r="J361" s="374">
        <f>I361*1.2</f>
        <v>4.319999999999999</v>
      </c>
      <c r="K361" s="375">
        <f t="shared" si="89"/>
        <v>1.62</v>
      </c>
      <c r="L361" s="375">
        <f t="shared" si="88"/>
        <v>1.62</v>
      </c>
      <c r="M361" s="375" t="s">
        <v>911</v>
      </c>
      <c r="N361" s="375">
        <f t="shared" si="88"/>
        <v>1.62</v>
      </c>
      <c r="O361" s="375">
        <f t="shared" si="88"/>
        <v>4.86</v>
      </c>
      <c r="P361" s="375">
        <f t="shared" si="88"/>
        <v>5.832</v>
      </c>
      <c r="Q361" s="375">
        <f t="shared" si="88"/>
        <v>6.998399999999999</v>
      </c>
      <c r="R361" s="368"/>
      <c r="S361" s="368"/>
      <c r="T361" s="369"/>
      <c r="U361" s="370"/>
      <c r="V361" s="370"/>
      <c r="W361" s="370"/>
      <c r="X361" s="370"/>
      <c r="Y361" s="370"/>
      <c r="Z361" s="370"/>
      <c r="AA361" s="370"/>
      <c r="AB361" s="370"/>
      <c r="AC361" s="370"/>
      <c r="AD361" s="370"/>
      <c r="AE361" s="370"/>
      <c r="AF361" s="370"/>
      <c r="AG361" s="370"/>
      <c r="AH361" s="370"/>
      <c r="AI361" s="370"/>
      <c r="AJ361" s="370"/>
      <c r="AK361" s="370"/>
      <c r="AL361" s="370"/>
      <c r="AM361" s="370"/>
      <c r="AN361" s="370"/>
      <c r="AO361" s="370"/>
      <c r="AP361" s="370"/>
      <c r="AQ361" s="370"/>
      <c r="AR361" s="370"/>
      <c r="AS361" s="370"/>
      <c r="AT361" s="370"/>
      <c r="AU361" s="370"/>
      <c r="AV361" s="370"/>
      <c r="AW361" s="370"/>
      <c r="AX361" s="370"/>
      <c r="AY361" s="370"/>
      <c r="AZ361" s="370"/>
      <c r="BA361" s="370"/>
      <c r="BB361" s="370"/>
      <c r="BC361" s="370"/>
      <c r="BD361" s="370"/>
      <c r="BE361" s="370"/>
      <c r="BF361" s="370"/>
      <c r="BG361" s="370"/>
      <c r="BH361" s="370"/>
      <c r="BI361" s="370"/>
      <c r="BJ361" s="370"/>
      <c r="BK361" s="370"/>
      <c r="BL361" s="370"/>
      <c r="BM361" s="370"/>
      <c r="BN361" s="370"/>
      <c r="BO361" s="370"/>
      <c r="BP361" s="370"/>
      <c r="BQ361" s="370"/>
      <c r="BR361" s="370"/>
      <c r="BS361" s="370"/>
      <c r="BT361" s="370"/>
      <c r="BU361" s="370"/>
      <c r="BV361" s="370"/>
      <c r="BW361" s="370"/>
      <c r="BX361" s="370"/>
      <c r="BY361" s="370"/>
      <c r="BZ361" s="370"/>
      <c r="CA361" s="370"/>
      <c r="CB361" s="370"/>
      <c r="CC361" s="370"/>
      <c r="CD361" s="370"/>
      <c r="CE361" s="370"/>
      <c r="CF361" s="370"/>
      <c r="CG361" s="370"/>
      <c r="CH361" s="370"/>
      <c r="CI361" s="370"/>
      <c r="CJ361" s="370"/>
      <c r="CK361" s="370"/>
      <c r="CL361" s="370"/>
      <c r="CM361" s="370"/>
      <c r="CN361" s="370"/>
      <c r="CO361" s="370"/>
      <c r="CP361" s="370"/>
      <c r="CQ361" s="370"/>
      <c r="CR361" s="370"/>
      <c r="CS361" s="370"/>
      <c r="CT361" s="370"/>
      <c r="CU361" s="370"/>
      <c r="CV361" s="370"/>
      <c r="CW361" s="370"/>
      <c r="CX361" s="370"/>
      <c r="CY361" s="370"/>
      <c r="CZ361" s="370"/>
      <c r="DA361" s="370"/>
      <c r="DB361" s="370"/>
      <c r="DC361" s="370"/>
      <c r="DD361" s="370"/>
      <c r="DE361" s="370"/>
      <c r="DF361" s="370"/>
      <c r="DG361" s="370"/>
      <c r="DH361" s="370"/>
      <c r="DI361" s="370"/>
      <c r="DJ361" s="370"/>
      <c r="DK361" s="370"/>
      <c r="DL361" s="370"/>
      <c r="DM361" s="370"/>
      <c r="DN361" s="370"/>
      <c r="DO361" s="370"/>
      <c r="DP361" s="370"/>
      <c r="DQ361" s="370"/>
      <c r="DR361" s="370"/>
      <c r="DS361" s="370"/>
      <c r="DT361" s="370"/>
      <c r="DU361" s="370"/>
      <c r="DV361" s="370"/>
      <c r="DW361" s="370"/>
      <c r="DX361" s="370"/>
      <c r="DY361" s="370"/>
      <c r="DZ361" s="370"/>
      <c r="EA361" s="370"/>
      <c r="EB361" s="370"/>
      <c r="EC361" s="370"/>
      <c r="ED361" s="370"/>
      <c r="EE361" s="370"/>
      <c r="EF361" s="370"/>
      <c r="EG361" s="370"/>
      <c r="EH361" s="370"/>
      <c r="EI361" s="370"/>
      <c r="EJ361" s="370"/>
      <c r="EK361" s="370"/>
      <c r="EL361" s="370"/>
      <c r="EM361" s="370"/>
      <c r="EN361" s="370"/>
      <c r="EO361" s="370"/>
      <c r="EP361" s="370"/>
      <c r="EQ361" s="370"/>
      <c r="ER361" s="370"/>
      <c r="ES361" s="370"/>
      <c r="ET361" s="370"/>
      <c r="EU361" s="370"/>
      <c r="EV361" s="370"/>
      <c r="EW361" s="370"/>
      <c r="EX361" s="370"/>
      <c r="EY361" s="370"/>
      <c r="EZ361" s="370"/>
      <c r="FA361" s="370"/>
      <c r="FB361" s="370"/>
      <c r="FC361" s="370"/>
      <c r="FD361" s="370"/>
      <c r="FE361" s="370"/>
      <c r="FF361" s="370"/>
      <c r="FG361" s="370"/>
      <c r="FH361" s="370"/>
      <c r="FI361" s="370"/>
      <c r="FJ361" s="370"/>
      <c r="FK361" s="370"/>
      <c r="FL361" s="370"/>
      <c r="FM361" s="370"/>
      <c r="FN361" s="370"/>
      <c r="FO361" s="370"/>
      <c r="FP361" s="370"/>
      <c r="FQ361" s="370"/>
      <c r="FR361" s="370"/>
      <c r="FS361" s="370"/>
      <c r="FT361" s="370"/>
      <c r="FU361" s="370"/>
      <c r="FV361" s="370"/>
      <c r="FW361" s="370"/>
      <c r="FX361" s="370"/>
      <c r="FY361" s="370"/>
      <c r="FZ361" s="370"/>
      <c r="GA361" s="370"/>
      <c r="GB361" s="370"/>
      <c r="GC361" s="370"/>
      <c r="GD361" s="370"/>
      <c r="GE361" s="370"/>
      <c r="GF361" s="370"/>
      <c r="GG361" s="370"/>
      <c r="GH361" s="370"/>
      <c r="GI361" s="370"/>
    </row>
    <row r="362" spans="1:191" s="371" customFormat="1" ht="15.75" customHeight="1">
      <c r="A362" s="372">
        <f t="shared" si="90"/>
        <v>105</v>
      </c>
      <c r="B362" s="337" t="s">
        <v>2374</v>
      </c>
      <c r="C362" s="153" t="s">
        <v>791</v>
      </c>
      <c r="D362" s="128">
        <v>2</v>
      </c>
      <c r="E362" s="128" t="s">
        <v>911</v>
      </c>
      <c r="F362" s="128" t="s">
        <v>911</v>
      </c>
      <c r="G362" s="128" t="s">
        <v>911</v>
      </c>
      <c r="H362" s="128" t="s">
        <v>911</v>
      </c>
      <c r="I362" s="373" t="s">
        <v>911</v>
      </c>
      <c r="J362" s="374" t="s">
        <v>911</v>
      </c>
      <c r="K362" s="375">
        <f t="shared" si="89"/>
        <v>3.24</v>
      </c>
      <c r="L362" s="375" t="s">
        <v>911</v>
      </c>
      <c r="M362" s="375" t="s">
        <v>911</v>
      </c>
      <c r="N362" s="375" t="s">
        <v>911</v>
      </c>
      <c r="O362" s="375" t="s">
        <v>911</v>
      </c>
      <c r="P362" s="375" t="s">
        <v>911</v>
      </c>
      <c r="Q362" s="375" t="s">
        <v>911</v>
      </c>
      <c r="R362" s="368"/>
      <c r="S362" s="368"/>
      <c r="T362" s="369"/>
      <c r="U362" s="370"/>
      <c r="V362" s="370"/>
      <c r="W362" s="370"/>
      <c r="X362" s="370"/>
      <c r="Y362" s="370"/>
      <c r="Z362" s="370"/>
      <c r="AA362" s="370"/>
      <c r="AB362" s="370"/>
      <c r="AC362" s="370"/>
      <c r="AD362" s="370"/>
      <c r="AE362" s="370"/>
      <c r="AF362" s="370"/>
      <c r="AG362" s="370"/>
      <c r="AH362" s="370"/>
      <c r="AI362" s="370"/>
      <c r="AJ362" s="370"/>
      <c r="AK362" s="370"/>
      <c r="AL362" s="370"/>
      <c r="AM362" s="370"/>
      <c r="AN362" s="370"/>
      <c r="AO362" s="370"/>
      <c r="AP362" s="370"/>
      <c r="AQ362" s="370"/>
      <c r="AR362" s="370"/>
      <c r="AS362" s="370"/>
      <c r="AT362" s="370"/>
      <c r="AU362" s="370"/>
      <c r="AV362" s="370"/>
      <c r="AW362" s="370"/>
      <c r="AX362" s="370"/>
      <c r="AY362" s="370"/>
      <c r="AZ362" s="370"/>
      <c r="BA362" s="370"/>
      <c r="BB362" s="370"/>
      <c r="BC362" s="370"/>
      <c r="BD362" s="370"/>
      <c r="BE362" s="370"/>
      <c r="BF362" s="370"/>
      <c r="BG362" s="370"/>
      <c r="BH362" s="370"/>
      <c r="BI362" s="370"/>
      <c r="BJ362" s="370"/>
      <c r="BK362" s="370"/>
      <c r="BL362" s="370"/>
      <c r="BM362" s="370"/>
      <c r="BN362" s="370"/>
      <c r="BO362" s="370"/>
      <c r="BP362" s="370"/>
      <c r="BQ362" s="370"/>
      <c r="BR362" s="370"/>
      <c r="BS362" s="370"/>
      <c r="BT362" s="370"/>
      <c r="BU362" s="370"/>
      <c r="BV362" s="370"/>
      <c r="BW362" s="370"/>
      <c r="BX362" s="370"/>
      <c r="BY362" s="370"/>
      <c r="BZ362" s="370"/>
      <c r="CA362" s="370"/>
      <c r="CB362" s="370"/>
      <c r="CC362" s="370"/>
      <c r="CD362" s="370"/>
      <c r="CE362" s="370"/>
      <c r="CF362" s="370"/>
      <c r="CG362" s="370"/>
      <c r="CH362" s="370"/>
      <c r="CI362" s="370"/>
      <c r="CJ362" s="370"/>
      <c r="CK362" s="370"/>
      <c r="CL362" s="370"/>
      <c r="CM362" s="370"/>
      <c r="CN362" s="370"/>
      <c r="CO362" s="370"/>
      <c r="CP362" s="370"/>
      <c r="CQ362" s="370"/>
      <c r="CR362" s="370"/>
      <c r="CS362" s="370"/>
      <c r="CT362" s="370"/>
      <c r="CU362" s="370"/>
      <c r="CV362" s="370"/>
      <c r="CW362" s="370"/>
      <c r="CX362" s="370"/>
      <c r="CY362" s="370"/>
      <c r="CZ362" s="370"/>
      <c r="DA362" s="370"/>
      <c r="DB362" s="370"/>
      <c r="DC362" s="370"/>
      <c r="DD362" s="370"/>
      <c r="DE362" s="370"/>
      <c r="DF362" s="370"/>
      <c r="DG362" s="370"/>
      <c r="DH362" s="370"/>
      <c r="DI362" s="370"/>
      <c r="DJ362" s="370"/>
      <c r="DK362" s="370"/>
      <c r="DL362" s="370"/>
      <c r="DM362" s="370"/>
      <c r="DN362" s="370"/>
      <c r="DO362" s="370"/>
      <c r="DP362" s="370"/>
      <c r="DQ362" s="370"/>
      <c r="DR362" s="370"/>
      <c r="DS362" s="370"/>
      <c r="DT362" s="370"/>
      <c r="DU362" s="370"/>
      <c r="DV362" s="370"/>
      <c r="DW362" s="370"/>
      <c r="DX362" s="370"/>
      <c r="DY362" s="370"/>
      <c r="DZ362" s="370"/>
      <c r="EA362" s="370"/>
      <c r="EB362" s="370"/>
      <c r="EC362" s="370"/>
      <c r="ED362" s="370"/>
      <c r="EE362" s="370"/>
      <c r="EF362" s="370"/>
      <c r="EG362" s="370"/>
      <c r="EH362" s="370"/>
      <c r="EI362" s="370"/>
      <c r="EJ362" s="370"/>
      <c r="EK362" s="370"/>
      <c r="EL362" s="370"/>
      <c r="EM362" s="370"/>
      <c r="EN362" s="370"/>
      <c r="EO362" s="370"/>
      <c r="EP362" s="370"/>
      <c r="EQ362" s="370"/>
      <c r="ER362" s="370"/>
      <c r="ES362" s="370"/>
      <c r="ET362" s="370"/>
      <c r="EU362" s="370"/>
      <c r="EV362" s="370"/>
      <c r="EW362" s="370"/>
      <c r="EX362" s="370"/>
      <c r="EY362" s="370"/>
      <c r="EZ362" s="370"/>
      <c r="FA362" s="370"/>
      <c r="FB362" s="370"/>
      <c r="FC362" s="370"/>
      <c r="FD362" s="370"/>
      <c r="FE362" s="370"/>
      <c r="FF362" s="370"/>
      <c r="FG362" s="370"/>
      <c r="FH362" s="370"/>
      <c r="FI362" s="370"/>
      <c r="FJ362" s="370"/>
      <c r="FK362" s="370"/>
      <c r="FL362" s="370"/>
      <c r="FM362" s="370"/>
      <c r="FN362" s="370"/>
      <c r="FO362" s="370"/>
      <c r="FP362" s="370"/>
      <c r="FQ362" s="370"/>
      <c r="FR362" s="370"/>
      <c r="FS362" s="370"/>
      <c r="FT362" s="370"/>
      <c r="FU362" s="370"/>
      <c r="FV362" s="370"/>
      <c r="FW362" s="370"/>
      <c r="FX362" s="370"/>
      <c r="FY362" s="370"/>
      <c r="FZ362" s="370"/>
      <c r="GA362" s="370"/>
      <c r="GB362" s="370"/>
      <c r="GC362" s="370"/>
      <c r="GD362" s="370"/>
      <c r="GE362" s="370"/>
      <c r="GF362" s="370"/>
      <c r="GG362" s="370"/>
      <c r="GH362" s="370"/>
      <c r="GI362" s="370"/>
    </row>
    <row r="363" spans="1:191" s="371" customFormat="1" ht="16.5" customHeight="1">
      <c r="A363" s="372">
        <f t="shared" si="90"/>
        <v>106</v>
      </c>
      <c r="B363" s="337" t="s">
        <v>1861</v>
      </c>
      <c r="C363" s="153" t="s">
        <v>438</v>
      </c>
      <c r="D363" s="128">
        <v>1</v>
      </c>
      <c r="E363" s="128" t="s">
        <v>911</v>
      </c>
      <c r="F363" s="128" t="s">
        <v>911</v>
      </c>
      <c r="G363" s="128">
        <v>1</v>
      </c>
      <c r="H363" s="128" t="s">
        <v>911</v>
      </c>
      <c r="I363" s="373" t="s">
        <v>911</v>
      </c>
      <c r="J363" s="374" t="s">
        <v>911</v>
      </c>
      <c r="K363" s="375">
        <f t="shared" si="89"/>
        <v>1.62</v>
      </c>
      <c r="L363" s="375" t="s">
        <v>911</v>
      </c>
      <c r="M363" s="375" t="s">
        <v>911</v>
      </c>
      <c r="N363" s="375">
        <f t="shared" si="88"/>
        <v>1.62</v>
      </c>
      <c r="O363" s="375" t="s">
        <v>911</v>
      </c>
      <c r="P363" s="375" t="s">
        <v>911</v>
      </c>
      <c r="Q363" s="375" t="s">
        <v>911</v>
      </c>
      <c r="R363" s="368"/>
      <c r="S363" s="368"/>
      <c r="T363" s="369"/>
      <c r="U363" s="370"/>
      <c r="V363" s="370"/>
      <c r="W363" s="370"/>
      <c r="X363" s="370"/>
      <c r="Y363" s="370"/>
      <c r="Z363" s="370"/>
      <c r="AA363" s="370"/>
      <c r="AB363" s="370"/>
      <c r="AC363" s="370"/>
      <c r="AD363" s="370"/>
      <c r="AE363" s="370"/>
      <c r="AF363" s="370"/>
      <c r="AG363" s="370"/>
      <c r="AH363" s="370"/>
      <c r="AI363" s="370"/>
      <c r="AJ363" s="370"/>
      <c r="AK363" s="370"/>
      <c r="AL363" s="370"/>
      <c r="AM363" s="370"/>
      <c r="AN363" s="370"/>
      <c r="AO363" s="370"/>
      <c r="AP363" s="370"/>
      <c r="AQ363" s="370"/>
      <c r="AR363" s="370"/>
      <c r="AS363" s="370"/>
      <c r="AT363" s="370"/>
      <c r="AU363" s="370"/>
      <c r="AV363" s="370"/>
      <c r="AW363" s="370"/>
      <c r="AX363" s="370"/>
      <c r="AY363" s="370"/>
      <c r="AZ363" s="370"/>
      <c r="BA363" s="370"/>
      <c r="BB363" s="370"/>
      <c r="BC363" s="370"/>
      <c r="BD363" s="370"/>
      <c r="BE363" s="370"/>
      <c r="BF363" s="370"/>
      <c r="BG363" s="370"/>
      <c r="BH363" s="370"/>
      <c r="BI363" s="370"/>
      <c r="BJ363" s="370"/>
      <c r="BK363" s="370"/>
      <c r="BL363" s="370"/>
      <c r="BM363" s="370"/>
      <c r="BN363" s="370"/>
      <c r="BO363" s="370"/>
      <c r="BP363" s="370"/>
      <c r="BQ363" s="370"/>
      <c r="BR363" s="370"/>
      <c r="BS363" s="370"/>
      <c r="BT363" s="370"/>
      <c r="BU363" s="370"/>
      <c r="BV363" s="370"/>
      <c r="BW363" s="370"/>
      <c r="BX363" s="370"/>
      <c r="BY363" s="370"/>
      <c r="BZ363" s="370"/>
      <c r="CA363" s="370"/>
      <c r="CB363" s="370"/>
      <c r="CC363" s="370"/>
      <c r="CD363" s="370"/>
      <c r="CE363" s="370"/>
      <c r="CF363" s="370"/>
      <c r="CG363" s="370"/>
      <c r="CH363" s="370"/>
      <c r="CI363" s="370"/>
      <c r="CJ363" s="370"/>
      <c r="CK363" s="370"/>
      <c r="CL363" s="370"/>
      <c r="CM363" s="370"/>
      <c r="CN363" s="370"/>
      <c r="CO363" s="370"/>
      <c r="CP363" s="370"/>
      <c r="CQ363" s="370"/>
      <c r="CR363" s="370"/>
      <c r="CS363" s="370"/>
      <c r="CT363" s="370"/>
      <c r="CU363" s="370"/>
      <c r="CV363" s="370"/>
      <c r="CW363" s="370"/>
      <c r="CX363" s="370"/>
      <c r="CY363" s="370"/>
      <c r="CZ363" s="370"/>
      <c r="DA363" s="370"/>
      <c r="DB363" s="370"/>
      <c r="DC363" s="370"/>
      <c r="DD363" s="370"/>
      <c r="DE363" s="370"/>
      <c r="DF363" s="370"/>
      <c r="DG363" s="370"/>
      <c r="DH363" s="370"/>
      <c r="DI363" s="370"/>
      <c r="DJ363" s="370"/>
      <c r="DK363" s="370"/>
      <c r="DL363" s="370"/>
      <c r="DM363" s="370"/>
      <c r="DN363" s="370"/>
      <c r="DO363" s="370"/>
      <c r="DP363" s="370"/>
      <c r="DQ363" s="370"/>
      <c r="DR363" s="370"/>
      <c r="DS363" s="370"/>
      <c r="DT363" s="370"/>
      <c r="DU363" s="370"/>
      <c r="DV363" s="370"/>
      <c r="DW363" s="370"/>
      <c r="DX363" s="370"/>
      <c r="DY363" s="370"/>
      <c r="DZ363" s="370"/>
      <c r="EA363" s="370"/>
      <c r="EB363" s="370"/>
      <c r="EC363" s="370"/>
      <c r="ED363" s="370"/>
      <c r="EE363" s="370"/>
      <c r="EF363" s="370"/>
      <c r="EG363" s="370"/>
      <c r="EH363" s="370"/>
      <c r="EI363" s="370"/>
      <c r="EJ363" s="370"/>
      <c r="EK363" s="370"/>
      <c r="EL363" s="370"/>
      <c r="EM363" s="370"/>
      <c r="EN363" s="370"/>
      <c r="EO363" s="370"/>
      <c r="EP363" s="370"/>
      <c r="EQ363" s="370"/>
      <c r="ER363" s="370"/>
      <c r="ES363" s="370"/>
      <c r="ET363" s="370"/>
      <c r="EU363" s="370"/>
      <c r="EV363" s="370"/>
      <c r="EW363" s="370"/>
      <c r="EX363" s="370"/>
      <c r="EY363" s="370"/>
      <c r="EZ363" s="370"/>
      <c r="FA363" s="370"/>
      <c r="FB363" s="370"/>
      <c r="FC363" s="370"/>
      <c r="FD363" s="370"/>
      <c r="FE363" s="370"/>
      <c r="FF363" s="370"/>
      <c r="FG363" s="370"/>
      <c r="FH363" s="370"/>
      <c r="FI363" s="370"/>
      <c r="FJ363" s="370"/>
      <c r="FK363" s="370"/>
      <c r="FL363" s="370"/>
      <c r="FM363" s="370"/>
      <c r="FN363" s="370"/>
      <c r="FO363" s="370"/>
      <c r="FP363" s="370"/>
      <c r="FQ363" s="370"/>
      <c r="FR363" s="370"/>
      <c r="FS363" s="370"/>
      <c r="FT363" s="370"/>
      <c r="FU363" s="370"/>
      <c r="FV363" s="370"/>
      <c r="FW363" s="370"/>
      <c r="FX363" s="370"/>
      <c r="FY363" s="370"/>
      <c r="FZ363" s="370"/>
      <c r="GA363" s="370"/>
      <c r="GB363" s="370"/>
      <c r="GC363" s="370"/>
      <c r="GD363" s="370"/>
      <c r="GE363" s="370"/>
      <c r="GF363" s="370"/>
      <c r="GG363" s="370"/>
      <c r="GH363" s="370"/>
      <c r="GI363" s="370"/>
    </row>
    <row r="364" spans="1:17" ht="16.5" customHeight="1">
      <c r="A364" s="372">
        <f t="shared" si="90"/>
        <v>107</v>
      </c>
      <c r="B364" s="333" t="s">
        <v>1700</v>
      </c>
      <c r="C364" s="390" t="s">
        <v>2375</v>
      </c>
      <c r="D364" s="149">
        <v>1</v>
      </c>
      <c r="E364" s="149">
        <v>1</v>
      </c>
      <c r="F364" s="149">
        <v>1</v>
      </c>
      <c r="G364" s="149">
        <v>1</v>
      </c>
      <c r="H364" s="149">
        <v>1</v>
      </c>
      <c r="I364" s="373">
        <v>1</v>
      </c>
      <c r="J364" s="374">
        <v>1</v>
      </c>
      <c r="K364" s="375">
        <f t="shared" si="89"/>
        <v>1.62</v>
      </c>
      <c r="L364" s="375">
        <f t="shared" si="88"/>
        <v>1.62</v>
      </c>
      <c r="M364" s="375">
        <f t="shared" si="88"/>
        <v>1.62</v>
      </c>
      <c r="N364" s="375">
        <f t="shared" si="88"/>
        <v>1.62</v>
      </c>
      <c r="O364" s="375">
        <f>H364*1.52</f>
        <v>1.52</v>
      </c>
      <c r="P364" s="375">
        <f>I364*1.52</f>
        <v>1.52</v>
      </c>
      <c r="Q364" s="375">
        <f>J364*1.52</f>
        <v>1.52</v>
      </c>
    </row>
    <row r="365" spans="1:17" ht="40.5" customHeight="1">
      <c r="A365" s="489" t="s">
        <v>2376</v>
      </c>
      <c r="B365" s="490"/>
      <c r="C365" s="491"/>
      <c r="D365" s="427">
        <f>SUM(D251:D276,D278,D280:D295,D297:D303,D305:D314,D316:D348,D350:D352,D354:D364,)</f>
        <v>427</v>
      </c>
      <c r="E365" s="427">
        <f aca="true" t="shared" si="91" ref="E365:Q365">SUM(E251:E276,E278,E280:E295,E297:E303,E305:E314,E316:E348,E350:E352,E354:E364,)</f>
        <v>382</v>
      </c>
      <c r="F365" s="427">
        <f t="shared" si="91"/>
        <v>427</v>
      </c>
      <c r="G365" s="427">
        <f t="shared" si="91"/>
        <v>359</v>
      </c>
      <c r="H365" s="427">
        <f t="shared" si="91"/>
        <v>369</v>
      </c>
      <c r="I365" s="427">
        <f t="shared" si="91"/>
        <v>394.94999999999993</v>
      </c>
      <c r="J365" s="428">
        <f t="shared" si="91"/>
        <v>426.39449999999977</v>
      </c>
      <c r="K365" s="427">
        <f t="shared" si="91"/>
        <v>700.75</v>
      </c>
      <c r="L365" s="427">
        <f t="shared" si="91"/>
        <v>628.4100000000001</v>
      </c>
      <c r="M365" s="427">
        <f t="shared" si="91"/>
        <v>692.6599999999999</v>
      </c>
      <c r="N365" s="427">
        <f t="shared" si="91"/>
        <v>590.14</v>
      </c>
      <c r="O365" s="427">
        <f t="shared" si="91"/>
        <v>604.85</v>
      </c>
      <c r="P365" s="427">
        <f t="shared" si="91"/>
        <v>646.8425000000001</v>
      </c>
      <c r="Q365" s="427">
        <f t="shared" si="91"/>
        <v>697.7365549999997</v>
      </c>
    </row>
    <row r="366" spans="1:17" ht="32.25" customHeight="1">
      <c r="A366" s="395"/>
      <c r="B366" s="397"/>
      <c r="C366" s="398"/>
      <c r="D366" s="389"/>
      <c r="E366" s="389"/>
      <c r="F366" s="389"/>
      <c r="G366" s="389"/>
      <c r="H366" s="389"/>
      <c r="I366" s="389"/>
      <c r="J366" s="429"/>
      <c r="K366" s="389"/>
      <c r="L366" s="389"/>
      <c r="M366" s="389"/>
      <c r="N366" s="389"/>
      <c r="O366" s="389"/>
      <c r="P366" s="389"/>
      <c r="Q366" s="399"/>
    </row>
    <row r="367" spans="1:17" ht="18.75">
      <c r="A367" s="489" t="s">
        <v>2262</v>
      </c>
      <c r="B367" s="490"/>
      <c r="C367" s="491"/>
      <c r="D367" s="427">
        <f aca="true" t="shared" si="92" ref="D367:Q367">D189+D247+D365</f>
        <v>3770</v>
      </c>
      <c r="E367" s="427">
        <f t="shared" si="92"/>
        <v>3555</v>
      </c>
      <c r="F367" s="427">
        <f t="shared" si="92"/>
        <v>3960</v>
      </c>
      <c r="G367" s="427">
        <f t="shared" si="92"/>
        <v>3368</v>
      </c>
      <c r="H367" s="427">
        <f t="shared" si="92"/>
        <v>3396</v>
      </c>
      <c r="I367" s="427">
        <f t="shared" si="92"/>
        <v>3399.6100000000015</v>
      </c>
      <c r="J367" s="428">
        <f t="shared" si="92"/>
        <v>3410.469799999999</v>
      </c>
      <c r="K367" s="427">
        <f t="shared" si="92"/>
        <v>6662.039999999996</v>
      </c>
      <c r="L367" s="427">
        <f t="shared" si="92"/>
        <v>6355.779999999998</v>
      </c>
      <c r="M367" s="427">
        <f t="shared" si="92"/>
        <v>7107.519999999998</v>
      </c>
      <c r="N367" s="427">
        <f t="shared" si="92"/>
        <v>6000.7</v>
      </c>
      <c r="O367" s="427">
        <f t="shared" si="92"/>
        <v>6062.93</v>
      </c>
      <c r="P367" s="427">
        <f t="shared" si="92"/>
        <v>6070.4839</v>
      </c>
      <c r="Q367" s="427">
        <f t="shared" si="92"/>
        <v>6091.153274999997</v>
      </c>
    </row>
    <row r="368" spans="1:17" ht="18.75">
      <c r="A368" s="400"/>
      <c r="B368" s="401"/>
      <c r="C368" s="402"/>
      <c r="D368" s="402"/>
      <c r="E368" s="402"/>
      <c r="F368" s="402"/>
      <c r="G368" s="402"/>
      <c r="H368" s="402"/>
      <c r="I368" s="402"/>
      <c r="J368" s="402"/>
      <c r="K368" s="403"/>
      <c r="L368" s="403"/>
      <c r="M368" s="403"/>
      <c r="N368" s="403"/>
      <c r="O368" s="403"/>
      <c r="P368" s="403"/>
      <c r="Q368" s="403"/>
    </row>
    <row r="369" spans="1:17" ht="16.5" customHeight="1">
      <c r="A369" s="404" t="s">
        <v>225</v>
      </c>
      <c r="B369" s="405"/>
      <c r="C369" s="406"/>
      <c r="D369" s="406"/>
      <c r="E369" s="407"/>
      <c r="F369" s="407"/>
      <c r="G369" s="407"/>
      <c r="H369" s="407"/>
      <c r="I369" s="406"/>
      <c r="J369" s="406"/>
      <c r="K369" s="408"/>
      <c r="L369" s="408"/>
      <c r="M369" s="408"/>
      <c r="N369" s="408"/>
      <c r="O369" s="408"/>
      <c r="P369" s="408"/>
      <c r="Q369" s="408"/>
    </row>
    <row r="370" spans="1:17" ht="31.5" customHeight="1">
      <c r="A370" s="479" t="s">
        <v>941</v>
      </c>
      <c r="B370" s="479"/>
      <c r="C370" s="479"/>
      <c r="D370" s="479"/>
      <c r="E370" s="479"/>
      <c r="F370" s="479"/>
      <c r="G370" s="479"/>
      <c r="H370" s="479"/>
      <c r="I370" s="479"/>
      <c r="J370" s="479"/>
      <c r="K370" s="479"/>
      <c r="L370" s="479"/>
      <c r="M370" s="479"/>
      <c r="N370" s="479"/>
      <c r="O370" s="479"/>
      <c r="P370" s="479"/>
      <c r="Q370" s="479"/>
    </row>
    <row r="371" spans="1:17" ht="31.5" customHeight="1">
      <c r="A371" s="479" t="s">
        <v>942</v>
      </c>
      <c r="B371" s="479"/>
      <c r="C371" s="479"/>
      <c r="D371" s="479"/>
      <c r="E371" s="479"/>
      <c r="F371" s="479"/>
      <c r="G371" s="479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</row>
    <row r="372" spans="1:17" ht="33" customHeight="1">
      <c r="A372" s="479" t="s">
        <v>943</v>
      </c>
      <c r="B372" s="480"/>
      <c r="C372" s="480"/>
      <c r="D372" s="480"/>
      <c r="E372" s="480"/>
      <c r="F372" s="480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</row>
    <row r="373" spans="1:17" ht="16.5" customHeight="1">
      <c r="A373" s="332"/>
      <c r="B373" s="405"/>
      <c r="C373" s="406"/>
      <c r="D373" s="406"/>
      <c r="E373" s="406"/>
      <c r="F373" s="406"/>
      <c r="G373" s="406"/>
      <c r="H373" s="406"/>
      <c r="I373" s="406"/>
      <c r="J373" s="406"/>
      <c r="K373" s="408"/>
      <c r="L373" s="408"/>
      <c r="M373" s="408"/>
      <c r="N373" s="408"/>
      <c r="O373" s="408"/>
      <c r="P373" s="408"/>
      <c r="Q373" s="408"/>
    </row>
    <row r="374" ht="31.5" customHeight="1">
      <c r="A374" s="332"/>
    </row>
  </sheetData>
  <sheetProtection/>
  <mergeCells count="42">
    <mergeCell ref="K1:Q1"/>
    <mergeCell ref="A2:Q2"/>
    <mergeCell ref="A4:A6"/>
    <mergeCell ref="B4:B6"/>
    <mergeCell ref="C4:C6"/>
    <mergeCell ref="D4:Q4"/>
    <mergeCell ref="D5:J5"/>
    <mergeCell ref="K5:Q5"/>
    <mergeCell ref="A189:C189"/>
    <mergeCell ref="A367:C367"/>
    <mergeCell ref="A277:Q277"/>
    <mergeCell ref="A279:Q279"/>
    <mergeCell ref="A296:Q296"/>
    <mergeCell ref="A304:Q304"/>
    <mergeCell ref="A236:Q236"/>
    <mergeCell ref="A240:Q240"/>
    <mergeCell ref="A249:Q249"/>
    <mergeCell ref="A250:Q250"/>
    <mergeCell ref="A370:Q370"/>
    <mergeCell ref="A315:Q315"/>
    <mergeCell ref="A349:Q349"/>
    <mergeCell ref="A353:Q353"/>
    <mergeCell ref="A365:C365"/>
    <mergeCell ref="A247:C247"/>
    <mergeCell ref="A219:Q219"/>
    <mergeCell ref="A224:Q224"/>
    <mergeCell ref="A231:Q231"/>
    <mergeCell ref="A234:Q234"/>
    <mergeCell ref="A7:Q7"/>
    <mergeCell ref="A8:Q8"/>
    <mergeCell ref="A25:Q25"/>
    <mergeCell ref="A47:Q47"/>
    <mergeCell ref="A371:Q371"/>
    <mergeCell ref="A372:Q372"/>
    <mergeCell ref="A185:Q185"/>
    <mergeCell ref="A116:Q116"/>
    <mergeCell ref="A154:Q154"/>
    <mergeCell ref="A178:Q178"/>
    <mergeCell ref="A191:Q191"/>
    <mergeCell ref="A192:Q192"/>
    <mergeCell ref="A204:Q204"/>
    <mergeCell ref="A206:Q206"/>
  </mergeCells>
  <printOptions/>
  <pageMargins left="0.5511811023622047" right="0" top="0.5511811023622047" bottom="0.4330708661417323" header="0.5118110236220472" footer="0.5118110236220472"/>
  <pageSetup fitToHeight="15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2626"/>
  <sheetViews>
    <sheetView view="pageBreakPreview" zoomScaleNormal="130" zoomScaleSheetLayoutView="100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.375" style="9" customWidth="1"/>
    <col min="2" max="2" width="74.75390625" style="72" customWidth="1"/>
    <col min="3" max="3" width="15.625" style="13" customWidth="1"/>
    <col min="4" max="4" width="10.00390625" style="36" customWidth="1"/>
    <col min="5" max="5" width="7.375" style="36" customWidth="1"/>
    <col min="6" max="7" width="6.875" style="36" customWidth="1"/>
    <col min="8" max="8" width="7.00390625" style="36" customWidth="1"/>
    <col min="9" max="9" width="6.875" style="36" customWidth="1"/>
    <col min="10" max="10" width="7.00390625" style="36" customWidth="1"/>
    <col min="11" max="11" width="9.125" style="9" customWidth="1"/>
    <col min="12" max="12" width="9.125" style="1" customWidth="1"/>
    <col min="13" max="13" width="9.125" style="85" customWidth="1"/>
    <col min="14" max="14" width="9.125" style="2" customWidth="1"/>
    <col min="15" max="15" width="9.125" style="67" customWidth="1"/>
    <col min="16" max="23" width="9.125" style="3" customWidth="1"/>
    <col min="24" max="24" width="10.00390625" style="3" bestFit="1" customWidth="1"/>
    <col min="25" max="185" width="9.125" style="3" customWidth="1"/>
    <col min="186" max="16384" width="9.125" style="4" customWidth="1"/>
  </cols>
  <sheetData>
    <row r="1" spans="6:10" ht="17.25" customHeight="1">
      <c r="F1" s="465" t="s">
        <v>2267</v>
      </c>
      <c r="G1" s="465"/>
      <c r="H1" s="465"/>
      <c r="I1" s="465"/>
      <c r="J1" s="465"/>
    </row>
    <row r="2" spans="1:10" ht="59.25" customHeight="1">
      <c r="A2" s="466" t="s">
        <v>2090</v>
      </c>
      <c r="B2" s="466"/>
      <c r="C2" s="466"/>
      <c r="D2" s="466"/>
      <c r="E2" s="466"/>
      <c r="F2" s="466"/>
      <c r="G2" s="466"/>
      <c r="H2" s="466"/>
      <c r="I2" s="466"/>
      <c r="J2" s="466"/>
    </row>
    <row r="3" spans="1:10" ht="18.75">
      <c r="A3" s="8"/>
      <c r="B3" s="73"/>
      <c r="C3" s="66"/>
      <c r="D3" s="37"/>
      <c r="E3" s="37"/>
      <c r="F3" s="91"/>
      <c r="G3" s="91"/>
      <c r="H3" s="91"/>
      <c r="I3" s="91"/>
      <c r="J3" s="91"/>
    </row>
    <row r="4" spans="1:10" ht="30" customHeight="1">
      <c r="A4" s="476" t="s">
        <v>1578</v>
      </c>
      <c r="B4" s="476" t="s">
        <v>1579</v>
      </c>
      <c r="C4" s="551" t="s">
        <v>2175</v>
      </c>
      <c r="D4" s="553" t="s">
        <v>1457</v>
      </c>
      <c r="E4" s="554" t="s">
        <v>1390</v>
      </c>
      <c r="F4" s="548" t="s">
        <v>1976</v>
      </c>
      <c r="G4" s="548"/>
      <c r="H4" s="548"/>
      <c r="I4" s="548"/>
      <c r="J4" s="548"/>
    </row>
    <row r="5" spans="1:10" ht="48.75" customHeight="1">
      <c r="A5" s="476"/>
      <c r="B5" s="476"/>
      <c r="C5" s="552"/>
      <c r="D5" s="553"/>
      <c r="E5" s="554"/>
      <c r="F5" s="87" t="s">
        <v>1454</v>
      </c>
      <c r="G5" s="87" t="s">
        <v>1455</v>
      </c>
      <c r="H5" s="87" t="s">
        <v>1456</v>
      </c>
      <c r="I5" s="87" t="s">
        <v>1094</v>
      </c>
      <c r="J5" s="87" t="s">
        <v>1095</v>
      </c>
    </row>
    <row r="6" spans="1:10" ht="18.75">
      <c r="A6" s="463" t="s">
        <v>202</v>
      </c>
      <c r="B6" s="463"/>
      <c r="C6" s="463"/>
      <c r="D6" s="463"/>
      <c r="E6" s="463"/>
      <c r="F6" s="463"/>
      <c r="G6" s="463"/>
      <c r="H6" s="463"/>
      <c r="I6" s="463"/>
      <c r="J6" s="463"/>
    </row>
    <row r="7" spans="1:10" ht="18.75">
      <c r="A7" s="549" t="s">
        <v>1571</v>
      </c>
      <c r="B7" s="549"/>
      <c r="C7" s="549"/>
      <c r="D7" s="549"/>
      <c r="E7" s="549"/>
      <c r="F7" s="549"/>
      <c r="G7" s="549"/>
      <c r="H7" s="549"/>
      <c r="I7" s="549"/>
      <c r="J7" s="549"/>
    </row>
    <row r="8" spans="1:10" ht="18.75">
      <c r="A8" s="550" t="s">
        <v>1409</v>
      </c>
      <c r="B8" s="550"/>
      <c r="C8" s="550"/>
      <c r="D8" s="550"/>
      <c r="E8" s="550"/>
      <c r="F8" s="550"/>
      <c r="G8" s="550"/>
      <c r="H8" s="550"/>
      <c r="I8" s="550"/>
      <c r="J8" s="550"/>
    </row>
    <row r="9" spans="1:10" ht="18.75">
      <c r="A9" s="12">
        <v>1</v>
      </c>
      <c r="B9" s="95" t="s">
        <v>893</v>
      </c>
      <c r="C9" s="54" t="s">
        <v>894</v>
      </c>
      <c r="D9" s="54">
        <v>99</v>
      </c>
      <c r="E9" s="54">
        <v>25</v>
      </c>
      <c r="F9" s="54">
        <v>7</v>
      </c>
      <c r="G9" s="54">
        <v>3</v>
      </c>
      <c r="H9" s="54">
        <v>4</v>
      </c>
      <c r="I9" s="54">
        <v>1</v>
      </c>
      <c r="J9" s="54">
        <v>1</v>
      </c>
    </row>
    <row r="10" spans="1:10" ht="18.75">
      <c r="A10" s="11"/>
      <c r="B10" s="104" t="s">
        <v>179</v>
      </c>
      <c r="C10" s="22" t="s">
        <v>894</v>
      </c>
      <c r="D10" s="97">
        <v>41</v>
      </c>
      <c r="E10" s="97">
        <v>9</v>
      </c>
      <c r="F10" s="97">
        <v>2</v>
      </c>
      <c r="G10" s="97">
        <v>3</v>
      </c>
      <c r="H10" s="97">
        <v>2</v>
      </c>
      <c r="I10" s="97">
        <v>1</v>
      </c>
      <c r="J10" s="97">
        <v>1</v>
      </c>
    </row>
    <row r="11" spans="1:10" ht="20.25" customHeight="1">
      <c r="A11" s="11"/>
      <c r="B11" s="98" t="s">
        <v>896</v>
      </c>
      <c r="C11" s="22" t="s">
        <v>895</v>
      </c>
      <c r="D11" s="22">
        <v>23</v>
      </c>
      <c r="E11" s="22">
        <v>6</v>
      </c>
      <c r="F11" s="22">
        <v>2</v>
      </c>
      <c r="G11" s="22">
        <v>1</v>
      </c>
      <c r="H11" s="22">
        <v>1</v>
      </c>
      <c r="I11" s="22">
        <v>1</v>
      </c>
      <c r="J11" s="22">
        <v>1</v>
      </c>
    </row>
    <row r="12" spans="1:10" ht="19.5" customHeight="1">
      <c r="A12" s="11"/>
      <c r="B12" s="98" t="s">
        <v>1978</v>
      </c>
      <c r="C12" s="22" t="s">
        <v>897</v>
      </c>
      <c r="D12" s="22">
        <v>18</v>
      </c>
      <c r="E12" s="22">
        <v>3</v>
      </c>
      <c r="F12" s="22" t="s">
        <v>911</v>
      </c>
      <c r="G12" s="22">
        <v>2</v>
      </c>
      <c r="H12" s="22">
        <v>1</v>
      </c>
      <c r="I12" s="22" t="s">
        <v>911</v>
      </c>
      <c r="J12" s="22" t="s">
        <v>911</v>
      </c>
    </row>
    <row r="13" spans="1:10" ht="18.75">
      <c r="A13" s="11"/>
      <c r="B13" s="104" t="s">
        <v>193</v>
      </c>
      <c r="C13" s="22" t="s">
        <v>894</v>
      </c>
      <c r="D13" s="97">
        <v>4</v>
      </c>
      <c r="E13" s="97">
        <v>3</v>
      </c>
      <c r="F13" s="97">
        <v>3</v>
      </c>
      <c r="G13" s="97" t="s">
        <v>911</v>
      </c>
      <c r="H13" s="97" t="s">
        <v>911</v>
      </c>
      <c r="I13" s="97" t="s">
        <v>911</v>
      </c>
      <c r="J13" s="97" t="s">
        <v>911</v>
      </c>
    </row>
    <row r="14" spans="1:10" ht="18.75">
      <c r="A14" s="11"/>
      <c r="B14" s="180" t="s">
        <v>898</v>
      </c>
      <c r="C14" s="22" t="s">
        <v>899</v>
      </c>
      <c r="D14" s="22">
        <v>2</v>
      </c>
      <c r="E14" s="22">
        <v>1</v>
      </c>
      <c r="F14" s="22">
        <v>1</v>
      </c>
      <c r="G14" s="22" t="s">
        <v>911</v>
      </c>
      <c r="H14" s="22" t="s">
        <v>911</v>
      </c>
      <c r="I14" s="22" t="s">
        <v>911</v>
      </c>
      <c r="J14" s="22" t="s">
        <v>911</v>
      </c>
    </row>
    <row r="15" spans="1:10" ht="31.5">
      <c r="A15" s="11"/>
      <c r="B15" s="98" t="s">
        <v>900</v>
      </c>
      <c r="C15" s="181" t="s">
        <v>901</v>
      </c>
      <c r="D15" s="22">
        <v>1</v>
      </c>
      <c r="E15" s="22">
        <v>1</v>
      </c>
      <c r="F15" s="22">
        <v>1</v>
      </c>
      <c r="G15" s="22" t="s">
        <v>911</v>
      </c>
      <c r="H15" s="22" t="s">
        <v>911</v>
      </c>
      <c r="I15" s="22" t="s">
        <v>911</v>
      </c>
      <c r="J15" s="22" t="s">
        <v>911</v>
      </c>
    </row>
    <row r="16" spans="1:10" ht="19.5" customHeight="1">
      <c r="A16" s="11"/>
      <c r="B16" s="98" t="s">
        <v>902</v>
      </c>
      <c r="C16" s="98" t="s">
        <v>903</v>
      </c>
      <c r="D16" s="22">
        <v>1</v>
      </c>
      <c r="E16" s="22">
        <v>1</v>
      </c>
      <c r="F16" s="22">
        <v>1</v>
      </c>
      <c r="G16" s="22" t="s">
        <v>911</v>
      </c>
      <c r="H16" s="22" t="s">
        <v>911</v>
      </c>
      <c r="I16" s="22" t="s">
        <v>911</v>
      </c>
      <c r="J16" s="22" t="s">
        <v>911</v>
      </c>
    </row>
    <row r="17" spans="1:10" ht="18.75">
      <c r="A17" s="11"/>
      <c r="B17" s="104" t="s">
        <v>2275</v>
      </c>
      <c r="C17" s="22" t="s">
        <v>894</v>
      </c>
      <c r="D17" s="97">
        <v>4</v>
      </c>
      <c r="E17" s="97">
        <v>4</v>
      </c>
      <c r="F17" s="97">
        <v>2</v>
      </c>
      <c r="G17" s="97" t="s">
        <v>911</v>
      </c>
      <c r="H17" s="97">
        <v>2</v>
      </c>
      <c r="I17" s="97" t="s">
        <v>911</v>
      </c>
      <c r="J17" s="97" t="s">
        <v>911</v>
      </c>
    </row>
    <row r="18" spans="1:10" ht="18.75">
      <c r="A18" s="11"/>
      <c r="B18" s="98" t="s">
        <v>904</v>
      </c>
      <c r="C18" s="22" t="s">
        <v>905</v>
      </c>
      <c r="D18" s="22">
        <v>1</v>
      </c>
      <c r="E18" s="22">
        <v>1</v>
      </c>
      <c r="F18" s="22">
        <v>1</v>
      </c>
      <c r="G18" s="22" t="s">
        <v>911</v>
      </c>
      <c r="H18" s="22" t="s">
        <v>911</v>
      </c>
      <c r="I18" s="22" t="s">
        <v>911</v>
      </c>
      <c r="J18" s="22" t="s">
        <v>911</v>
      </c>
    </row>
    <row r="19" spans="1:10" ht="18.75">
      <c r="A19" s="11"/>
      <c r="B19" s="98" t="s">
        <v>906</v>
      </c>
      <c r="C19" s="181" t="s">
        <v>907</v>
      </c>
      <c r="D19" s="22">
        <v>1</v>
      </c>
      <c r="E19" s="22">
        <v>1</v>
      </c>
      <c r="F19" s="22">
        <v>1</v>
      </c>
      <c r="G19" s="22" t="s">
        <v>911</v>
      </c>
      <c r="H19" s="22" t="s">
        <v>911</v>
      </c>
      <c r="I19" s="22" t="s">
        <v>911</v>
      </c>
      <c r="J19" s="22" t="s">
        <v>911</v>
      </c>
    </row>
    <row r="20" spans="1:10" ht="18.75">
      <c r="A20" s="11"/>
      <c r="B20" s="98" t="s">
        <v>908</v>
      </c>
      <c r="C20" s="22" t="s">
        <v>909</v>
      </c>
      <c r="D20" s="22">
        <v>1</v>
      </c>
      <c r="E20" s="22">
        <v>1</v>
      </c>
      <c r="F20" s="22" t="s">
        <v>911</v>
      </c>
      <c r="G20" s="22" t="s">
        <v>911</v>
      </c>
      <c r="H20" s="22">
        <v>1</v>
      </c>
      <c r="I20" s="22" t="s">
        <v>911</v>
      </c>
      <c r="J20" s="22" t="s">
        <v>911</v>
      </c>
    </row>
    <row r="21" spans="1:10" ht="18.75">
      <c r="A21" s="11"/>
      <c r="B21" s="98" t="s">
        <v>730</v>
      </c>
      <c r="C21" s="22" t="s">
        <v>910</v>
      </c>
      <c r="D21" s="22">
        <v>1</v>
      </c>
      <c r="E21" s="22">
        <v>1</v>
      </c>
      <c r="F21" s="22" t="s">
        <v>911</v>
      </c>
      <c r="G21" s="22" t="s">
        <v>911</v>
      </c>
      <c r="H21" s="22">
        <v>1</v>
      </c>
      <c r="I21" s="22" t="s">
        <v>911</v>
      </c>
      <c r="J21" s="22" t="s">
        <v>911</v>
      </c>
    </row>
    <row r="22" spans="1:10" ht="18.75">
      <c r="A22" s="12">
        <v>2</v>
      </c>
      <c r="B22" s="95" t="s">
        <v>912</v>
      </c>
      <c r="C22" s="54" t="s">
        <v>894</v>
      </c>
      <c r="D22" s="54">
        <v>75</v>
      </c>
      <c r="E22" s="54">
        <v>20</v>
      </c>
      <c r="F22" s="54">
        <v>3</v>
      </c>
      <c r="G22" s="54">
        <v>3</v>
      </c>
      <c r="H22" s="54">
        <v>3</v>
      </c>
      <c r="I22" s="22" t="s">
        <v>894</v>
      </c>
      <c r="J22" s="54" t="s">
        <v>911</v>
      </c>
    </row>
    <row r="23" spans="1:10" ht="18.75">
      <c r="A23" s="11"/>
      <c r="B23" s="104" t="s">
        <v>179</v>
      </c>
      <c r="C23" s="22" t="s">
        <v>894</v>
      </c>
      <c r="D23" s="22">
        <v>29</v>
      </c>
      <c r="E23" s="22">
        <v>7</v>
      </c>
      <c r="F23" s="22">
        <v>2</v>
      </c>
      <c r="G23" s="22">
        <v>3</v>
      </c>
      <c r="H23" s="22">
        <v>2</v>
      </c>
      <c r="I23" s="22" t="s">
        <v>894</v>
      </c>
      <c r="J23" s="54" t="s">
        <v>911</v>
      </c>
    </row>
    <row r="24" spans="1:10" ht="18.75">
      <c r="A24" s="11"/>
      <c r="B24" s="98" t="s">
        <v>913</v>
      </c>
      <c r="C24" s="121" t="s">
        <v>897</v>
      </c>
      <c r="D24" s="22">
        <v>13</v>
      </c>
      <c r="E24" s="22">
        <v>2</v>
      </c>
      <c r="F24" s="22">
        <v>1</v>
      </c>
      <c r="G24" s="22">
        <v>1</v>
      </c>
      <c r="H24" s="22" t="s">
        <v>911</v>
      </c>
      <c r="I24" s="22" t="s">
        <v>911</v>
      </c>
      <c r="J24" s="22" t="s">
        <v>911</v>
      </c>
    </row>
    <row r="25" spans="1:10" ht="18.75">
      <c r="A25" s="11"/>
      <c r="B25" s="98" t="s">
        <v>914</v>
      </c>
      <c r="C25" s="121" t="s">
        <v>915</v>
      </c>
      <c r="D25" s="22">
        <v>7</v>
      </c>
      <c r="E25" s="22">
        <v>2</v>
      </c>
      <c r="F25" s="22">
        <v>1</v>
      </c>
      <c r="G25" s="22">
        <v>1</v>
      </c>
      <c r="H25" s="22" t="s">
        <v>911</v>
      </c>
      <c r="I25" s="22" t="s">
        <v>911</v>
      </c>
      <c r="J25" s="22" t="s">
        <v>911</v>
      </c>
    </row>
    <row r="26" spans="1:10" ht="18.75">
      <c r="A26" s="11"/>
      <c r="B26" s="98" t="s">
        <v>916</v>
      </c>
      <c r="C26" s="121" t="s">
        <v>895</v>
      </c>
      <c r="D26" s="22">
        <v>8</v>
      </c>
      <c r="E26" s="22">
        <v>3</v>
      </c>
      <c r="F26" s="22" t="s">
        <v>911</v>
      </c>
      <c r="G26" s="22">
        <v>1</v>
      </c>
      <c r="H26" s="22">
        <v>2</v>
      </c>
      <c r="I26" s="22" t="s">
        <v>911</v>
      </c>
      <c r="J26" s="22" t="s">
        <v>911</v>
      </c>
    </row>
    <row r="27" spans="1:10" ht="18.75">
      <c r="A27" s="11"/>
      <c r="B27" s="104" t="s">
        <v>1575</v>
      </c>
      <c r="C27" s="214"/>
      <c r="D27" s="22">
        <v>6</v>
      </c>
      <c r="E27" s="22">
        <v>2</v>
      </c>
      <c r="F27" s="22">
        <v>1</v>
      </c>
      <c r="G27" s="22" t="s">
        <v>911</v>
      </c>
      <c r="H27" s="22">
        <v>1</v>
      </c>
      <c r="I27" s="22" t="s">
        <v>911</v>
      </c>
      <c r="J27" s="22" t="s">
        <v>911</v>
      </c>
    </row>
    <row r="28" spans="1:10" ht="18.75">
      <c r="A28" s="11"/>
      <c r="B28" s="98" t="s">
        <v>53</v>
      </c>
      <c r="C28" s="121" t="s">
        <v>921</v>
      </c>
      <c r="D28" s="22">
        <v>1</v>
      </c>
      <c r="E28" s="22">
        <v>1</v>
      </c>
      <c r="F28" s="22">
        <v>1</v>
      </c>
      <c r="G28" s="22" t="s">
        <v>911</v>
      </c>
      <c r="H28" s="22" t="s">
        <v>911</v>
      </c>
      <c r="I28" s="22" t="s">
        <v>911</v>
      </c>
      <c r="J28" s="22" t="s">
        <v>911</v>
      </c>
    </row>
    <row r="29" spans="1:10" ht="18.75">
      <c r="A29" s="11"/>
      <c r="B29" s="98" t="s">
        <v>922</v>
      </c>
      <c r="C29" s="121" t="s">
        <v>923</v>
      </c>
      <c r="D29" s="22">
        <v>3</v>
      </c>
      <c r="E29" s="22">
        <v>1</v>
      </c>
      <c r="F29" s="22" t="s">
        <v>911</v>
      </c>
      <c r="G29" s="22" t="s">
        <v>911</v>
      </c>
      <c r="H29" s="22">
        <v>1</v>
      </c>
      <c r="I29" s="22" t="s">
        <v>911</v>
      </c>
      <c r="J29" s="22" t="s">
        <v>911</v>
      </c>
    </row>
    <row r="30" spans="1:10" ht="18.75">
      <c r="A30" s="12">
        <v>3</v>
      </c>
      <c r="B30" s="95" t="s">
        <v>925</v>
      </c>
      <c r="C30" s="22" t="s">
        <v>894</v>
      </c>
      <c r="D30" s="54">
        <v>48</v>
      </c>
      <c r="E30" s="54">
        <v>8</v>
      </c>
      <c r="F30" s="54">
        <v>2</v>
      </c>
      <c r="G30" s="54" t="s">
        <v>911</v>
      </c>
      <c r="H30" s="54">
        <v>1</v>
      </c>
      <c r="I30" s="54" t="s">
        <v>911</v>
      </c>
      <c r="J30" s="54" t="s">
        <v>911</v>
      </c>
    </row>
    <row r="31" spans="1:10" ht="18.75">
      <c r="A31" s="11"/>
      <c r="B31" s="104" t="s">
        <v>179</v>
      </c>
      <c r="C31" s="22" t="s">
        <v>894</v>
      </c>
      <c r="D31" s="22">
        <v>3</v>
      </c>
      <c r="E31" s="22" t="s">
        <v>911</v>
      </c>
      <c r="F31" s="22" t="s">
        <v>911</v>
      </c>
      <c r="G31" s="22" t="s">
        <v>911</v>
      </c>
      <c r="H31" s="22">
        <v>1</v>
      </c>
      <c r="I31" s="22" t="s">
        <v>911</v>
      </c>
      <c r="J31" s="22" t="s">
        <v>911</v>
      </c>
    </row>
    <row r="32" spans="1:10" ht="18.75">
      <c r="A32" s="11"/>
      <c r="B32" s="98" t="s">
        <v>1978</v>
      </c>
      <c r="C32" s="22" t="s">
        <v>897</v>
      </c>
      <c r="D32" s="22">
        <v>3</v>
      </c>
      <c r="E32" s="22" t="s">
        <v>911</v>
      </c>
      <c r="F32" s="22" t="s">
        <v>911</v>
      </c>
      <c r="G32" s="22" t="s">
        <v>911</v>
      </c>
      <c r="H32" s="22">
        <v>1</v>
      </c>
      <c r="I32" s="22" t="s">
        <v>911</v>
      </c>
      <c r="J32" s="22" t="s">
        <v>911</v>
      </c>
    </row>
    <row r="33" spans="1:10" ht="18.75">
      <c r="A33" s="11"/>
      <c r="B33" s="104" t="s">
        <v>1575</v>
      </c>
      <c r="C33" s="22"/>
      <c r="D33" s="22">
        <v>2</v>
      </c>
      <c r="E33" s="22">
        <v>1</v>
      </c>
      <c r="F33" s="22">
        <v>1</v>
      </c>
      <c r="G33" s="22" t="s">
        <v>911</v>
      </c>
      <c r="H33" s="22" t="s">
        <v>911</v>
      </c>
      <c r="I33" s="22" t="s">
        <v>911</v>
      </c>
      <c r="J33" s="22" t="s">
        <v>911</v>
      </c>
    </row>
    <row r="34" spans="1:10" ht="18.75" customHeight="1">
      <c r="A34" s="11"/>
      <c r="B34" s="198" t="s">
        <v>928</v>
      </c>
      <c r="C34" s="14" t="s">
        <v>929</v>
      </c>
      <c r="D34" s="30">
        <v>2</v>
      </c>
      <c r="E34" s="30">
        <v>1</v>
      </c>
      <c r="F34" s="22">
        <v>1</v>
      </c>
      <c r="G34" s="22" t="s">
        <v>911</v>
      </c>
      <c r="H34" s="22" t="s">
        <v>911</v>
      </c>
      <c r="I34" s="22" t="s">
        <v>911</v>
      </c>
      <c r="J34" s="22" t="s">
        <v>911</v>
      </c>
    </row>
    <row r="35" spans="1:10" ht="18.75">
      <c r="A35" s="11"/>
      <c r="B35" s="104" t="s">
        <v>2275</v>
      </c>
      <c r="C35" s="22"/>
      <c r="D35" s="22">
        <v>1</v>
      </c>
      <c r="E35" s="22">
        <v>1</v>
      </c>
      <c r="F35" s="22">
        <v>1</v>
      </c>
      <c r="G35" s="22" t="s">
        <v>911</v>
      </c>
      <c r="H35" s="22" t="s">
        <v>911</v>
      </c>
      <c r="I35" s="22" t="s">
        <v>911</v>
      </c>
      <c r="J35" s="22" t="s">
        <v>911</v>
      </c>
    </row>
    <row r="36" spans="1:10" ht="18.75">
      <c r="A36" s="11"/>
      <c r="B36" s="98" t="s">
        <v>926</v>
      </c>
      <c r="C36" s="22" t="s">
        <v>927</v>
      </c>
      <c r="D36" s="22">
        <v>1</v>
      </c>
      <c r="E36" s="22">
        <v>1</v>
      </c>
      <c r="F36" s="22">
        <v>1</v>
      </c>
      <c r="G36" s="22" t="s">
        <v>911</v>
      </c>
      <c r="H36" s="22" t="s">
        <v>911</v>
      </c>
      <c r="I36" s="22" t="s">
        <v>911</v>
      </c>
      <c r="J36" s="22" t="s">
        <v>911</v>
      </c>
    </row>
    <row r="37" spans="1:10" ht="18.75">
      <c r="A37" s="12">
        <v>4</v>
      </c>
      <c r="B37" s="95" t="s">
        <v>930</v>
      </c>
      <c r="C37" s="54" t="s">
        <v>894</v>
      </c>
      <c r="D37" s="54">
        <v>28</v>
      </c>
      <c r="E37" s="54">
        <v>5</v>
      </c>
      <c r="F37" s="54">
        <v>4</v>
      </c>
      <c r="G37" s="54">
        <v>1</v>
      </c>
      <c r="H37" s="54">
        <v>1</v>
      </c>
      <c r="I37" s="54" t="s">
        <v>911</v>
      </c>
      <c r="J37" s="54" t="s">
        <v>911</v>
      </c>
    </row>
    <row r="38" spans="1:10" ht="18.75">
      <c r="A38" s="11"/>
      <c r="B38" s="104" t="s">
        <v>179</v>
      </c>
      <c r="C38" s="22" t="s">
        <v>894</v>
      </c>
      <c r="D38" s="97">
        <v>3</v>
      </c>
      <c r="E38" s="97" t="s">
        <v>911</v>
      </c>
      <c r="F38" s="97" t="s">
        <v>911</v>
      </c>
      <c r="G38" s="97">
        <v>1</v>
      </c>
      <c r="H38" s="97">
        <v>1</v>
      </c>
      <c r="I38" s="97" t="s">
        <v>911</v>
      </c>
      <c r="J38" s="97" t="s">
        <v>911</v>
      </c>
    </row>
    <row r="39" spans="1:10" ht="18.75">
      <c r="A39" s="11"/>
      <c r="B39" s="98" t="s">
        <v>1978</v>
      </c>
      <c r="C39" s="22" t="s">
        <v>897</v>
      </c>
      <c r="D39" s="22">
        <v>3</v>
      </c>
      <c r="E39" s="22" t="s">
        <v>911</v>
      </c>
      <c r="F39" s="22" t="s">
        <v>911</v>
      </c>
      <c r="G39" s="22">
        <v>1</v>
      </c>
      <c r="H39" s="22">
        <v>1</v>
      </c>
      <c r="I39" s="22" t="s">
        <v>911</v>
      </c>
      <c r="J39" s="22" t="s">
        <v>911</v>
      </c>
    </row>
    <row r="40" spans="1:10" ht="18.75">
      <c r="A40" s="11"/>
      <c r="B40" s="104" t="s">
        <v>1575</v>
      </c>
      <c r="C40" s="22"/>
      <c r="D40" s="22">
        <v>1</v>
      </c>
      <c r="E40" s="97">
        <v>1</v>
      </c>
      <c r="F40" s="97">
        <v>1</v>
      </c>
      <c r="G40" s="97" t="s">
        <v>911</v>
      </c>
      <c r="H40" s="97" t="s">
        <v>911</v>
      </c>
      <c r="I40" s="97" t="s">
        <v>911</v>
      </c>
      <c r="J40" s="96" t="s">
        <v>911</v>
      </c>
    </row>
    <row r="41" spans="1:10" ht="18.75">
      <c r="A41" s="11"/>
      <c r="B41" s="98" t="s">
        <v>922</v>
      </c>
      <c r="C41" s="22" t="s">
        <v>923</v>
      </c>
      <c r="D41" s="22">
        <v>1</v>
      </c>
      <c r="E41" s="22">
        <v>1</v>
      </c>
      <c r="F41" s="22">
        <v>1</v>
      </c>
      <c r="G41" s="22" t="s">
        <v>911</v>
      </c>
      <c r="H41" s="22" t="s">
        <v>911</v>
      </c>
      <c r="I41" s="22" t="s">
        <v>911</v>
      </c>
      <c r="J41" s="22" t="s">
        <v>911</v>
      </c>
    </row>
    <row r="42" spans="1:10" ht="18.75">
      <c r="A42" s="11"/>
      <c r="B42" s="104" t="s">
        <v>2275</v>
      </c>
      <c r="C42" s="22"/>
      <c r="D42" s="22">
        <v>3</v>
      </c>
      <c r="E42" s="97">
        <v>3</v>
      </c>
      <c r="F42" s="97">
        <v>3</v>
      </c>
      <c r="G42" s="97" t="s">
        <v>911</v>
      </c>
      <c r="H42" s="97" t="s">
        <v>911</v>
      </c>
      <c r="I42" s="97" t="s">
        <v>911</v>
      </c>
      <c r="J42" s="22" t="s">
        <v>911</v>
      </c>
    </row>
    <row r="43" spans="1:10" ht="18.75">
      <c r="A43" s="11"/>
      <c r="B43" s="98" t="s">
        <v>931</v>
      </c>
      <c r="C43" s="22" t="s">
        <v>907</v>
      </c>
      <c r="D43" s="22">
        <v>1</v>
      </c>
      <c r="E43" s="22">
        <v>1</v>
      </c>
      <c r="F43" s="22">
        <v>1</v>
      </c>
      <c r="G43" s="22" t="s">
        <v>911</v>
      </c>
      <c r="H43" s="22" t="s">
        <v>911</v>
      </c>
      <c r="I43" s="22" t="s">
        <v>911</v>
      </c>
      <c r="J43" s="22" t="s">
        <v>911</v>
      </c>
    </row>
    <row r="44" spans="1:10" ht="18.75">
      <c r="A44" s="11"/>
      <c r="B44" s="98" t="s">
        <v>932</v>
      </c>
      <c r="C44" s="22" t="s">
        <v>907</v>
      </c>
      <c r="D44" s="22">
        <v>1</v>
      </c>
      <c r="E44" s="22">
        <v>1</v>
      </c>
      <c r="F44" s="22">
        <v>1</v>
      </c>
      <c r="G44" s="22" t="s">
        <v>911</v>
      </c>
      <c r="H44" s="22" t="s">
        <v>911</v>
      </c>
      <c r="I44" s="22" t="s">
        <v>911</v>
      </c>
      <c r="J44" s="22" t="s">
        <v>911</v>
      </c>
    </row>
    <row r="45" spans="1:10" ht="18.75">
      <c r="A45" s="11"/>
      <c r="B45" s="98" t="s">
        <v>933</v>
      </c>
      <c r="C45" s="22" t="s">
        <v>934</v>
      </c>
      <c r="D45" s="22">
        <v>1</v>
      </c>
      <c r="E45" s="22">
        <v>1</v>
      </c>
      <c r="F45" s="22">
        <v>1</v>
      </c>
      <c r="G45" s="22" t="s">
        <v>911</v>
      </c>
      <c r="H45" s="22" t="s">
        <v>911</v>
      </c>
      <c r="I45" s="22" t="s">
        <v>911</v>
      </c>
      <c r="J45" s="22" t="s">
        <v>911</v>
      </c>
    </row>
    <row r="46" spans="1:10" ht="15.75" customHeight="1">
      <c r="A46" s="546" t="s">
        <v>1570</v>
      </c>
      <c r="B46" s="546"/>
      <c r="C46" s="546"/>
      <c r="D46" s="546"/>
      <c r="E46" s="546"/>
      <c r="F46" s="546"/>
      <c r="G46" s="546"/>
      <c r="H46" s="546"/>
      <c r="I46" s="546"/>
      <c r="J46" s="546"/>
    </row>
    <row r="47" spans="1:10" ht="18.75">
      <c r="A47" s="535" t="s">
        <v>1580</v>
      </c>
      <c r="B47" s="536"/>
      <c r="C47" s="536"/>
      <c r="D47" s="536"/>
      <c r="E47" s="536"/>
      <c r="F47" s="536"/>
      <c r="G47" s="536"/>
      <c r="H47" s="536"/>
      <c r="I47" s="536"/>
      <c r="J47" s="536"/>
    </row>
    <row r="48" spans="1:10" ht="18.75">
      <c r="A48" s="12">
        <v>5</v>
      </c>
      <c r="B48" s="95" t="s">
        <v>1004</v>
      </c>
      <c r="C48" s="54"/>
      <c r="D48" s="54">
        <v>279</v>
      </c>
      <c r="E48" s="54">
        <v>98</v>
      </c>
      <c r="F48" s="54">
        <v>15</v>
      </c>
      <c r="G48" s="54">
        <v>4</v>
      </c>
      <c r="H48" s="54">
        <v>3</v>
      </c>
      <c r="I48" s="54">
        <v>1</v>
      </c>
      <c r="J48" s="54" t="s">
        <v>911</v>
      </c>
    </row>
    <row r="49" spans="1:10" ht="18.75">
      <c r="A49" s="11"/>
      <c r="B49" s="104" t="s">
        <v>179</v>
      </c>
      <c r="C49" s="54"/>
      <c r="D49" s="22">
        <v>16</v>
      </c>
      <c r="E49" s="22">
        <v>8</v>
      </c>
      <c r="F49" s="22">
        <v>3</v>
      </c>
      <c r="G49" s="22">
        <v>2</v>
      </c>
      <c r="H49" s="22">
        <v>2</v>
      </c>
      <c r="I49" s="22">
        <v>1</v>
      </c>
      <c r="J49" s="22" t="s">
        <v>911</v>
      </c>
    </row>
    <row r="50" spans="1:10" ht="18.75">
      <c r="A50" s="11"/>
      <c r="B50" s="98" t="s">
        <v>1005</v>
      </c>
      <c r="C50" s="22" t="s">
        <v>897</v>
      </c>
      <c r="D50" s="22">
        <v>16</v>
      </c>
      <c r="E50" s="22">
        <v>8</v>
      </c>
      <c r="F50" s="22">
        <v>3</v>
      </c>
      <c r="G50" s="22">
        <v>2</v>
      </c>
      <c r="H50" s="22">
        <v>2</v>
      </c>
      <c r="I50" s="22">
        <v>1</v>
      </c>
      <c r="J50" s="22" t="s">
        <v>911</v>
      </c>
    </row>
    <row r="51" spans="1:10" ht="18.75">
      <c r="A51" s="11"/>
      <c r="B51" s="104" t="s">
        <v>1575</v>
      </c>
      <c r="C51" s="54"/>
      <c r="D51" s="22">
        <v>13</v>
      </c>
      <c r="E51" s="22">
        <v>9</v>
      </c>
      <c r="F51" s="22">
        <v>7</v>
      </c>
      <c r="G51" s="22">
        <v>2</v>
      </c>
      <c r="H51" s="22" t="s">
        <v>911</v>
      </c>
      <c r="I51" s="22" t="s">
        <v>911</v>
      </c>
      <c r="J51" s="22" t="s">
        <v>911</v>
      </c>
    </row>
    <row r="52" spans="1:10" ht="18.75">
      <c r="A52" s="11"/>
      <c r="B52" s="98" t="s">
        <v>1006</v>
      </c>
      <c r="C52" s="22" t="s">
        <v>1007</v>
      </c>
      <c r="D52" s="22">
        <v>1</v>
      </c>
      <c r="E52" s="22">
        <v>1</v>
      </c>
      <c r="F52" s="22">
        <v>1</v>
      </c>
      <c r="G52" s="22" t="s">
        <v>911</v>
      </c>
      <c r="H52" s="22" t="s">
        <v>911</v>
      </c>
      <c r="I52" s="22" t="s">
        <v>911</v>
      </c>
      <c r="J52" s="22" t="s">
        <v>911</v>
      </c>
    </row>
    <row r="53" spans="1:10" ht="18.75">
      <c r="A53" s="11"/>
      <c r="B53" s="98" t="s">
        <v>1008</v>
      </c>
      <c r="C53" s="22" t="s">
        <v>1009</v>
      </c>
      <c r="D53" s="22">
        <v>8</v>
      </c>
      <c r="E53" s="22">
        <v>4</v>
      </c>
      <c r="F53" s="22">
        <v>3</v>
      </c>
      <c r="G53" s="22">
        <v>1</v>
      </c>
      <c r="H53" s="11">
        <v>2</v>
      </c>
      <c r="I53" s="11">
        <v>2</v>
      </c>
      <c r="J53" s="11">
        <v>2</v>
      </c>
    </row>
    <row r="54" spans="1:10" ht="18.75">
      <c r="A54" s="11"/>
      <c r="B54" s="98" t="s">
        <v>1010</v>
      </c>
      <c r="C54" s="22" t="s">
        <v>1011</v>
      </c>
      <c r="D54" s="22">
        <v>1</v>
      </c>
      <c r="E54" s="22">
        <v>1</v>
      </c>
      <c r="F54" s="22">
        <v>1</v>
      </c>
      <c r="G54" s="22" t="s">
        <v>911</v>
      </c>
      <c r="H54" s="22" t="s">
        <v>911</v>
      </c>
      <c r="I54" s="22" t="s">
        <v>911</v>
      </c>
      <c r="J54" s="22" t="s">
        <v>911</v>
      </c>
    </row>
    <row r="55" spans="1:10" ht="18.75">
      <c r="A55" s="11"/>
      <c r="B55" s="98" t="s">
        <v>1012</v>
      </c>
      <c r="C55" s="22" t="s">
        <v>1013</v>
      </c>
      <c r="D55" s="22">
        <v>1</v>
      </c>
      <c r="E55" s="22">
        <v>1</v>
      </c>
      <c r="F55" s="22" t="s">
        <v>911</v>
      </c>
      <c r="G55" s="22">
        <v>1</v>
      </c>
      <c r="H55" s="22" t="s">
        <v>911</v>
      </c>
      <c r="I55" s="22" t="s">
        <v>911</v>
      </c>
      <c r="J55" s="22" t="s">
        <v>911</v>
      </c>
    </row>
    <row r="56" spans="1:10" ht="18.75">
      <c r="A56" s="11"/>
      <c r="B56" s="98" t="s">
        <v>1014</v>
      </c>
      <c r="C56" s="22" t="s">
        <v>921</v>
      </c>
      <c r="D56" s="22">
        <v>1</v>
      </c>
      <c r="E56" s="22">
        <v>1</v>
      </c>
      <c r="F56" s="22">
        <v>1</v>
      </c>
      <c r="G56" s="22" t="s">
        <v>911</v>
      </c>
      <c r="H56" s="22" t="s">
        <v>911</v>
      </c>
      <c r="I56" s="22" t="s">
        <v>911</v>
      </c>
      <c r="J56" s="22" t="s">
        <v>911</v>
      </c>
    </row>
    <row r="57" spans="1:10" ht="18.75" customHeight="1">
      <c r="A57" s="11"/>
      <c r="B57" s="98" t="s">
        <v>1015</v>
      </c>
      <c r="C57" s="22" t="s">
        <v>1016</v>
      </c>
      <c r="D57" s="22">
        <v>1</v>
      </c>
      <c r="E57" s="22">
        <v>1</v>
      </c>
      <c r="F57" s="22">
        <v>1</v>
      </c>
      <c r="G57" s="22" t="s">
        <v>911</v>
      </c>
      <c r="H57" s="11">
        <v>1</v>
      </c>
      <c r="I57" s="11">
        <v>1</v>
      </c>
      <c r="J57" s="11">
        <v>1</v>
      </c>
    </row>
    <row r="58" spans="1:10" ht="18.75">
      <c r="A58" s="11"/>
      <c r="B58" s="104" t="s">
        <v>1172</v>
      </c>
      <c r="C58" s="54"/>
      <c r="D58" s="22">
        <v>6</v>
      </c>
      <c r="E58" s="22">
        <v>6</v>
      </c>
      <c r="F58" s="22">
        <v>5</v>
      </c>
      <c r="G58" s="22" t="s">
        <v>911</v>
      </c>
      <c r="H58" s="22">
        <v>1</v>
      </c>
      <c r="I58" s="22" t="s">
        <v>911</v>
      </c>
      <c r="J58" s="22" t="s">
        <v>911</v>
      </c>
    </row>
    <row r="59" spans="1:10" ht="18.75">
      <c r="A59" s="11"/>
      <c r="B59" s="98" t="s">
        <v>908</v>
      </c>
      <c r="C59" s="22" t="s">
        <v>909</v>
      </c>
      <c r="D59" s="22">
        <v>1</v>
      </c>
      <c r="E59" s="22">
        <v>1</v>
      </c>
      <c r="F59" s="22">
        <v>1</v>
      </c>
      <c r="G59" s="22" t="s">
        <v>911</v>
      </c>
      <c r="H59" s="22" t="s">
        <v>911</v>
      </c>
      <c r="I59" s="22" t="s">
        <v>911</v>
      </c>
      <c r="J59" s="22" t="s">
        <v>911</v>
      </c>
    </row>
    <row r="60" spans="1:10" ht="18.75">
      <c r="A60" s="11"/>
      <c r="B60" s="98" t="s">
        <v>933</v>
      </c>
      <c r="C60" s="22" t="s">
        <v>934</v>
      </c>
      <c r="D60" s="22">
        <v>1</v>
      </c>
      <c r="E60" s="22">
        <v>1</v>
      </c>
      <c r="F60" s="22">
        <v>1</v>
      </c>
      <c r="G60" s="22" t="s">
        <v>911</v>
      </c>
      <c r="H60" s="22" t="s">
        <v>911</v>
      </c>
      <c r="I60" s="22" t="s">
        <v>911</v>
      </c>
      <c r="J60" s="22" t="s">
        <v>911</v>
      </c>
    </row>
    <row r="61" spans="1:10" ht="31.5">
      <c r="A61" s="11"/>
      <c r="B61" s="98" t="s">
        <v>1017</v>
      </c>
      <c r="C61" s="22" t="s">
        <v>1018</v>
      </c>
      <c r="D61" s="22">
        <v>1</v>
      </c>
      <c r="E61" s="22">
        <v>1</v>
      </c>
      <c r="F61" s="22">
        <v>1</v>
      </c>
      <c r="G61" s="22" t="s">
        <v>911</v>
      </c>
      <c r="H61" s="22" t="s">
        <v>911</v>
      </c>
      <c r="I61" s="22" t="s">
        <v>911</v>
      </c>
      <c r="J61" s="22" t="s">
        <v>911</v>
      </c>
    </row>
    <row r="62" spans="1:10" ht="18.75">
      <c r="A62" s="11"/>
      <c r="B62" s="98" t="s">
        <v>1019</v>
      </c>
      <c r="C62" s="181" t="s">
        <v>909</v>
      </c>
      <c r="D62" s="22">
        <v>1</v>
      </c>
      <c r="E62" s="22">
        <v>1</v>
      </c>
      <c r="F62" s="22">
        <v>1</v>
      </c>
      <c r="G62" s="22" t="s">
        <v>911</v>
      </c>
      <c r="H62" s="22" t="s">
        <v>911</v>
      </c>
      <c r="I62" s="22" t="s">
        <v>911</v>
      </c>
      <c r="J62" s="22" t="s">
        <v>911</v>
      </c>
    </row>
    <row r="63" spans="1:10" ht="18.75">
      <c r="A63" s="11"/>
      <c r="B63" s="98" t="s">
        <v>1020</v>
      </c>
      <c r="C63" s="22" t="s">
        <v>1021</v>
      </c>
      <c r="D63" s="22">
        <v>1</v>
      </c>
      <c r="E63" s="22">
        <v>1</v>
      </c>
      <c r="F63" s="22" t="s">
        <v>911</v>
      </c>
      <c r="G63" s="22" t="s">
        <v>911</v>
      </c>
      <c r="H63" s="22">
        <v>1</v>
      </c>
      <c r="I63" s="22" t="s">
        <v>911</v>
      </c>
      <c r="J63" s="22" t="s">
        <v>911</v>
      </c>
    </row>
    <row r="64" spans="1:10" ht="18.75">
      <c r="A64" s="11"/>
      <c r="B64" s="98" t="s">
        <v>1022</v>
      </c>
      <c r="C64" s="181" t="s">
        <v>1023</v>
      </c>
      <c r="D64" s="22">
        <v>1</v>
      </c>
      <c r="E64" s="22">
        <v>1</v>
      </c>
      <c r="F64" s="22">
        <v>1</v>
      </c>
      <c r="G64" s="22" t="s">
        <v>911</v>
      </c>
      <c r="H64" s="22" t="s">
        <v>911</v>
      </c>
      <c r="I64" s="22" t="s">
        <v>911</v>
      </c>
      <c r="J64" s="22" t="s">
        <v>911</v>
      </c>
    </row>
    <row r="65" spans="1:10" ht="18.75">
      <c r="A65" s="12">
        <v>6</v>
      </c>
      <c r="B65" s="95" t="s">
        <v>1888</v>
      </c>
      <c r="C65" s="54"/>
      <c r="D65" s="54">
        <v>175</v>
      </c>
      <c r="E65" s="54">
        <v>50</v>
      </c>
      <c r="F65" s="54">
        <v>9</v>
      </c>
      <c r="G65" s="54">
        <v>9</v>
      </c>
      <c r="H65" s="54">
        <v>8</v>
      </c>
      <c r="I65" s="54">
        <v>6</v>
      </c>
      <c r="J65" s="54">
        <v>5</v>
      </c>
    </row>
    <row r="66" spans="1:10" ht="18.75">
      <c r="A66" s="11"/>
      <c r="B66" s="104" t="s">
        <v>179</v>
      </c>
      <c r="C66" s="22"/>
      <c r="D66" s="22">
        <v>91</v>
      </c>
      <c r="E66" s="22">
        <v>26</v>
      </c>
      <c r="F66" s="22">
        <v>5</v>
      </c>
      <c r="G66" s="22">
        <v>7</v>
      </c>
      <c r="H66" s="22">
        <v>6</v>
      </c>
      <c r="I66" s="22">
        <v>4</v>
      </c>
      <c r="J66" s="22">
        <v>4</v>
      </c>
    </row>
    <row r="67" spans="1:10" ht="18.75">
      <c r="A67" s="11"/>
      <c r="B67" s="98" t="s">
        <v>896</v>
      </c>
      <c r="C67" s="22" t="s">
        <v>895</v>
      </c>
      <c r="D67" s="22">
        <v>26</v>
      </c>
      <c r="E67" s="22">
        <v>7</v>
      </c>
      <c r="F67" s="22">
        <v>2</v>
      </c>
      <c r="G67" s="22">
        <v>1</v>
      </c>
      <c r="H67" s="22">
        <v>1</v>
      </c>
      <c r="I67" s="22">
        <v>2</v>
      </c>
      <c r="J67" s="22">
        <v>1</v>
      </c>
    </row>
    <row r="68" spans="1:10" ht="18.75">
      <c r="A68" s="11"/>
      <c r="B68" s="98" t="s">
        <v>1024</v>
      </c>
      <c r="C68" s="22" t="s">
        <v>1025</v>
      </c>
      <c r="D68" s="22">
        <v>11</v>
      </c>
      <c r="E68" s="22">
        <v>2</v>
      </c>
      <c r="F68" s="22">
        <v>1</v>
      </c>
      <c r="G68" s="22">
        <v>1</v>
      </c>
      <c r="H68" s="22" t="s">
        <v>911</v>
      </c>
      <c r="I68" s="22" t="s">
        <v>911</v>
      </c>
      <c r="J68" s="22" t="s">
        <v>911</v>
      </c>
    </row>
    <row r="69" spans="1:10" ht="18.75">
      <c r="A69" s="11"/>
      <c r="B69" s="98" t="s">
        <v>1026</v>
      </c>
      <c r="C69" s="22" t="s">
        <v>1025</v>
      </c>
      <c r="D69" s="22">
        <v>4</v>
      </c>
      <c r="E69" s="22">
        <v>1</v>
      </c>
      <c r="F69" s="22" t="s">
        <v>911</v>
      </c>
      <c r="G69" s="22" t="s">
        <v>911</v>
      </c>
      <c r="H69" s="22">
        <v>1</v>
      </c>
      <c r="I69" s="22" t="s">
        <v>911</v>
      </c>
      <c r="J69" s="22" t="s">
        <v>911</v>
      </c>
    </row>
    <row r="70" spans="1:10" ht="18.75">
      <c r="A70" s="11"/>
      <c r="B70" s="98" t="s">
        <v>1027</v>
      </c>
      <c r="C70" s="22" t="s">
        <v>1025</v>
      </c>
      <c r="D70" s="22">
        <v>2</v>
      </c>
      <c r="E70" s="22">
        <v>1</v>
      </c>
      <c r="F70" s="22" t="s">
        <v>911</v>
      </c>
      <c r="G70" s="22" t="s">
        <v>911</v>
      </c>
      <c r="H70" s="22">
        <v>1</v>
      </c>
      <c r="I70" s="22" t="s">
        <v>911</v>
      </c>
      <c r="J70" s="22" t="s">
        <v>911</v>
      </c>
    </row>
    <row r="71" spans="1:10" ht="18.75">
      <c r="A71" s="11"/>
      <c r="B71" s="98" t="s">
        <v>1028</v>
      </c>
      <c r="C71" s="22" t="s">
        <v>911</v>
      </c>
      <c r="D71" s="22">
        <v>1</v>
      </c>
      <c r="E71" s="22">
        <v>1</v>
      </c>
      <c r="F71" s="22" t="s">
        <v>911</v>
      </c>
      <c r="G71" s="22">
        <v>1</v>
      </c>
      <c r="H71" s="22" t="s">
        <v>911</v>
      </c>
      <c r="I71" s="22" t="s">
        <v>911</v>
      </c>
      <c r="J71" s="22" t="s">
        <v>911</v>
      </c>
    </row>
    <row r="72" spans="1:10" ht="18.75">
      <c r="A72" s="11"/>
      <c r="B72" s="98" t="s">
        <v>1029</v>
      </c>
      <c r="C72" s="22" t="s">
        <v>1030</v>
      </c>
      <c r="D72" s="22">
        <v>2</v>
      </c>
      <c r="E72" s="22">
        <v>1</v>
      </c>
      <c r="F72" s="22" t="s">
        <v>911</v>
      </c>
      <c r="G72" s="22" t="s">
        <v>911</v>
      </c>
      <c r="H72" s="22">
        <v>1</v>
      </c>
      <c r="I72" s="22" t="s">
        <v>911</v>
      </c>
      <c r="J72" s="22" t="s">
        <v>911</v>
      </c>
    </row>
    <row r="73" spans="1:10" ht="18.75">
      <c r="A73" s="11"/>
      <c r="B73" s="98" t="s">
        <v>1964</v>
      </c>
      <c r="C73" s="22" t="s">
        <v>915</v>
      </c>
      <c r="D73" s="22">
        <v>23</v>
      </c>
      <c r="E73" s="22">
        <v>6</v>
      </c>
      <c r="F73" s="22">
        <v>2</v>
      </c>
      <c r="G73" s="22">
        <v>1</v>
      </c>
      <c r="H73" s="11">
        <v>2</v>
      </c>
      <c r="I73" s="11">
        <v>2</v>
      </c>
      <c r="J73" s="11">
        <v>2</v>
      </c>
    </row>
    <row r="74" spans="1:10" ht="18.75">
      <c r="A74" s="11"/>
      <c r="B74" s="98" t="s">
        <v>1603</v>
      </c>
      <c r="C74" s="22" t="s">
        <v>917</v>
      </c>
      <c r="D74" s="22">
        <v>5</v>
      </c>
      <c r="E74" s="22">
        <v>1</v>
      </c>
      <c r="F74" s="22" t="s">
        <v>911</v>
      </c>
      <c r="G74" s="22">
        <v>1</v>
      </c>
      <c r="H74" s="11">
        <v>2</v>
      </c>
      <c r="I74" s="11">
        <v>1</v>
      </c>
      <c r="J74" s="11">
        <v>1</v>
      </c>
    </row>
    <row r="75" spans="1:10" ht="18.75">
      <c r="A75" s="11"/>
      <c r="B75" s="98" t="s">
        <v>1086</v>
      </c>
      <c r="C75" s="22" t="s">
        <v>1031</v>
      </c>
      <c r="D75" s="22">
        <v>13</v>
      </c>
      <c r="E75" s="22">
        <v>2</v>
      </c>
      <c r="F75" s="22" t="s">
        <v>911</v>
      </c>
      <c r="G75" s="22">
        <v>1</v>
      </c>
      <c r="H75" s="22" t="s">
        <v>911</v>
      </c>
      <c r="I75" s="22" t="s">
        <v>911</v>
      </c>
      <c r="J75" s="22">
        <v>1</v>
      </c>
    </row>
    <row r="76" spans="1:10" ht="18.75">
      <c r="A76" s="11"/>
      <c r="B76" s="98" t="s">
        <v>1032</v>
      </c>
      <c r="C76" s="22" t="s">
        <v>1030</v>
      </c>
      <c r="D76" s="22">
        <v>3</v>
      </c>
      <c r="E76" s="22">
        <v>3</v>
      </c>
      <c r="F76" s="22" t="s">
        <v>911</v>
      </c>
      <c r="G76" s="22" t="s">
        <v>911</v>
      </c>
      <c r="H76" s="22">
        <v>1</v>
      </c>
      <c r="I76" s="22">
        <v>1</v>
      </c>
      <c r="J76" s="22">
        <v>1</v>
      </c>
    </row>
    <row r="77" spans="1:10" ht="18.75">
      <c r="A77" s="11"/>
      <c r="B77" s="98" t="s">
        <v>1824</v>
      </c>
      <c r="C77" s="22" t="s">
        <v>1030</v>
      </c>
      <c r="D77" s="22">
        <v>1</v>
      </c>
      <c r="E77" s="22">
        <v>1</v>
      </c>
      <c r="F77" s="22" t="s">
        <v>911</v>
      </c>
      <c r="G77" s="22">
        <v>1</v>
      </c>
      <c r="H77" s="22" t="s">
        <v>911</v>
      </c>
      <c r="I77" s="22" t="s">
        <v>911</v>
      </c>
      <c r="J77" s="22" t="s">
        <v>911</v>
      </c>
    </row>
    <row r="78" spans="1:10" ht="18.75">
      <c r="A78" s="11"/>
      <c r="B78" s="104" t="s">
        <v>1575</v>
      </c>
      <c r="C78" s="22"/>
      <c r="D78" s="22">
        <v>5</v>
      </c>
      <c r="E78" s="22">
        <v>5</v>
      </c>
      <c r="F78" s="22">
        <v>3</v>
      </c>
      <c r="G78" s="22">
        <v>1</v>
      </c>
      <c r="H78" s="22" t="s">
        <v>911</v>
      </c>
      <c r="I78" s="22">
        <v>1</v>
      </c>
      <c r="J78" s="22" t="s">
        <v>911</v>
      </c>
    </row>
    <row r="79" spans="1:10" ht="18.75">
      <c r="A79" s="11"/>
      <c r="B79" s="98" t="s">
        <v>1825</v>
      </c>
      <c r="C79" s="22" t="s">
        <v>1826</v>
      </c>
      <c r="D79" s="22">
        <v>1</v>
      </c>
      <c r="E79" s="22">
        <v>1</v>
      </c>
      <c r="F79" s="22">
        <v>1</v>
      </c>
      <c r="G79" s="22" t="s">
        <v>911</v>
      </c>
      <c r="H79" s="22" t="s">
        <v>911</v>
      </c>
      <c r="I79" s="22" t="s">
        <v>911</v>
      </c>
      <c r="J79" s="22" t="s">
        <v>911</v>
      </c>
    </row>
    <row r="80" spans="1:10" ht="31.5">
      <c r="A80" s="11"/>
      <c r="B80" s="98" t="s">
        <v>1827</v>
      </c>
      <c r="C80" s="22" t="s">
        <v>1009</v>
      </c>
      <c r="D80" s="22">
        <v>1</v>
      </c>
      <c r="E80" s="22">
        <v>1</v>
      </c>
      <c r="F80" s="22">
        <v>1</v>
      </c>
      <c r="G80" s="22" t="s">
        <v>911</v>
      </c>
      <c r="H80" s="22" t="s">
        <v>911</v>
      </c>
      <c r="I80" s="22" t="s">
        <v>911</v>
      </c>
      <c r="J80" s="22" t="s">
        <v>911</v>
      </c>
    </row>
    <row r="81" spans="1:10" ht="31.5">
      <c r="A81" s="11"/>
      <c r="B81" s="98" t="s">
        <v>1828</v>
      </c>
      <c r="C81" s="22" t="s">
        <v>1009</v>
      </c>
      <c r="D81" s="22">
        <v>1</v>
      </c>
      <c r="E81" s="22">
        <v>1</v>
      </c>
      <c r="F81" s="22" t="s">
        <v>911</v>
      </c>
      <c r="G81" s="22" t="s">
        <v>911</v>
      </c>
      <c r="H81" s="22" t="s">
        <v>911</v>
      </c>
      <c r="I81" s="22">
        <v>1</v>
      </c>
      <c r="J81" s="22" t="s">
        <v>911</v>
      </c>
    </row>
    <row r="82" spans="1:10" ht="18.75">
      <c r="A82" s="11"/>
      <c r="B82" s="98" t="s">
        <v>1829</v>
      </c>
      <c r="C82" s="22" t="s">
        <v>1830</v>
      </c>
      <c r="D82" s="22">
        <v>2</v>
      </c>
      <c r="E82" s="22">
        <v>2</v>
      </c>
      <c r="F82" s="22">
        <v>1</v>
      </c>
      <c r="G82" s="22">
        <v>1</v>
      </c>
      <c r="H82" s="22" t="s">
        <v>911</v>
      </c>
      <c r="I82" s="22" t="s">
        <v>911</v>
      </c>
      <c r="J82" s="22" t="s">
        <v>911</v>
      </c>
    </row>
    <row r="83" spans="1:10" ht="18.75">
      <c r="A83" s="11"/>
      <c r="B83" s="104" t="s">
        <v>1172</v>
      </c>
      <c r="C83" s="22"/>
      <c r="D83" s="22">
        <v>10</v>
      </c>
      <c r="E83" s="22">
        <v>6</v>
      </c>
      <c r="F83" s="22">
        <v>1</v>
      </c>
      <c r="G83" s="22">
        <v>1</v>
      </c>
      <c r="H83" s="22">
        <v>2</v>
      </c>
      <c r="I83" s="22">
        <v>1</v>
      </c>
      <c r="J83" s="22">
        <v>1</v>
      </c>
    </row>
    <row r="84" spans="1:10" ht="18.75">
      <c r="A84" s="11"/>
      <c r="B84" s="98" t="s">
        <v>1831</v>
      </c>
      <c r="C84" s="22" t="s">
        <v>927</v>
      </c>
      <c r="D84" s="22">
        <v>1</v>
      </c>
      <c r="E84" s="22">
        <v>1</v>
      </c>
      <c r="F84" s="22" t="s">
        <v>911</v>
      </c>
      <c r="G84" s="22" t="s">
        <v>911</v>
      </c>
      <c r="H84" s="22" t="s">
        <v>911</v>
      </c>
      <c r="I84" s="22" t="s">
        <v>911</v>
      </c>
      <c r="J84" s="22">
        <v>1</v>
      </c>
    </row>
    <row r="85" spans="1:10" ht="18.75">
      <c r="A85" s="11"/>
      <c r="B85" s="98" t="s">
        <v>933</v>
      </c>
      <c r="C85" s="22" t="s">
        <v>934</v>
      </c>
      <c r="D85" s="22">
        <v>5</v>
      </c>
      <c r="E85" s="22">
        <v>2</v>
      </c>
      <c r="F85" s="22" t="s">
        <v>911</v>
      </c>
      <c r="G85" s="22">
        <v>1</v>
      </c>
      <c r="H85" s="22">
        <v>1</v>
      </c>
      <c r="I85" s="22" t="s">
        <v>911</v>
      </c>
      <c r="J85" s="22" t="s">
        <v>911</v>
      </c>
    </row>
    <row r="86" spans="1:10" ht="18.75">
      <c r="A86" s="11"/>
      <c r="B86" s="98" t="s">
        <v>1832</v>
      </c>
      <c r="C86" s="22" t="s">
        <v>1833</v>
      </c>
      <c r="D86" s="22">
        <v>2</v>
      </c>
      <c r="E86" s="22">
        <v>2</v>
      </c>
      <c r="F86" s="22" t="s">
        <v>911</v>
      </c>
      <c r="G86" s="22" t="s">
        <v>911</v>
      </c>
      <c r="H86" s="22">
        <v>1</v>
      </c>
      <c r="I86" s="22">
        <v>1</v>
      </c>
      <c r="J86" s="22" t="s">
        <v>911</v>
      </c>
    </row>
    <row r="87" spans="1:10" ht="18.75">
      <c r="A87" s="11"/>
      <c r="B87" s="98" t="s">
        <v>1834</v>
      </c>
      <c r="C87" s="22" t="s">
        <v>909</v>
      </c>
      <c r="D87" s="22">
        <v>2</v>
      </c>
      <c r="E87" s="22">
        <v>1</v>
      </c>
      <c r="F87" s="22">
        <v>1</v>
      </c>
      <c r="G87" s="22" t="s">
        <v>911</v>
      </c>
      <c r="H87" s="22" t="s">
        <v>911</v>
      </c>
      <c r="I87" s="22" t="s">
        <v>911</v>
      </c>
      <c r="J87" s="22" t="s">
        <v>911</v>
      </c>
    </row>
    <row r="88" spans="1:10" ht="18.75">
      <c r="A88" s="535" t="s">
        <v>1409</v>
      </c>
      <c r="B88" s="536"/>
      <c r="C88" s="536"/>
      <c r="D88" s="536"/>
      <c r="E88" s="536"/>
      <c r="F88" s="536"/>
      <c r="G88" s="536"/>
      <c r="H88" s="536"/>
      <c r="I88" s="536"/>
      <c r="J88" s="536"/>
    </row>
    <row r="89" spans="1:10" ht="18.75">
      <c r="A89" s="12">
        <v>7</v>
      </c>
      <c r="B89" s="95" t="s">
        <v>2126</v>
      </c>
      <c r="C89" s="97"/>
      <c r="D89" s="96">
        <v>23</v>
      </c>
      <c r="E89" s="96">
        <v>2</v>
      </c>
      <c r="F89" s="96" t="s">
        <v>911</v>
      </c>
      <c r="G89" s="96" t="s">
        <v>911</v>
      </c>
      <c r="H89" s="96">
        <v>2</v>
      </c>
      <c r="I89" s="22" t="s">
        <v>911</v>
      </c>
      <c r="J89" s="22" t="s">
        <v>911</v>
      </c>
    </row>
    <row r="90" spans="1:10" ht="18.75">
      <c r="A90" s="12"/>
      <c r="B90" s="104" t="s">
        <v>179</v>
      </c>
      <c r="C90" s="97"/>
      <c r="D90" s="209">
        <v>5</v>
      </c>
      <c r="E90" s="209">
        <v>2</v>
      </c>
      <c r="F90" s="322" t="s">
        <v>911</v>
      </c>
      <c r="G90" s="323" t="s">
        <v>911</v>
      </c>
      <c r="H90" s="209">
        <v>2</v>
      </c>
      <c r="I90" s="289" t="s">
        <v>911</v>
      </c>
      <c r="J90" s="289" t="s">
        <v>911</v>
      </c>
    </row>
    <row r="91" spans="1:10" ht="18.75">
      <c r="A91" s="12"/>
      <c r="B91" s="98" t="s">
        <v>1923</v>
      </c>
      <c r="C91" s="97" t="s">
        <v>1924</v>
      </c>
      <c r="D91" s="97">
        <v>3</v>
      </c>
      <c r="E91" s="97">
        <v>1</v>
      </c>
      <c r="F91" s="97" t="s">
        <v>911</v>
      </c>
      <c r="G91" s="97" t="s">
        <v>911</v>
      </c>
      <c r="H91" s="11">
        <v>1</v>
      </c>
      <c r="I91" s="11">
        <v>1</v>
      </c>
      <c r="J91" s="11">
        <v>1</v>
      </c>
    </row>
    <row r="92" spans="1:10" ht="18.75">
      <c r="A92" s="12"/>
      <c r="B92" s="98" t="s">
        <v>1925</v>
      </c>
      <c r="C92" s="97" t="s">
        <v>1926</v>
      </c>
      <c r="D92" s="97">
        <v>2</v>
      </c>
      <c r="E92" s="97">
        <v>1</v>
      </c>
      <c r="F92" s="97" t="s">
        <v>911</v>
      </c>
      <c r="G92" s="97" t="s">
        <v>911</v>
      </c>
      <c r="H92" s="97">
        <v>1</v>
      </c>
      <c r="I92" s="22" t="s">
        <v>911</v>
      </c>
      <c r="J92" s="22" t="s">
        <v>911</v>
      </c>
    </row>
    <row r="93" spans="1:10" ht="18.75">
      <c r="A93" s="12">
        <v>8</v>
      </c>
      <c r="B93" s="95" t="s">
        <v>2127</v>
      </c>
      <c r="C93" s="98"/>
      <c r="D93" s="54">
        <v>17</v>
      </c>
      <c r="E93" s="54" t="s">
        <v>911</v>
      </c>
      <c r="F93" s="54">
        <v>4</v>
      </c>
      <c r="G93" s="12" t="s">
        <v>911</v>
      </c>
      <c r="H93" s="12" t="s">
        <v>911</v>
      </c>
      <c r="I93" s="12" t="s">
        <v>911</v>
      </c>
      <c r="J93" s="12" t="s">
        <v>911</v>
      </c>
    </row>
    <row r="94" spans="1:10" ht="18.75">
      <c r="A94" s="12"/>
      <c r="B94" s="104" t="s">
        <v>179</v>
      </c>
      <c r="C94" s="95"/>
      <c r="D94" s="54" t="s">
        <v>911</v>
      </c>
      <c r="E94" s="54" t="s">
        <v>911</v>
      </c>
      <c r="F94" s="289">
        <v>4</v>
      </c>
      <c r="G94" s="12" t="s">
        <v>911</v>
      </c>
      <c r="H94" s="12" t="s">
        <v>911</v>
      </c>
      <c r="I94" s="12" t="s">
        <v>911</v>
      </c>
      <c r="J94" s="12" t="s">
        <v>911</v>
      </c>
    </row>
    <row r="95" spans="1:10" ht="18.75">
      <c r="A95" s="12"/>
      <c r="B95" s="98" t="s">
        <v>1086</v>
      </c>
      <c r="C95" s="22" t="s">
        <v>1031</v>
      </c>
      <c r="D95" s="97">
        <v>4</v>
      </c>
      <c r="E95" s="97" t="s">
        <v>911</v>
      </c>
      <c r="F95" s="97">
        <v>3</v>
      </c>
      <c r="G95" s="12" t="s">
        <v>911</v>
      </c>
      <c r="H95" s="12" t="s">
        <v>911</v>
      </c>
      <c r="I95" s="11">
        <v>1</v>
      </c>
      <c r="J95" s="11">
        <v>1</v>
      </c>
    </row>
    <row r="96" spans="1:10" ht="18.75">
      <c r="A96" s="12"/>
      <c r="B96" s="98" t="s">
        <v>1927</v>
      </c>
      <c r="C96" s="22" t="s">
        <v>1904</v>
      </c>
      <c r="D96" s="97">
        <v>1</v>
      </c>
      <c r="E96" s="97" t="s">
        <v>911</v>
      </c>
      <c r="F96" s="97">
        <v>1</v>
      </c>
      <c r="G96" s="12" t="s">
        <v>911</v>
      </c>
      <c r="H96" s="12" t="s">
        <v>911</v>
      </c>
      <c r="I96" s="12" t="s">
        <v>911</v>
      </c>
      <c r="J96" s="12" t="s">
        <v>911</v>
      </c>
    </row>
    <row r="97" spans="1:10" ht="18.75">
      <c r="A97" s="12">
        <v>9</v>
      </c>
      <c r="B97" s="95" t="s">
        <v>1889</v>
      </c>
      <c r="C97" s="54"/>
      <c r="D97" s="54">
        <v>32</v>
      </c>
      <c r="E97" s="54">
        <v>11</v>
      </c>
      <c r="F97" s="54" t="s">
        <v>911</v>
      </c>
      <c r="G97" s="54">
        <v>2</v>
      </c>
      <c r="H97" s="54" t="s">
        <v>911</v>
      </c>
      <c r="I97" s="54">
        <v>2</v>
      </c>
      <c r="J97" s="54">
        <v>4</v>
      </c>
    </row>
    <row r="98" spans="1:10" ht="18.75">
      <c r="A98" s="11"/>
      <c r="B98" s="104" t="s">
        <v>179</v>
      </c>
      <c r="C98" s="54"/>
      <c r="D98" s="289">
        <v>12</v>
      </c>
      <c r="E98" s="289">
        <v>7</v>
      </c>
      <c r="F98" s="289" t="s">
        <v>911</v>
      </c>
      <c r="G98" s="289">
        <v>1</v>
      </c>
      <c r="H98" s="289" t="s">
        <v>911</v>
      </c>
      <c r="I98" s="289">
        <v>2</v>
      </c>
      <c r="J98" s="289">
        <v>4</v>
      </c>
    </row>
    <row r="99" spans="1:10" ht="18.75">
      <c r="A99" s="11"/>
      <c r="B99" s="98" t="s">
        <v>1890</v>
      </c>
      <c r="C99" s="22" t="s">
        <v>915</v>
      </c>
      <c r="D99" s="22">
        <v>2</v>
      </c>
      <c r="E99" s="22">
        <v>1</v>
      </c>
      <c r="F99" s="22" t="s">
        <v>911</v>
      </c>
      <c r="G99" s="22">
        <v>1</v>
      </c>
      <c r="H99" s="22" t="s">
        <v>911</v>
      </c>
      <c r="I99" s="22" t="s">
        <v>911</v>
      </c>
      <c r="J99" s="22" t="s">
        <v>911</v>
      </c>
    </row>
    <row r="100" spans="1:10" ht="18.75">
      <c r="A100" s="11"/>
      <c r="B100" s="98" t="s">
        <v>2227</v>
      </c>
      <c r="C100" s="22" t="s">
        <v>1891</v>
      </c>
      <c r="D100" s="22">
        <v>1</v>
      </c>
      <c r="E100" s="22">
        <v>1</v>
      </c>
      <c r="F100" s="22" t="s">
        <v>911</v>
      </c>
      <c r="G100" s="22" t="s">
        <v>911</v>
      </c>
      <c r="H100" s="11">
        <v>1</v>
      </c>
      <c r="I100" s="11">
        <v>1</v>
      </c>
      <c r="J100" s="22">
        <v>1</v>
      </c>
    </row>
    <row r="101" spans="1:10" ht="18.75">
      <c r="A101" s="11"/>
      <c r="B101" s="98" t="s">
        <v>896</v>
      </c>
      <c r="C101" s="22" t="s">
        <v>895</v>
      </c>
      <c r="D101" s="22">
        <v>4</v>
      </c>
      <c r="E101" s="22">
        <v>2</v>
      </c>
      <c r="F101" s="22" t="s">
        <v>911</v>
      </c>
      <c r="G101" s="22" t="s">
        <v>911</v>
      </c>
      <c r="H101" s="22" t="s">
        <v>911</v>
      </c>
      <c r="I101" s="22" t="s">
        <v>911</v>
      </c>
      <c r="J101" s="22">
        <v>2</v>
      </c>
    </row>
    <row r="102" spans="1:10" ht="18.75">
      <c r="A102" s="11"/>
      <c r="B102" s="98" t="s">
        <v>1892</v>
      </c>
      <c r="C102" s="22" t="s">
        <v>1893</v>
      </c>
      <c r="D102" s="22">
        <v>1</v>
      </c>
      <c r="E102" s="22">
        <v>1</v>
      </c>
      <c r="F102" s="22" t="s">
        <v>911</v>
      </c>
      <c r="G102" s="22" t="s">
        <v>911</v>
      </c>
      <c r="H102" s="22" t="s">
        <v>911</v>
      </c>
      <c r="I102" s="22">
        <v>1</v>
      </c>
      <c r="J102" s="22" t="s">
        <v>911</v>
      </c>
    </row>
    <row r="103" spans="1:10" ht="18.75">
      <c r="A103" s="11"/>
      <c r="B103" s="98" t="s">
        <v>1917</v>
      </c>
      <c r="C103" s="22" t="s">
        <v>1918</v>
      </c>
      <c r="D103" s="22">
        <v>4</v>
      </c>
      <c r="E103" s="22">
        <v>2</v>
      </c>
      <c r="F103" s="22" t="s">
        <v>911</v>
      </c>
      <c r="G103" s="22" t="s">
        <v>911</v>
      </c>
      <c r="H103" s="22" t="s">
        <v>911</v>
      </c>
      <c r="I103" s="22">
        <v>1</v>
      </c>
      <c r="J103" s="22">
        <v>1</v>
      </c>
    </row>
    <row r="104" spans="1:10" ht="18.75">
      <c r="A104" s="11"/>
      <c r="B104" s="104" t="s">
        <v>2275</v>
      </c>
      <c r="C104" s="289"/>
      <c r="D104" s="289">
        <v>1</v>
      </c>
      <c r="E104" s="289">
        <v>1</v>
      </c>
      <c r="F104" s="289" t="s">
        <v>911</v>
      </c>
      <c r="G104" s="289">
        <v>1</v>
      </c>
      <c r="H104" s="289" t="s">
        <v>911</v>
      </c>
      <c r="I104" s="289" t="s">
        <v>911</v>
      </c>
      <c r="J104" s="289" t="s">
        <v>911</v>
      </c>
    </row>
    <row r="105" spans="1:10" ht="18.75">
      <c r="A105" s="11"/>
      <c r="B105" s="98" t="s">
        <v>730</v>
      </c>
      <c r="C105" s="22" t="s">
        <v>910</v>
      </c>
      <c r="D105" s="22">
        <v>1</v>
      </c>
      <c r="E105" s="22">
        <v>1</v>
      </c>
      <c r="F105" s="22" t="s">
        <v>911</v>
      </c>
      <c r="G105" s="22">
        <v>1</v>
      </c>
      <c r="H105" s="22" t="s">
        <v>911</v>
      </c>
      <c r="I105" s="22" t="s">
        <v>911</v>
      </c>
      <c r="J105" s="54" t="s">
        <v>911</v>
      </c>
    </row>
    <row r="106" spans="1:10" ht="36" customHeight="1">
      <c r="A106" s="12">
        <v>10</v>
      </c>
      <c r="B106" s="95" t="s">
        <v>1903</v>
      </c>
      <c r="C106" s="54"/>
      <c r="D106" s="54">
        <v>22</v>
      </c>
      <c r="E106" s="54">
        <v>4</v>
      </c>
      <c r="F106" s="54">
        <v>5</v>
      </c>
      <c r="G106" s="54" t="s">
        <v>911</v>
      </c>
      <c r="H106" s="54" t="s">
        <v>911</v>
      </c>
      <c r="I106" s="54">
        <v>2</v>
      </c>
      <c r="J106" s="54" t="s">
        <v>911</v>
      </c>
    </row>
    <row r="107" spans="1:10" ht="18.75">
      <c r="A107" s="11"/>
      <c r="B107" s="104" t="s">
        <v>179</v>
      </c>
      <c r="C107" s="54"/>
      <c r="D107" s="22">
        <v>4</v>
      </c>
      <c r="E107" s="22">
        <v>2</v>
      </c>
      <c r="F107" s="22">
        <v>4</v>
      </c>
      <c r="G107" s="22" t="s">
        <v>911</v>
      </c>
      <c r="H107" s="22" t="s">
        <v>911</v>
      </c>
      <c r="I107" s="22">
        <v>2</v>
      </c>
      <c r="J107" s="22" t="s">
        <v>911</v>
      </c>
    </row>
    <row r="108" spans="1:10" ht="18.75">
      <c r="A108" s="11"/>
      <c r="B108" s="98" t="s">
        <v>2239</v>
      </c>
      <c r="C108" s="22" t="s">
        <v>1904</v>
      </c>
      <c r="D108" s="22" t="s">
        <v>911</v>
      </c>
      <c r="E108" s="22" t="s">
        <v>911</v>
      </c>
      <c r="F108" s="22">
        <v>1</v>
      </c>
      <c r="G108" s="22" t="s">
        <v>911</v>
      </c>
      <c r="H108" s="22" t="s">
        <v>911</v>
      </c>
      <c r="I108" s="22" t="s">
        <v>911</v>
      </c>
      <c r="J108" s="22" t="s">
        <v>911</v>
      </c>
    </row>
    <row r="109" spans="1:10" ht="18.75">
      <c r="A109" s="11"/>
      <c r="B109" s="98" t="s">
        <v>218</v>
      </c>
      <c r="C109" s="22" t="s">
        <v>1905</v>
      </c>
      <c r="D109" s="22" t="s">
        <v>911</v>
      </c>
      <c r="E109" s="22" t="s">
        <v>911</v>
      </c>
      <c r="F109" s="22">
        <v>1</v>
      </c>
      <c r="G109" s="22" t="s">
        <v>911</v>
      </c>
      <c r="H109" s="22" t="s">
        <v>911</v>
      </c>
      <c r="I109" s="22" t="s">
        <v>911</v>
      </c>
      <c r="J109" s="22" t="s">
        <v>911</v>
      </c>
    </row>
    <row r="110" spans="1:10" ht="18.75">
      <c r="A110" s="11"/>
      <c r="B110" s="98" t="s">
        <v>1892</v>
      </c>
      <c r="C110" s="22" t="s">
        <v>1893</v>
      </c>
      <c r="D110" s="22" t="s">
        <v>911</v>
      </c>
      <c r="E110" s="22" t="s">
        <v>911</v>
      </c>
      <c r="F110" s="22">
        <v>1</v>
      </c>
      <c r="G110" s="22" t="s">
        <v>911</v>
      </c>
      <c r="H110" s="22" t="s">
        <v>911</v>
      </c>
      <c r="I110" s="22" t="s">
        <v>911</v>
      </c>
      <c r="J110" s="22" t="s">
        <v>911</v>
      </c>
    </row>
    <row r="111" spans="1:10" ht="18.75">
      <c r="A111" s="11"/>
      <c r="B111" s="98" t="s">
        <v>1906</v>
      </c>
      <c r="C111" s="22" t="s">
        <v>1907</v>
      </c>
      <c r="D111" s="22">
        <v>4</v>
      </c>
      <c r="E111" s="22">
        <v>2</v>
      </c>
      <c r="F111" s="22">
        <v>3</v>
      </c>
      <c r="G111" s="22">
        <v>3</v>
      </c>
      <c r="H111" s="22">
        <v>3</v>
      </c>
      <c r="I111" s="22">
        <v>3</v>
      </c>
      <c r="J111" s="22">
        <v>3</v>
      </c>
    </row>
    <row r="112" spans="1:10" ht="18.75">
      <c r="A112" s="11"/>
      <c r="B112" s="104" t="s">
        <v>1575</v>
      </c>
      <c r="C112" s="54"/>
      <c r="D112" s="22" t="s">
        <v>911</v>
      </c>
      <c r="E112" s="22" t="s">
        <v>911</v>
      </c>
      <c r="F112" s="22">
        <v>1</v>
      </c>
      <c r="G112" s="22" t="s">
        <v>911</v>
      </c>
      <c r="H112" s="22" t="s">
        <v>911</v>
      </c>
      <c r="I112" s="22" t="s">
        <v>911</v>
      </c>
      <c r="J112" s="22" t="s">
        <v>911</v>
      </c>
    </row>
    <row r="113" spans="1:10" ht="18.75">
      <c r="A113" s="11"/>
      <c r="B113" s="180" t="s">
        <v>1908</v>
      </c>
      <c r="C113" s="22" t="s">
        <v>1909</v>
      </c>
      <c r="D113" s="22" t="s">
        <v>911</v>
      </c>
      <c r="E113" s="22" t="s">
        <v>911</v>
      </c>
      <c r="F113" s="22">
        <v>1</v>
      </c>
      <c r="G113" s="22" t="s">
        <v>911</v>
      </c>
      <c r="H113" s="22" t="s">
        <v>911</v>
      </c>
      <c r="I113" s="22" t="s">
        <v>911</v>
      </c>
      <c r="J113" s="22" t="s">
        <v>911</v>
      </c>
    </row>
    <row r="114" spans="1:10" ht="18.75">
      <c r="A114" s="12">
        <v>11</v>
      </c>
      <c r="B114" s="95" t="s">
        <v>1910</v>
      </c>
      <c r="C114" s="54"/>
      <c r="D114" s="54">
        <v>6</v>
      </c>
      <c r="E114" s="54">
        <v>2</v>
      </c>
      <c r="F114" s="54">
        <v>3</v>
      </c>
      <c r="G114" s="54">
        <v>1</v>
      </c>
      <c r="H114" s="54">
        <v>1</v>
      </c>
      <c r="I114" s="54" t="s">
        <v>911</v>
      </c>
      <c r="J114" s="54" t="s">
        <v>911</v>
      </c>
    </row>
    <row r="115" spans="1:10" ht="18.75">
      <c r="A115" s="11"/>
      <c r="B115" s="104" t="s">
        <v>179</v>
      </c>
      <c r="C115" s="54"/>
      <c r="D115" s="22">
        <v>2</v>
      </c>
      <c r="E115" s="22" t="s">
        <v>911</v>
      </c>
      <c r="F115" s="22">
        <v>1</v>
      </c>
      <c r="G115" s="22">
        <v>1</v>
      </c>
      <c r="H115" s="22">
        <v>1</v>
      </c>
      <c r="I115" s="22" t="s">
        <v>911</v>
      </c>
      <c r="J115" s="22" t="s">
        <v>911</v>
      </c>
    </row>
    <row r="116" spans="1:10" ht="18.75">
      <c r="A116" s="11"/>
      <c r="B116" s="98" t="s">
        <v>1005</v>
      </c>
      <c r="C116" s="22" t="s">
        <v>1031</v>
      </c>
      <c r="D116" s="22">
        <v>2</v>
      </c>
      <c r="E116" s="22" t="s">
        <v>911</v>
      </c>
      <c r="F116" s="22">
        <v>1</v>
      </c>
      <c r="G116" s="22">
        <v>1</v>
      </c>
      <c r="H116" s="22">
        <v>1</v>
      </c>
      <c r="I116" s="22" t="s">
        <v>911</v>
      </c>
      <c r="J116" s="22" t="s">
        <v>911</v>
      </c>
    </row>
    <row r="117" spans="1:10" ht="18.75">
      <c r="A117" s="11"/>
      <c r="B117" s="104" t="s">
        <v>2275</v>
      </c>
      <c r="C117" s="54"/>
      <c r="D117" s="22">
        <v>2</v>
      </c>
      <c r="E117" s="22">
        <v>2</v>
      </c>
      <c r="F117" s="22">
        <v>2</v>
      </c>
      <c r="G117" s="22" t="s">
        <v>911</v>
      </c>
      <c r="H117" s="22" t="s">
        <v>911</v>
      </c>
      <c r="I117" s="22" t="s">
        <v>911</v>
      </c>
      <c r="J117" s="22" t="s">
        <v>911</v>
      </c>
    </row>
    <row r="118" spans="1:10" ht="18.75">
      <c r="A118" s="11"/>
      <c r="B118" s="98" t="s">
        <v>906</v>
      </c>
      <c r="C118" s="22" t="s">
        <v>907</v>
      </c>
      <c r="D118" s="22">
        <v>1</v>
      </c>
      <c r="E118" s="22">
        <v>1</v>
      </c>
      <c r="F118" s="22">
        <v>1</v>
      </c>
      <c r="G118" s="22" t="s">
        <v>911</v>
      </c>
      <c r="H118" s="22" t="s">
        <v>911</v>
      </c>
      <c r="I118" s="22" t="s">
        <v>911</v>
      </c>
      <c r="J118" s="22" t="s">
        <v>911</v>
      </c>
    </row>
    <row r="119" spans="1:10" ht="18.75">
      <c r="A119" s="11"/>
      <c r="B119" s="98" t="s">
        <v>2276</v>
      </c>
      <c r="C119" s="22" t="s">
        <v>934</v>
      </c>
      <c r="D119" s="22">
        <v>1</v>
      </c>
      <c r="E119" s="22">
        <v>1</v>
      </c>
      <c r="F119" s="22">
        <v>1</v>
      </c>
      <c r="G119" s="22" t="s">
        <v>911</v>
      </c>
      <c r="H119" s="22" t="s">
        <v>911</v>
      </c>
      <c r="I119" s="22" t="s">
        <v>911</v>
      </c>
      <c r="J119" s="22" t="s">
        <v>911</v>
      </c>
    </row>
    <row r="120" spans="1:10" ht="18.75">
      <c r="A120" s="12">
        <v>12</v>
      </c>
      <c r="B120" s="95" t="s">
        <v>1911</v>
      </c>
      <c r="C120" s="54"/>
      <c r="D120" s="54">
        <v>22</v>
      </c>
      <c r="E120" s="54">
        <v>15</v>
      </c>
      <c r="F120" s="54">
        <v>6</v>
      </c>
      <c r="G120" s="22" t="s">
        <v>911</v>
      </c>
      <c r="H120" s="22" t="s">
        <v>911</v>
      </c>
      <c r="I120" s="22" t="s">
        <v>911</v>
      </c>
      <c r="J120" s="22" t="s">
        <v>911</v>
      </c>
    </row>
    <row r="121" spans="1:10" ht="18.75">
      <c r="A121" s="11"/>
      <c r="B121" s="104" t="s">
        <v>179</v>
      </c>
      <c r="C121" s="22"/>
      <c r="D121" s="289">
        <v>4</v>
      </c>
      <c r="E121" s="289">
        <v>2</v>
      </c>
      <c r="F121" s="289">
        <v>4</v>
      </c>
      <c r="G121" s="22" t="s">
        <v>911</v>
      </c>
      <c r="H121" s="22" t="s">
        <v>911</v>
      </c>
      <c r="I121" s="22" t="s">
        <v>911</v>
      </c>
      <c r="J121" s="22" t="s">
        <v>911</v>
      </c>
    </row>
    <row r="122" spans="1:10" ht="18.75">
      <c r="A122" s="11"/>
      <c r="B122" s="98" t="s">
        <v>627</v>
      </c>
      <c r="C122" s="22" t="s">
        <v>628</v>
      </c>
      <c r="D122" s="22">
        <v>2</v>
      </c>
      <c r="E122" s="22">
        <v>1</v>
      </c>
      <c r="F122" s="22">
        <v>1</v>
      </c>
      <c r="G122" s="22" t="s">
        <v>911</v>
      </c>
      <c r="H122" s="22" t="s">
        <v>911</v>
      </c>
      <c r="I122" s="22" t="s">
        <v>911</v>
      </c>
      <c r="J122" s="22" t="s">
        <v>911</v>
      </c>
    </row>
    <row r="123" spans="1:10" ht="18.75">
      <c r="A123" s="11"/>
      <c r="B123" s="98" t="s">
        <v>1086</v>
      </c>
      <c r="C123" s="22" t="s">
        <v>1031</v>
      </c>
      <c r="D123" s="22">
        <v>2</v>
      </c>
      <c r="E123" s="22">
        <v>1</v>
      </c>
      <c r="F123" s="22">
        <v>3</v>
      </c>
      <c r="G123" s="22" t="s">
        <v>911</v>
      </c>
      <c r="H123" s="22" t="s">
        <v>911</v>
      </c>
      <c r="I123" s="22" t="s">
        <v>911</v>
      </c>
      <c r="J123" s="22" t="s">
        <v>911</v>
      </c>
    </row>
    <row r="124" spans="1:10" ht="18.75">
      <c r="A124" s="11"/>
      <c r="B124" s="104" t="s">
        <v>1575</v>
      </c>
      <c r="C124" s="22"/>
      <c r="D124" s="289">
        <v>2</v>
      </c>
      <c r="E124" s="289">
        <v>2</v>
      </c>
      <c r="F124" s="289">
        <v>2</v>
      </c>
      <c r="G124" s="22" t="s">
        <v>911</v>
      </c>
      <c r="H124" s="22" t="s">
        <v>911</v>
      </c>
      <c r="I124" s="22" t="s">
        <v>911</v>
      </c>
      <c r="J124" s="22" t="s">
        <v>911</v>
      </c>
    </row>
    <row r="125" spans="1:10" ht="18.75">
      <c r="A125" s="11"/>
      <c r="B125" s="98" t="s">
        <v>922</v>
      </c>
      <c r="C125" s="22" t="s">
        <v>923</v>
      </c>
      <c r="D125" s="22">
        <v>1</v>
      </c>
      <c r="E125" s="22">
        <v>1</v>
      </c>
      <c r="F125" s="22">
        <v>2</v>
      </c>
      <c r="G125" s="22" t="s">
        <v>911</v>
      </c>
      <c r="H125" s="22" t="s">
        <v>911</v>
      </c>
      <c r="I125" s="22" t="s">
        <v>911</v>
      </c>
      <c r="J125" s="22" t="s">
        <v>911</v>
      </c>
    </row>
    <row r="126" spans="1:10" ht="18.75">
      <c r="A126" s="546" t="s">
        <v>1569</v>
      </c>
      <c r="B126" s="547"/>
      <c r="C126" s="547"/>
      <c r="D126" s="547"/>
      <c r="E126" s="547"/>
      <c r="F126" s="547"/>
      <c r="G126" s="547"/>
      <c r="H126" s="547"/>
      <c r="I126" s="547"/>
      <c r="J126" s="547"/>
    </row>
    <row r="127" spans="1:10" ht="18.75">
      <c r="A127" s="504" t="s">
        <v>1580</v>
      </c>
      <c r="B127" s="556"/>
      <c r="C127" s="556"/>
      <c r="D127" s="556"/>
      <c r="E127" s="556"/>
      <c r="F127" s="556"/>
      <c r="G127" s="556"/>
      <c r="H127" s="556"/>
      <c r="I127" s="556"/>
      <c r="J127" s="557"/>
    </row>
    <row r="128" spans="1:10" ht="18.75">
      <c r="A128" s="12">
        <v>13</v>
      </c>
      <c r="B128" s="95" t="s">
        <v>563</v>
      </c>
      <c r="C128" s="213"/>
      <c r="D128" s="245">
        <v>330</v>
      </c>
      <c r="E128" s="245">
        <v>36</v>
      </c>
      <c r="F128" s="245">
        <v>9</v>
      </c>
      <c r="G128" s="245">
        <v>9</v>
      </c>
      <c r="H128" s="245">
        <v>8</v>
      </c>
      <c r="I128" s="245">
        <v>9</v>
      </c>
      <c r="J128" s="245">
        <v>9</v>
      </c>
    </row>
    <row r="129" spans="1:10" ht="18.75">
      <c r="A129" s="12"/>
      <c r="B129" s="104" t="s">
        <v>179</v>
      </c>
      <c r="C129" s="213"/>
      <c r="D129" s="292" t="s">
        <v>911</v>
      </c>
      <c r="E129" s="292" t="s">
        <v>911</v>
      </c>
      <c r="F129" s="292">
        <v>4</v>
      </c>
      <c r="G129" s="292">
        <v>4</v>
      </c>
      <c r="H129" s="292">
        <v>2</v>
      </c>
      <c r="I129" s="292">
        <v>4</v>
      </c>
      <c r="J129" s="292">
        <v>4</v>
      </c>
    </row>
    <row r="130" spans="1:10" ht="18.75">
      <c r="A130" s="12"/>
      <c r="B130" s="98" t="s">
        <v>2003</v>
      </c>
      <c r="C130" s="213"/>
      <c r="D130" s="213" t="s">
        <v>911</v>
      </c>
      <c r="E130" s="213" t="s">
        <v>911</v>
      </c>
      <c r="F130" s="213">
        <v>2</v>
      </c>
      <c r="G130" s="213">
        <v>2</v>
      </c>
      <c r="H130" s="213" t="s">
        <v>911</v>
      </c>
      <c r="I130" s="213">
        <v>2</v>
      </c>
      <c r="J130" s="213">
        <v>2</v>
      </c>
    </row>
    <row r="131" spans="1:10" ht="18.75">
      <c r="A131" s="12"/>
      <c r="B131" s="98" t="s">
        <v>1179</v>
      </c>
      <c r="C131" s="213"/>
      <c r="D131" s="213" t="s">
        <v>911</v>
      </c>
      <c r="E131" s="213" t="s">
        <v>911</v>
      </c>
      <c r="F131" s="213">
        <v>1</v>
      </c>
      <c r="G131" s="213">
        <v>1</v>
      </c>
      <c r="H131" s="213">
        <v>1</v>
      </c>
      <c r="I131" s="213">
        <v>1</v>
      </c>
      <c r="J131" s="213">
        <v>1</v>
      </c>
    </row>
    <row r="132" spans="1:10" ht="18.75">
      <c r="A132" s="12"/>
      <c r="B132" s="98" t="s">
        <v>1923</v>
      </c>
      <c r="C132" s="213"/>
      <c r="D132" s="213" t="s">
        <v>911</v>
      </c>
      <c r="E132" s="213" t="s">
        <v>911</v>
      </c>
      <c r="F132" s="213">
        <v>1</v>
      </c>
      <c r="G132" s="213">
        <v>1</v>
      </c>
      <c r="H132" s="213">
        <v>1</v>
      </c>
      <c r="I132" s="213">
        <v>1</v>
      </c>
      <c r="J132" s="213">
        <v>1</v>
      </c>
    </row>
    <row r="133" spans="1:10" ht="18.75">
      <c r="A133" s="12"/>
      <c r="B133" s="104" t="s">
        <v>1575</v>
      </c>
      <c r="C133" s="213"/>
      <c r="D133" s="292" t="s">
        <v>911</v>
      </c>
      <c r="E133" s="292" t="s">
        <v>911</v>
      </c>
      <c r="F133" s="292">
        <v>5</v>
      </c>
      <c r="G133" s="292">
        <v>5</v>
      </c>
      <c r="H133" s="292">
        <v>6</v>
      </c>
      <c r="I133" s="292">
        <v>5</v>
      </c>
      <c r="J133" s="292">
        <v>6</v>
      </c>
    </row>
    <row r="134" spans="1:10" ht="18.75">
      <c r="A134" s="12"/>
      <c r="B134" s="98" t="s">
        <v>787</v>
      </c>
      <c r="C134" s="213"/>
      <c r="D134" s="213" t="s">
        <v>911</v>
      </c>
      <c r="E134" s="213" t="s">
        <v>911</v>
      </c>
      <c r="F134" s="264" t="s">
        <v>911</v>
      </c>
      <c r="G134" s="264" t="s">
        <v>911</v>
      </c>
      <c r="H134" s="264">
        <v>1</v>
      </c>
      <c r="I134" s="264" t="s">
        <v>911</v>
      </c>
      <c r="J134" s="264">
        <v>1</v>
      </c>
    </row>
    <row r="135" spans="1:10" ht="18.75">
      <c r="A135" s="12"/>
      <c r="B135" s="262" t="s">
        <v>1374</v>
      </c>
      <c r="C135" s="213"/>
      <c r="D135" s="213"/>
      <c r="E135" s="213"/>
      <c r="F135" s="264">
        <v>2</v>
      </c>
      <c r="G135" s="264">
        <v>2</v>
      </c>
      <c r="H135" s="264">
        <v>2</v>
      </c>
      <c r="I135" s="264">
        <v>2</v>
      </c>
      <c r="J135" s="264">
        <v>2</v>
      </c>
    </row>
    <row r="136" spans="1:10" ht="18.75">
      <c r="A136" s="12"/>
      <c r="B136" s="262" t="s">
        <v>1349</v>
      </c>
      <c r="C136" s="213"/>
      <c r="D136" s="213"/>
      <c r="E136" s="213"/>
      <c r="F136" s="264">
        <v>3</v>
      </c>
      <c r="G136" s="264">
        <v>3</v>
      </c>
      <c r="H136" s="264">
        <v>3</v>
      </c>
      <c r="I136" s="264">
        <v>3</v>
      </c>
      <c r="J136" s="264">
        <v>3</v>
      </c>
    </row>
    <row r="137" spans="1:10" ht="18.75">
      <c r="A137" s="535" t="s">
        <v>1409</v>
      </c>
      <c r="B137" s="536"/>
      <c r="C137" s="536"/>
      <c r="D137" s="536"/>
      <c r="E137" s="536"/>
      <c r="F137" s="536"/>
      <c r="G137" s="536"/>
      <c r="H137" s="536"/>
      <c r="I137" s="536"/>
      <c r="J137" s="536"/>
    </row>
    <row r="138" spans="1:10" ht="18.75">
      <c r="A138" s="12">
        <v>14</v>
      </c>
      <c r="B138" s="95" t="s">
        <v>564</v>
      </c>
      <c r="C138" s="98"/>
      <c r="D138" s="54">
        <v>50</v>
      </c>
      <c r="E138" s="54">
        <v>26</v>
      </c>
      <c r="F138" s="54">
        <v>10</v>
      </c>
      <c r="G138" s="54">
        <v>8</v>
      </c>
      <c r="H138" s="54">
        <v>8</v>
      </c>
      <c r="I138" s="23" t="s">
        <v>911</v>
      </c>
      <c r="J138" s="23" t="s">
        <v>911</v>
      </c>
    </row>
    <row r="139" spans="1:10" ht="18.75">
      <c r="A139" s="11"/>
      <c r="B139" s="104" t="s">
        <v>179</v>
      </c>
      <c r="C139" s="98"/>
      <c r="D139" s="289">
        <v>31</v>
      </c>
      <c r="E139" s="289">
        <v>23</v>
      </c>
      <c r="F139" s="289">
        <v>8</v>
      </c>
      <c r="G139" s="289">
        <v>8</v>
      </c>
      <c r="H139" s="289">
        <v>8</v>
      </c>
      <c r="I139" s="324" t="s">
        <v>911</v>
      </c>
      <c r="J139" s="324" t="s">
        <v>911</v>
      </c>
    </row>
    <row r="140" spans="1:10" ht="18.75">
      <c r="A140" s="11"/>
      <c r="B140" s="98" t="s">
        <v>1928</v>
      </c>
      <c r="C140" s="98"/>
      <c r="D140" s="22">
        <v>11</v>
      </c>
      <c r="E140" s="22">
        <v>8</v>
      </c>
      <c r="F140" s="22">
        <v>8</v>
      </c>
      <c r="G140" s="22">
        <v>8</v>
      </c>
      <c r="H140" s="22">
        <v>8</v>
      </c>
      <c r="I140" s="23" t="s">
        <v>911</v>
      </c>
      <c r="J140" s="23" t="s">
        <v>911</v>
      </c>
    </row>
    <row r="141" spans="1:10" ht="18.75">
      <c r="A141" s="11"/>
      <c r="B141" s="104" t="s">
        <v>1575</v>
      </c>
      <c r="C141" s="98"/>
      <c r="D141" s="289">
        <v>16</v>
      </c>
      <c r="E141" s="289">
        <v>3</v>
      </c>
      <c r="F141" s="289">
        <v>2</v>
      </c>
      <c r="G141" s="22" t="s">
        <v>911</v>
      </c>
      <c r="H141" s="22" t="s">
        <v>911</v>
      </c>
      <c r="I141" s="23" t="s">
        <v>911</v>
      </c>
      <c r="J141" s="23" t="s">
        <v>911</v>
      </c>
    </row>
    <row r="142" spans="1:10" ht="18.75">
      <c r="A142" s="11"/>
      <c r="B142" s="98" t="s">
        <v>1931</v>
      </c>
      <c r="C142" s="98"/>
      <c r="D142" s="22">
        <v>1</v>
      </c>
      <c r="E142" s="22" t="s">
        <v>911</v>
      </c>
      <c r="F142" s="22">
        <v>1</v>
      </c>
      <c r="G142" s="22" t="s">
        <v>911</v>
      </c>
      <c r="H142" s="22" t="s">
        <v>911</v>
      </c>
      <c r="I142" s="23" t="s">
        <v>911</v>
      </c>
      <c r="J142" s="23" t="s">
        <v>911</v>
      </c>
    </row>
    <row r="143" spans="1:10" ht="18.75">
      <c r="A143" s="11"/>
      <c r="B143" s="98" t="s">
        <v>1932</v>
      </c>
      <c r="C143" s="98"/>
      <c r="D143" s="22">
        <v>1</v>
      </c>
      <c r="E143" s="22" t="s">
        <v>911</v>
      </c>
      <c r="F143" s="22">
        <v>1</v>
      </c>
      <c r="G143" s="22" t="s">
        <v>911</v>
      </c>
      <c r="H143" s="22" t="s">
        <v>911</v>
      </c>
      <c r="I143" s="23" t="s">
        <v>911</v>
      </c>
      <c r="J143" s="23" t="s">
        <v>911</v>
      </c>
    </row>
    <row r="144" spans="1:10" ht="18.75">
      <c r="A144" s="519" t="s">
        <v>1568</v>
      </c>
      <c r="B144" s="537"/>
      <c r="C144" s="537"/>
      <c r="D144" s="537"/>
      <c r="E144" s="537"/>
      <c r="F144" s="537"/>
      <c r="G144" s="537"/>
      <c r="H144" s="537"/>
      <c r="I144" s="537"/>
      <c r="J144" s="538"/>
    </row>
    <row r="145" spans="1:10" ht="18.75">
      <c r="A145" s="504" t="s">
        <v>1409</v>
      </c>
      <c r="B145" s="539"/>
      <c r="C145" s="539"/>
      <c r="D145" s="539"/>
      <c r="E145" s="539"/>
      <c r="F145" s="539"/>
      <c r="G145" s="539"/>
      <c r="H145" s="539"/>
      <c r="I145" s="539"/>
      <c r="J145" s="540"/>
    </row>
    <row r="146" spans="1:10" ht="18.75">
      <c r="A146" s="12">
        <v>15</v>
      </c>
      <c r="B146" s="184" t="s">
        <v>565</v>
      </c>
      <c r="C146" s="245"/>
      <c r="D146" s="245">
        <v>30</v>
      </c>
      <c r="E146" s="245">
        <v>14</v>
      </c>
      <c r="F146" s="245">
        <v>5</v>
      </c>
      <c r="G146" s="245">
        <v>2</v>
      </c>
      <c r="H146" s="245">
        <v>3</v>
      </c>
      <c r="I146" s="245">
        <v>3</v>
      </c>
      <c r="J146" s="245">
        <v>2</v>
      </c>
    </row>
    <row r="147" spans="1:10" ht="18.75">
      <c r="A147" s="11"/>
      <c r="B147" s="166" t="s">
        <v>1575</v>
      </c>
      <c r="C147" s="213"/>
      <c r="D147" s="292">
        <v>24</v>
      </c>
      <c r="E147" s="292" t="s">
        <v>911</v>
      </c>
      <c r="F147" s="292">
        <f>SUM(F148:F151)</f>
        <v>5</v>
      </c>
      <c r="G147" s="292">
        <f>SUM(G148:G151)</f>
        <v>2</v>
      </c>
      <c r="H147" s="292">
        <f>SUM(H148:H151)</f>
        <v>3</v>
      </c>
      <c r="I147" s="292">
        <v>3</v>
      </c>
      <c r="J147" s="292">
        <f>SUM(J148:J151)</f>
        <v>3</v>
      </c>
    </row>
    <row r="148" spans="1:10" ht="17.25" customHeight="1">
      <c r="A148" s="11"/>
      <c r="B148" s="182" t="s">
        <v>267</v>
      </c>
      <c r="C148" s="213"/>
      <c r="D148" s="213" t="s">
        <v>911</v>
      </c>
      <c r="E148" s="213" t="s">
        <v>911</v>
      </c>
      <c r="F148" s="213" t="s">
        <v>911</v>
      </c>
      <c r="G148" s="213">
        <v>1</v>
      </c>
      <c r="H148" s="213" t="s">
        <v>911</v>
      </c>
      <c r="I148" s="213">
        <v>1</v>
      </c>
      <c r="J148" s="213" t="s">
        <v>911</v>
      </c>
    </row>
    <row r="149" spans="1:10" ht="18.75">
      <c r="A149" s="11"/>
      <c r="B149" s="182" t="s">
        <v>268</v>
      </c>
      <c r="C149" s="213"/>
      <c r="D149" s="213" t="s">
        <v>911</v>
      </c>
      <c r="E149" s="213" t="s">
        <v>911</v>
      </c>
      <c r="F149" s="213">
        <v>3</v>
      </c>
      <c r="G149" s="213">
        <v>1</v>
      </c>
      <c r="H149" s="213">
        <v>1</v>
      </c>
      <c r="I149" s="213">
        <v>2</v>
      </c>
      <c r="J149" s="213">
        <v>2</v>
      </c>
    </row>
    <row r="150" spans="1:10" ht="18.75">
      <c r="A150" s="11"/>
      <c r="B150" s="182" t="s">
        <v>1426</v>
      </c>
      <c r="C150" s="213"/>
      <c r="D150" s="213" t="s">
        <v>911</v>
      </c>
      <c r="E150" s="213" t="s">
        <v>911</v>
      </c>
      <c r="F150" s="213">
        <v>1</v>
      </c>
      <c r="G150" s="213" t="s">
        <v>911</v>
      </c>
      <c r="H150" s="213">
        <v>1</v>
      </c>
      <c r="I150" s="213" t="s">
        <v>911</v>
      </c>
      <c r="J150" s="213" t="s">
        <v>911</v>
      </c>
    </row>
    <row r="151" spans="1:10" ht="18.75">
      <c r="A151" s="11"/>
      <c r="B151" s="182" t="s">
        <v>1965</v>
      </c>
      <c r="C151" s="213"/>
      <c r="D151" s="213" t="s">
        <v>911</v>
      </c>
      <c r="E151" s="213" t="s">
        <v>911</v>
      </c>
      <c r="F151" s="213">
        <v>1</v>
      </c>
      <c r="G151" s="213" t="s">
        <v>911</v>
      </c>
      <c r="H151" s="213">
        <v>1</v>
      </c>
      <c r="I151" s="264">
        <v>1</v>
      </c>
      <c r="J151" s="264">
        <v>1</v>
      </c>
    </row>
    <row r="152" spans="1:15" ht="18" customHeight="1">
      <c r="A152" s="519" t="s">
        <v>1567</v>
      </c>
      <c r="B152" s="562"/>
      <c r="C152" s="562"/>
      <c r="D152" s="562"/>
      <c r="E152" s="562"/>
      <c r="F152" s="562"/>
      <c r="G152" s="562"/>
      <c r="H152" s="562"/>
      <c r="I152" s="562"/>
      <c r="J152" s="562"/>
      <c r="K152" s="281"/>
      <c r="L152" s="281"/>
      <c r="M152" s="281"/>
      <c r="N152" s="281"/>
      <c r="O152" s="281"/>
    </row>
    <row r="153" spans="1:15" ht="15.75">
      <c r="A153" s="504" t="s">
        <v>1409</v>
      </c>
      <c r="B153" s="562"/>
      <c r="C153" s="562"/>
      <c r="D153" s="562"/>
      <c r="E153" s="562"/>
      <c r="F153" s="562"/>
      <c r="G153" s="562"/>
      <c r="H153" s="562"/>
      <c r="I153" s="562"/>
      <c r="J153" s="562"/>
      <c r="K153" s="282"/>
      <c r="L153" s="282"/>
      <c r="M153" s="282"/>
      <c r="N153" s="282"/>
      <c r="O153" s="282"/>
    </row>
    <row r="154" spans="1:15" ht="15.75">
      <c r="A154" s="29">
        <v>16</v>
      </c>
      <c r="B154" s="184" t="s">
        <v>566</v>
      </c>
      <c r="C154" s="245"/>
      <c r="D154" s="245" t="s">
        <v>911</v>
      </c>
      <c r="E154" s="245" t="s">
        <v>911</v>
      </c>
      <c r="F154" s="245">
        <v>6</v>
      </c>
      <c r="G154" s="245">
        <v>6</v>
      </c>
      <c r="H154" s="245">
        <v>9</v>
      </c>
      <c r="I154" s="245">
        <v>13</v>
      </c>
      <c r="J154" s="290">
        <v>14</v>
      </c>
      <c r="K154" s="282"/>
      <c r="L154" s="282"/>
      <c r="M154" s="282"/>
      <c r="N154" s="282"/>
      <c r="O154" s="282"/>
    </row>
    <row r="155" spans="1:15" ht="15.75">
      <c r="A155" s="29"/>
      <c r="B155" s="104" t="s">
        <v>179</v>
      </c>
      <c r="C155" s="213"/>
      <c r="D155" s="292" t="s">
        <v>911</v>
      </c>
      <c r="E155" s="292" t="s">
        <v>911</v>
      </c>
      <c r="F155" s="292">
        <v>6</v>
      </c>
      <c r="G155" s="292">
        <v>6</v>
      </c>
      <c r="H155" s="292">
        <v>9</v>
      </c>
      <c r="I155" s="292">
        <v>13</v>
      </c>
      <c r="J155" s="325">
        <v>14</v>
      </c>
      <c r="K155" s="282"/>
      <c r="L155" s="282"/>
      <c r="M155" s="282"/>
      <c r="N155" s="282"/>
      <c r="O155" s="282"/>
    </row>
    <row r="156" spans="1:15" ht="15.75">
      <c r="A156" s="29"/>
      <c r="B156" s="182" t="s">
        <v>1086</v>
      </c>
      <c r="C156" s="246">
        <v>19205</v>
      </c>
      <c r="D156" s="213">
        <v>4</v>
      </c>
      <c r="E156" s="213">
        <v>1</v>
      </c>
      <c r="F156" s="213">
        <v>4</v>
      </c>
      <c r="G156" s="213">
        <v>4</v>
      </c>
      <c r="H156" s="213">
        <v>7</v>
      </c>
      <c r="I156" s="213">
        <v>8</v>
      </c>
      <c r="J156" s="280">
        <v>9</v>
      </c>
      <c r="K156" s="282"/>
      <c r="L156" s="282"/>
      <c r="M156" s="282"/>
      <c r="N156" s="282"/>
      <c r="O156" s="282"/>
    </row>
    <row r="157" spans="1:15" ht="15.75">
      <c r="A157" s="29"/>
      <c r="B157" s="182" t="s">
        <v>627</v>
      </c>
      <c r="C157" s="246">
        <v>11442</v>
      </c>
      <c r="D157" s="213">
        <v>2</v>
      </c>
      <c r="E157" s="213" t="s">
        <v>911</v>
      </c>
      <c r="F157" s="213">
        <v>2</v>
      </c>
      <c r="G157" s="213">
        <v>2</v>
      </c>
      <c r="H157" s="213">
        <v>2</v>
      </c>
      <c r="I157" s="213">
        <v>5</v>
      </c>
      <c r="J157" s="280">
        <v>5</v>
      </c>
      <c r="K157" s="282"/>
      <c r="L157" s="282"/>
      <c r="M157" s="282"/>
      <c r="N157" s="282"/>
      <c r="O157" s="282"/>
    </row>
    <row r="158" spans="1:15" ht="18" customHeight="1">
      <c r="A158" s="29">
        <v>17</v>
      </c>
      <c r="B158" s="184" t="s">
        <v>567</v>
      </c>
      <c r="C158" s="213"/>
      <c r="D158" s="245">
        <v>13</v>
      </c>
      <c r="E158" s="245">
        <v>3</v>
      </c>
      <c r="F158" s="245">
        <v>13</v>
      </c>
      <c r="G158" s="245">
        <v>13</v>
      </c>
      <c r="H158" s="245">
        <v>12</v>
      </c>
      <c r="I158" s="245">
        <v>13</v>
      </c>
      <c r="J158" s="290">
        <v>15</v>
      </c>
      <c r="K158" s="282"/>
      <c r="L158" s="282"/>
      <c r="M158" s="282"/>
      <c r="N158" s="282"/>
      <c r="O158" s="282"/>
    </row>
    <row r="159" spans="1:15" ht="18" customHeight="1">
      <c r="A159" s="29"/>
      <c r="B159" s="104" t="s">
        <v>179</v>
      </c>
      <c r="C159" s="292"/>
      <c r="D159" s="292">
        <v>13</v>
      </c>
      <c r="E159" s="292">
        <v>3</v>
      </c>
      <c r="F159" s="292">
        <v>13</v>
      </c>
      <c r="G159" s="292">
        <v>13</v>
      </c>
      <c r="H159" s="292">
        <v>12</v>
      </c>
      <c r="I159" s="292">
        <v>13</v>
      </c>
      <c r="J159" s="325">
        <v>15</v>
      </c>
      <c r="K159" s="282"/>
      <c r="L159" s="282"/>
      <c r="M159" s="282"/>
      <c r="N159" s="282"/>
      <c r="O159" s="282"/>
    </row>
    <row r="160" spans="1:10" ht="18.75">
      <c r="A160" s="29"/>
      <c r="B160" s="182" t="s">
        <v>1086</v>
      </c>
      <c r="C160" s="246">
        <v>19205</v>
      </c>
      <c r="D160" s="213">
        <v>10</v>
      </c>
      <c r="E160" s="213">
        <v>3</v>
      </c>
      <c r="F160" s="213">
        <v>10</v>
      </c>
      <c r="G160" s="213">
        <v>10</v>
      </c>
      <c r="H160" s="213">
        <v>9</v>
      </c>
      <c r="I160" s="213">
        <v>10</v>
      </c>
      <c r="J160" s="213">
        <v>11</v>
      </c>
    </row>
    <row r="161" spans="1:10" ht="18.75">
      <c r="A161" s="29"/>
      <c r="B161" s="182" t="s">
        <v>627</v>
      </c>
      <c r="C161" s="246">
        <v>11442</v>
      </c>
      <c r="D161" s="213">
        <v>3</v>
      </c>
      <c r="E161" s="213" t="s">
        <v>911</v>
      </c>
      <c r="F161" s="213">
        <v>3</v>
      </c>
      <c r="G161" s="213">
        <v>3</v>
      </c>
      <c r="H161" s="213">
        <v>3</v>
      </c>
      <c r="I161" s="213">
        <v>3</v>
      </c>
      <c r="J161" s="213">
        <v>4</v>
      </c>
    </row>
    <row r="162" spans="1:10" ht="18.75">
      <c r="A162" s="29">
        <v>18</v>
      </c>
      <c r="B162" s="184" t="s">
        <v>568</v>
      </c>
      <c r="C162" s="245"/>
      <c r="D162" s="245" t="s">
        <v>911</v>
      </c>
      <c r="E162" s="245" t="s">
        <v>911</v>
      </c>
      <c r="F162" s="245">
        <v>5</v>
      </c>
      <c r="G162" s="245">
        <v>4</v>
      </c>
      <c r="H162" s="245">
        <v>6</v>
      </c>
      <c r="I162" s="245">
        <v>6</v>
      </c>
      <c r="J162" s="245">
        <v>7</v>
      </c>
    </row>
    <row r="163" spans="1:10" ht="18.75">
      <c r="A163" s="29"/>
      <c r="B163" s="104" t="s">
        <v>179</v>
      </c>
      <c r="C163" s="292"/>
      <c r="D163" s="292" t="s">
        <v>911</v>
      </c>
      <c r="E163" s="292" t="s">
        <v>911</v>
      </c>
      <c r="F163" s="292">
        <v>5</v>
      </c>
      <c r="G163" s="292">
        <v>4</v>
      </c>
      <c r="H163" s="292">
        <v>6</v>
      </c>
      <c r="I163" s="292">
        <v>6</v>
      </c>
      <c r="J163" s="292">
        <v>7</v>
      </c>
    </row>
    <row r="164" spans="1:10" ht="18.75">
      <c r="A164" s="29"/>
      <c r="B164" s="182" t="s">
        <v>1086</v>
      </c>
      <c r="C164" s="246">
        <v>19205</v>
      </c>
      <c r="D164" s="213">
        <v>4</v>
      </c>
      <c r="E164" s="213">
        <v>2</v>
      </c>
      <c r="F164" s="213">
        <v>4</v>
      </c>
      <c r="G164" s="213">
        <v>3</v>
      </c>
      <c r="H164" s="213">
        <v>4</v>
      </c>
      <c r="I164" s="213">
        <v>4</v>
      </c>
      <c r="J164" s="213">
        <v>5</v>
      </c>
    </row>
    <row r="165" spans="1:10" ht="18.75">
      <c r="A165" s="29"/>
      <c r="B165" s="182" t="s">
        <v>627</v>
      </c>
      <c r="C165" s="246">
        <v>11442</v>
      </c>
      <c r="D165" s="213">
        <v>1</v>
      </c>
      <c r="E165" s="213" t="s">
        <v>911</v>
      </c>
      <c r="F165" s="213">
        <v>1</v>
      </c>
      <c r="G165" s="213">
        <v>1</v>
      </c>
      <c r="H165" s="213">
        <v>2</v>
      </c>
      <c r="I165" s="213">
        <v>2</v>
      </c>
      <c r="J165" s="213">
        <v>2</v>
      </c>
    </row>
    <row r="166" spans="1:10" ht="18.75">
      <c r="A166" s="29">
        <v>19</v>
      </c>
      <c r="B166" s="184" t="s">
        <v>569</v>
      </c>
      <c r="C166" s="245"/>
      <c r="D166" s="245" t="s">
        <v>911</v>
      </c>
      <c r="E166" s="245" t="s">
        <v>911</v>
      </c>
      <c r="F166" s="245">
        <v>10</v>
      </c>
      <c r="G166" s="245">
        <v>10</v>
      </c>
      <c r="H166" s="245">
        <v>10</v>
      </c>
      <c r="I166" s="245">
        <v>11</v>
      </c>
      <c r="J166" s="245">
        <v>13</v>
      </c>
    </row>
    <row r="167" spans="1:10" ht="18.75">
      <c r="A167" s="29"/>
      <c r="B167" s="104" t="s">
        <v>179</v>
      </c>
      <c r="C167" s="292"/>
      <c r="D167" s="292" t="s">
        <v>911</v>
      </c>
      <c r="E167" s="292" t="s">
        <v>911</v>
      </c>
      <c r="F167" s="292">
        <v>10</v>
      </c>
      <c r="G167" s="292">
        <v>10</v>
      </c>
      <c r="H167" s="292">
        <v>10</v>
      </c>
      <c r="I167" s="292">
        <v>11</v>
      </c>
      <c r="J167" s="292">
        <v>13</v>
      </c>
    </row>
    <row r="168" spans="1:10" ht="18.75">
      <c r="A168" s="29"/>
      <c r="B168" s="182" t="s">
        <v>1086</v>
      </c>
      <c r="C168" s="246">
        <v>19205</v>
      </c>
      <c r="D168" s="213">
        <v>6</v>
      </c>
      <c r="E168" s="213">
        <v>1</v>
      </c>
      <c r="F168" s="213">
        <v>6</v>
      </c>
      <c r="G168" s="213">
        <v>6</v>
      </c>
      <c r="H168" s="213">
        <v>6</v>
      </c>
      <c r="I168" s="213">
        <v>6</v>
      </c>
      <c r="J168" s="213">
        <v>7</v>
      </c>
    </row>
    <row r="169" spans="1:10" ht="18.75">
      <c r="A169" s="29"/>
      <c r="B169" s="182" t="s">
        <v>627</v>
      </c>
      <c r="C169" s="246">
        <v>11442</v>
      </c>
      <c r="D169" s="213">
        <v>4</v>
      </c>
      <c r="E169" s="213" t="s">
        <v>911</v>
      </c>
      <c r="F169" s="213">
        <v>4</v>
      </c>
      <c r="G169" s="213">
        <v>4</v>
      </c>
      <c r="H169" s="213">
        <v>4</v>
      </c>
      <c r="I169" s="213">
        <v>5</v>
      </c>
      <c r="J169" s="213">
        <v>6</v>
      </c>
    </row>
    <row r="170" spans="1:10" ht="18.75">
      <c r="A170" s="179">
        <v>20</v>
      </c>
      <c r="B170" s="95" t="s">
        <v>1934</v>
      </c>
      <c r="C170" s="54" t="s">
        <v>911</v>
      </c>
      <c r="D170" s="54">
        <v>56</v>
      </c>
      <c r="E170" s="54">
        <v>21</v>
      </c>
      <c r="F170" s="54">
        <v>11</v>
      </c>
      <c r="G170" s="54">
        <v>3</v>
      </c>
      <c r="H170" s="54">
        <v>3</v>
      </c>
      <c r="I170" s="54">
        <v>2</v>
      </c>
      <c r="J170" s="54">
        <v>2</v>
      </c>
    </row>
    <row r="171" spans="1:10" ht="18.75">
      <c r="A171" s="179"/>
      <c r="B171" s="104" t="s">
        <v>179</v>
      </c>
      <c r="C171" s="97"/>
      <c r="D171" s="209">
        <v>32</v>
      </c>
      <c r="E171" s="209">
        <v>13</v>
      </c>
      <c r="F171" s="209">
        <v>4</v>
      </c>
      <c r="G171" s="209">
        <v>2</v>
      </c>
      <c r="H171" s="209">
        <v>3</v>
      </c>
      <c r="I171" s="209">
        <v>2</v>
      </c>
      <c r="J171" s="209">
        <v>2</v>
      </c>
    </row>
    <row r="172" spans="1:10" ht="18.75">
      <c r="A172" s="11"/>
      <c r="B172" s="98" t="s">
        <v>209</v>
      </c>
      <c r="C172" s="97" t="s">
        <v>1935</v>
      </c>
      <c r="D172" s="97">
        <v>13</v>
      </c>
      <c r="E172" s="97">
        <v>5</v>
      </c>
      <c r="F172" s="97">
        <v>1</v>
      </c>
      <c r="G172" s="97">
        <v>1</v>
      </c>
      <c r="H172" s="97">
        <v>1</v>
      </c>
      <c r="I172" s="97">
        <v>1</v>
      </c>
      <c r="J172" s="97">
        <v>1</v>
      </c>
    </row>
    <row r="173" spans="1:10" ht="18.75">
      <c r="A173" s="11"/>
      <c r="B173" s="98" t="s">
        <v>1037</v>
      </c>
      <c r="C173" s="97" t="s">
        <v>895</v>
      </c>
      <c r="D173" s="97">
        <v>12</v>
      </c>
      <c r="E173" s="97">
        <v>5</v>
      </c>
      <c r="F173" s="97">
        <v>1</v>
      </c>
      <c r="G173" s="97">
        <v>1</v>
      </c>
      <c r="H173" s="97">
        <v>1</v>
      </c>
      <c r="I173" s="97">
        <v>1</v>
      </c>
      <c r="J173" s="97">
        <v>1</v>
      </c>
    </row>
    <row r="174" spans="1:10" ht="18.75">
      <c r="A174" s="11"/>
      <c r="B174" s="98" t="s">
        <v>1978</v>
      </c>
      <c r="C174" s="97" t="s">
        <v>1907</v>
      </c>
      <c r="D174" s="97">
        <v>5</v>
      </c>
      <c r="E174" s="97">
        <v>1</v>
      </c>
      <c r="F174" s="97" t="s">
        <v>911</v>
      </c>
      <c r="G174" s="97" t="s">
        <v>911</v>
      </c>
      <c r="H174" s="97">
        <v>1</v>
      </c>
      <c r="I174" s="193">
        <v>1</v>
      </c>
      <c r="J174" s="193">
        <v>1</v>
      </c>
    </row>
    <row r="175" spans="1:10" ht="18.75">
      <c r="A175" s="11"/>
      <c r="B175" s="98" t="s">
        <v>1927</v>
      </c>
      <c r="C175" s="97" t="s">
        <v>1904</v>
      </c>
      <c r="D175" s="97">
        <v>1</v>
      </c>
      <c r="E175" s="97">
        <v>1</v>
      </c>
      <c r="F175" s="97">
        <v>1</v>
      </c>
      <c r="G175" s="97" t="s">
        <v>911</v>
      </c>
      <c r="H175" s="97">
        <v>1</v>
      </c>
      <c r="I175" s="193">
        <v>1</v>
      </c>
      <c r="J175" s="193">
        <v>1</v>
      </c>
    </row>
    <row r="176" spans="1:10" ht="18.75">
      <c r="A176" s="11"/>
      <c r="B176" s="98" t="s">
        <v>1936</v>
      </c>
      <c r="C176" s="97" t="s">
        <v>1937</v>
      </c>
      <c r="D176" s="97">
        <v>1</v>
      </c>
      <c r="E176" s="97">
        <v>1</v>
      </c>
      <c r="F176" s="97">
        <v>1</v>
      </c>
      <c r="G176" s="97" t="s">
        <v>911</v>
      </c>
      <c r="H176" s="97" t="s">
        <v>911</v>
      </c>
      <c r="I176" s="97" t="s">
        <v>911</v>
      </c>
      <c r="J176" s="97" t="s">
        <v>911</v>
      </c>
    </row>
    <row r="177" spans="1:10" ht="18.75">
      <c r="A177" s="11"/>
      <c r="B177" s="104" t="s">
        <v>1575</v>
      </c>
      <c r="C177" s="209"/>
      <c r="D177" s="209">
        <v>10</v>
      </c>
      <c r="E177" s="209">
        <v>6</v>
      </c>
      <c r="F177" s="209">
        <v>5</v>
      </c>
      <c r="G177" s="209">
        <v>1</v>
      </c>
      <c r="H177" s="209" t="s">
        <v>911</v>
      </c>
      <c r="I177" s="209" t="s">
        <v>911</v>
      </c>
      <c r="J177" s="209" t="s">
        <v>911</v>
      </c>
    </row>
    <row r="178" spans="1:10" ht="18.75">
      <c r="A178" s="11"/>
      <c r="B178" s="98" t="s">
        <v>922</v>
      </c>
      <c r="C178" s="97" t="s">
        <v>923</v>
      </c>
      <c r="D178" s="97">
        <v>1</v>
      </c>
      <c r="E178" s="97">
        <v>1</v>
      </c>
      <c r="F178" s="97">
        <v>1</v>
      </c>
      <c r="G178" s="97" t="s">
        <v>911</v>
      </c>
      <c r="H178" s="97" t="s">
        <v>911</v>
      </c>
      <c r="I178" s="97" t="s">
        <v>911</v>
      </c>
      <c r="J178" s="97" t="s">
        <v>911</v>
      </c>
    </row>
    <row r="179" spans="1:10" ht="18.75">
      <c r="A179" s="11"/>
      <c r="B179" s="98" t="s">
        <v>922</v>
      </c>
      <c r="C179" s="97" t="s">
        <v>629</v>
      </c>
      <c r="D179" s="97">
        <v>3</v>
      </c>
      <c r="E179" s="97">
        <v>1</v>
      </c>
      <c r="F179" s="97">
        <v>1</v>
      </c>
      <c r="G179" s="97" t="s">
        <v>911</v>
      </c>
      <c r="H179" s="97" t="s">
        <v>911</v>
      </c>
      <c r="I179" s="97" t="s">
        <v>911</v>
      </c>
      <c r="J179" s="97" t="s">
        <v>911</v>
      </c>
    </row>
    <row r="180" spans="1:10" ht="18.75" customHeight="1">
      <c r="A180" s="11"/>
      <c r="B180" s="98" t="s">
        <v>1938</v>
      </c>
      <c r="C180" s="97" t="s">
        <v>919</v>
      </c>
      <c r="D180" s="97">
        <v>4</v>
      </c>
      <c r="E180" s="97">
        <v>2</v>
      </c>
      <c r="F180" s="97">
        <v>1</v>
      </c>
      <c r="G180" s="97">
        <v>1</v>
      </c>
      <c r="H180" s="97" t="s">
        <v>911</v>
      </c>
      <c r="I180" s="97" t="s">
        <v>911</v>
      </c>
      <c r="J180" s="97" t="s">
        <v>911</v>
      </c>
    </row>
    <row r="181" spans="1:10" ht="18.75" customHeight="1">
      <c r="A181" s="11"/>
      <c r="B181" s="98" t="s">
        <v>2288</v>
      </c>
      <c r="C181" s="97" t="s">
        <v>921</v>
      </c>
      <c r="D181" s="97">
        <v>1</v>
      </c>
      <c r="E181" s="97">
        <v>1</v>
      </c>
      <c r="F181" s="97">
        <v>1</v>
      </c>
      <c r="G181" s="97" t="s">
        <v>911</v>
      </c>
      <c r="H181" s="193">
        <v>1</v>
      </c>
      <c r="I181" s="193">
        <v>1</v>
      </c>
      <c r="J181" s="193">
        <v>1</v>
      </c>
    </row>
    <row r="182" spans="1:10" ht="18.75">
      <c r="A182" s="11"/>
      <c r="B182" s="98" t="s">
        <v>932</v>
      </c>
      <c r="C182" s="97" t="s">
        <v>1939</v>
      </c>
      <c r="D182" s="97">
        <v>1</v>
      </c>
      <c r="E182" s="97">
        <v>1</v>
      </c>
      <c r="F182" s="97">
        <v>1</v>
      </c>
      <c r="G182" s="97" t="s">
        <v>911</v>
      </c>
      <c r="H182" s="97" t="s">
        <v>911</v>
      </c>
      <c r="I182" s="97" t="s">
        <v>911</v>
      </c>
      <c r="J182" s="97" t="s">
        <v>911</v>
      </c>
    </row>
    <row r="183" spans="1:10" ht="18.75">
      <c r="A183" s="11"/>
      <c r="B183" s="104" t="s">
        <v>2275</v>
      </c>
      <c r="C183" s="209"/>
      <c r="D183" s="209">
        <v>3</v>
      </c>
      <c r="E183" s="209">
        <v>2</v>
      </c>
      <c r="F183" s="209">
        <v>2</v>
      </c>
      <c r="G183" s="209" t="s">
        <v>911</v>
      </c>
      <c r="H183" s="209" t="s">
        <v>911</v>
      </c>
      <c r="I183" s="209" t="s">
        <v>911</v>
      </c>
      <c r="J183" s="209" t="s">
        <v>911</v>
      </c>
    </row>
    <row r="184" spans="1:10" ht="18.75">
      <c r="A184" s="179"/>
      <c r="B184" s="182" t="s">
        <v>924</v>
      </c>
      <c r="C184" s="97" t="s">
        <v>909</v>
      </c>
      <c r="D184" s="97">
        <v>3</v>
      </c>
      <c r="E184" s="97">
        <v>2</v>
      </c>
      <c r="F184" s="97">
        <v>2</v>
      </c>
      <c r="G184" s="97" t="s">
        <v>911</v>
      </c>
      <c r="H184" s="97" t="s">
        <v>911</v>
      </c>
      <c r="I184" s="97" t="s">
        <v>911</v>
      </c>
      <c r="J184" s="97" t="s">
        <v>911</v>
      </c>
    </row>
    <row r="185" spans="1:10" ht="18.75">
      <c r="A185" s="179">
        <v>21</v>
      </c>
      <c r="B185" s="95" t="s">
        <v>2128</v>
      </c>
      <c r="C185" s="98"/>
      <c r="D185" s="54">
        <v>59</v>
      </c>
      <c r="E185" s="54">
        <v>21</v>
      </c>
      <c r="F185" s="54">
        <v>6</v>
      </c>
      <c r="G185" s="54">
        <v>6</v>
      </c>
      <c r="H185" s="54">
        <v>6</v>
      </c>
      <c r="I185" s="54">
        <v>6</v>
      </c>
      <c r="J185" s="54">
        <v>6</v>
      </c>
    </row>
    <row r="186" spans="1:10" ht="18.75">
      <c r="A186" s="11"/>
      <c r="B186" s="104" t="s">
        <v>179</v>
      </c>
      <c r="C186" s="22" t="s">
        <v>2043</v>
      </c>
      <c r="D186" s="289">
        <v>48</v>
      </c>
      <c r="E186" s="289">
        <v>17</v>
      </c>
      <c r="F186" s="289">
        <v>6</v>
      </c>
      <c r="G186" s="289">
        <v>6</v>
      </c>
      <c r="H186" s="289">
        <v>6</v>
      </c>
      <c r="I186" s="289">
        <v>6</v>
      </c>
      <c r="J186" s="289">
        <v>6</v>
      </c>
    </row>
    <row r="187" spans="1:10" ht="18.75">
      <c r="A187" s="11"/>
      <c r="B187" s="98" t="s">
        <v>2133</v>
      </c>
      <c r="C187" s="98"/>
      <c r="D187" s="22">
        <v>10</v>
      </c>
      <c r="E187" s="22">
        <v>3</v>
      </c>
      <c r="F187" s="22">
        <v>3</v>
      </c>
      <c r="G187" s="22">
        <v>3</v>
      </c>
      <c r="H187" s="22">
        <v>3</v>
      </c>
      <c r="I187" s="22">
        <v>3</v>
      </c>
      <c r="J187" s="22">
        <v>3</v>
      </c>
    </row>
    <row r="188" spans="1:10" ht="18.75">
      <c r="A188" s="11"/>
      <c r="B188" s="98" t="s">
        <v>1972</v>
      </c>
      <c r="C188" s="98"/>
      <c r="D188" s="22">
        <v>1</v>
      </c>
      <c r="E188" s="22">
        <v>1</v>
      </c>
      <c r="F188" s="22">
        <v>3</v>
      </c>
      <c r="G188" s="22">
        <v>3</v>
      </c>
      <c r="H188" s="22">
        <v>3</v>
      </c>
      <c r="I188" s="22">
        <v>3</v>
      </c>
      <c r="J188" s="22">
        <v>3</v>
      </c>
    </row>
    <row r="189" spans="1:10" ht="18.75">
      <c r="A189" s="179">
        <v>22</v>
      </c>
      <c r="B189" s="95" t="s">
        <v>2129</v>
      </c>
      <c r="C189" s="22"/>
      <c r="D189" s="54">
        <v>47</v>
      </c>
      <c r="E189" s="54">
        <v>14</v>
      </c>
      <c r="F189" s="54">
        <v>3</v>
      </c>
      <c r="G189" s="54">
        <v>2</v>
      </c>
      <c r="H189" s="54">
        <v>4</v>
      </c>
      <c r="I189" s="54">
        <v>6</v>
      </c>
      <c r="J189" s="54">
        <v>4</v>
      </c>
    </row>
    <row r="190" spans="1:10" ht="18.75">
      <c r="A190" s="11"/>
      <c r="B190" s="104" t="s">
        <v>179</v>
      </c>
      <c r="C190" s="22" t="s">
        <v>2043</v>
      </c>
      <c r="D190" s="289">
        <v>11</v>
      </c>
      <c r="E190" s="289">
        <v>7</v>
      </c>
      <c r="F190" s="289" t="s">
        <v>911</v>
      </c>
      <c r="G190" s="289">
        <v>1</v>
      </c>
      <c r="H190" s="289">
        <v>2</v>
      </c>
      <c r="I190" s="289">
        <v>2</v>
      </c>
      <c r="J190" s="289">
        <v>2</v>
      </c>
    </row>
    <row r="191" spans="1:10" ht="18.75">
      <c r="A191" s="11"/>
      <c r="B191" s="98" t="s">
        <v>2134</v>
      </c>
      <c r="C191" s="22">
        <v>150106</v>
      </c>
      <c r="D191" s="22">
        <v>4</v>
      </c>
      <c r="E191" s="22">
        <v>2</v>
      </c>
      <c r="F191" s="22" t="s">
        <v>911</v>
      </c>
      <c r="G191" s="22">
        <v>1</v>
      </c>
      <c r="H191" s="22" t="s">
        <v>911</v>
      </c>
      <c r="I191" s="22" t="s">
        <v>911</v>
      </c>
      <c r="J191" s="22">
        <v>1</v>
      </c>
    </row>
    <row r="192" spans="1:10" ht="18.75">
      <c r="A192" s="11"/>
      <c r="B192" s="98" t="s">
        <v>2135</v>
      </c>
      <c r="C192" s="22"/>
      <c r="D192" s="22">
        <v>1</v>
      </c>
      <c r="E192" s="22" t="s">
        <v>911</v>
      </c>
      <c r="F192" s="22" t="s">
        <v>911</v>
      </c>
      <c r="G192" s="22" t="s">
        <v>911</v>
      </c>
      <c r="H192" s="22">
        <v>1</v>
      </c>
      <c r="I192" s="22">
        <v>1</v>
      </c>
      <c r="J192" s="22" t="s">
        <v>911</v>
      </c>
    </row>
    <row r="193" spans="1:10" ht="18.75" customHeight="1">
      <c r="A193" s="11"/>
      <c r="B193" s="98" t="s">
        <v>1171</v>
      </c>
      <c r="C193" s="22"/>
      <c r="D193" s="22">
        <v>6</v>
      </c>
      <c r="E193" s="22">
        <v>5</v>
      </c>
      <c r="F193" s="22" t="s">
        <v>911</v>
      </c>
      <c r="G193" s="22" t="s">
        <v>911</v>
      </c>
      <c r="H193" s="22">
        <v>1</v>
      </c>
      <c r="I193" s="22">
        <v>1</v>
      </c>
      <c r="J193" s="22">
        <v>1</v>
      </c>
    </row>
    <row r="194" spans="1:10" ht="18.75" customHeight="1">
      <c r="A194" s="11"/>
      <c r="B194" s="104" t="s">
        <v>179</v>
      </c>
      <c r="C194" s="22" t="s">
        <v>2044</v>
      </c>
      <c r="D194" s="22">
        <v>29</v>
      </c>
      <c r="E194" s="22">
        <v>7</v>
      </c>
      <c r="F194" s="22">
        <v>3</v>
      </c>
      <c r="G194" s="22">
        <v>1</v>
      </c>
      <c r="H194" s="22">
        <v>2</v>
      </c>
      <c r="I194" s="22">
        <v>4</v>
      </c>
      <c r="J194" s="22">
        <v>1</v>
      </c>
    </row>
    <row r="195" spans="1:10" ht="18.75">
      <c r="A195" s="11"/>
      <c r="B195" s="98" t="s">
        <v>2136</v>
      </c>
      <c r="C195" s="22"/>
      <c r="D195" s="22">
        <v>1</v>
      </c>
      <c r="E195" s="22" t="s">
        <v>911</v>
      </c>
      <c r="F195" s="22">
        <v>1</v>
      </c>
      <c r="G195" s="22" t="s">
        <v>911</v>
      </c>
      <c r="H195" s="22" t="s">
        <v>911</v>
      </c>
      <c r="I195" s="22">
        <v>1</v>
      </c>
      <c r="J195" s="22" t="s">
        <v>911</v>
      </c>
    </row>
    <row r="196" spans="1:10" ht="18.75">
      <c r="A196" s="11"/>
      <c r="B196" s="98" t="s">
        <v>2137</v>
      </c>
      <c r="C196" s="22"/>
      <c r="D196" s="22" t="s">
        <v>911</v>
      </c>
      <c r="E196" s="22" t="s">
        <v>911</v>
      </c>
      <c r="F196" s="22">
        <v>1</v>
      </c>
      <c r="G196" s="22" t="s">
        <v>911</v>
      </c>
      <c r="H196" s="22" t="s">
        <v>911</v>
      </c>
      <c r="I196" s="22" t="s">
        <v>911</v>
      </c>
      <c r="J196" s="22" t="s">
        <v>911</v>
      </c>
    </row>
    <row r="197" spans="1:10" ht="18.75">
      <c r="A197" s="11"/>
      <c r="B197" s="98" t="s">
        <v>2138</v>
      </c>
      <c r="C197" s="22"/>
      <c r="D197" s="22">
        <v>1</v>
      </c>
      <c r="E197" s="22" t="s">
        <v>911</v>
      </c>
      <c r="F197" s="22" t="s">
        <v>911</v>
      </c>
      <c r="G197" s="22" t="s">
        <v>911</v>
      </c>
      <c r="H197" s="22" t="s">
        <v>911</v>
      </c>
      <c r="I197" s="22">
        <v>1</v>
      </c>
      <c r="J197" s="22" t="s">
        <v>911</v>
      </c>
    </row>
    <row r="198" spans="1:10" ht="18.75">
      <c r="A198" s="11"/>
      <c r="B198" s="98" t="s">
        <v>1086</v>
      </c>
      <c r="C198" s="22"/>
      <c r="D198" s="22">
        <v>7</v>
      </c>
      <c r="E198" s="22">
        <v>1</v>
      </c>
      <c r="F198" s="22" t="s">
        <v>911</v>
      </c>
      <c r="G198" s="22" t="s">
        <v>911</v>
      </c>
      <c r="H198" s="22">
        <v>1</v>
      </c>
      <c r="I198" s="22">
        <v>1</v>
      </c>
      <c r="J198" s="22" t="s">
        <v>911</v>
      </c>
    </row>
    <row r="199" spans="1:10" ht="18.75">
      <c r="A199" s="11"/>
      <c r="B199" s="98" t="s">
        <v>627</v>
      </c>
      <c r="C199" s="22"/>
      <c r="D199" s="22">
        <v>2</v>
      </c>
      <c r="E199" s="22">
        <v>1</v>
      </c>
      <c r="F199" s="22" t="s">
        <v>911</v>
      </c>
      <c r="G199" s="22" t="s">
        <v>911</v>
      </c>
      <c r="H199" s="22">
        <v>1</v>
      </c>
      <c r="I199" s="22" t="s">
        <v>911</v>
      </c>
      <c r="J199" s="22">
        <v>1</v>
      </c>
    </row>
    <row r="200" spans="1:10" ht="18.75">
      <c r="A200" s="11"/>
      <c r="B200" s="98" t="s">
        <v>939</v>
      </c>
      <c r="C200" s="22"/>
      <c r="D200" s="22">
        <v>2</v>
      </c>
      <c r="E200" s="22">
        <v>1</v>
      </c>
      <c r="F200" s="22" t="s">
        <v>911</v>
      </c>
      <c r="G200" s="22">
        <v>1</v>
      </c>
      <c r="H200" s="22" t="s">
        <v>911</v>
      </c>
      <c r="I200" s="22" t="s">
        <v>911</v>
      </c>
      <c r="J200" s="22" t="s">
        <v>911</v>
      </c>
    </row>
    <row r="201" spans="1:10" ht="18.75">
      <c r="A201" s="11"/>
      <c r="B201" s="98" t="s">
        <v>2139</v>
      </c>
      <c r="C201" s="22"/>
      <c r="D201" s="22">
        <v>1</v>
      </c>
      <c r="E201" s="22">
        <v>1</v>
      </c>
      <c r="F201" s="22">
        <v>1</v>
      </c>
      <c r="G201" s="22" t="s">
        <v>911</v>
      </c>
      <c r="H201" s="22" t="s">
        <v>911</v>
      </c>
      <c r="I201" s="22" t="s">
        <v>911</v>
      </c>
      <c r="J201" s="22" t="s">
        <v>911</v>
      </c>
    </row>
    <row r="202" spans="1:10" ht="18.75">
      <c r="A202" s="11"/>
      <c r="B202" s="98" t="s">
        <v>890</v>
      </c>
      <c r="C202" s="22"/>
      <c r="D202" s="22">
        <v>7</v>
      </c>
      <c r="E202" s="22" t="s">
        <v>911</v>
      </c>
      <c r="F202" s="22" t="s">
        <v>911</v>
      </c>
      <c r="G202" s="22" t="s">
        <v>911</v>
      </c>
      <c r="H202" s="22" t="s">
        <v>911</v>
      </c>
      <c r="I202" s="22">
        <v>1</v>
      </c>
      <c r="J202" s="22" t="s">
        <v>911</v>
      </c>
    </row>
    <row r="203" spans="1:10" ht="18.75">
      <c r="A203" s="11"/>
      <c r="B203" s="104" t="s">
        <v>2275</v>
      </c>
      <c r="C203" s="22" t="s">
        <v>2044</v>
      </c>
      <c r="D203" s="22">
        <v>7</v>
      </c>
      <c r="E203" s="22" t="s">
        <v>911</v>
      </c>
      <c r="F203" s="22" t="s">
        <v>911</v>
      </c>
      <c r="G203" s="22" t="s">
        <v>911</v>
      </c>
      <c r="H203" s="22" t="s">
        <v>911</v>
      </c>
      <c r="I203" s="22" t="s">
        <v>911</v>
      </c>
      <c r="J203" s="22">
        <v>1</v>
      </c>
    </row>
    <row r="204" spans="1:10" ht="18.75">
      <c r="A204" s="179">
        <v>23</v>
      </c>
      <c r="B204" s="95" t="s">
        <v>2130</v>
      </c>
      <c r="C204" s="22"/>
      <c r="D204" s="54">
        <v>77</v>
      </c>
      <c r="E204" s="54">
        <v>7</v>
      </c>
      <c r="F204" s="54">
        <v>28</v>
      </c>
      <c r="G204" s="54">
        <v>27</v>
      </c>
      <c r="H204" s="54">
        <v>27</v>
      </c>
      <c r="I204" s="54">
        <v>27</v>
      </c>
      <c r="J204" s="54">
        <v>27</v>
      </c>
    </row>
    <row r="205" spans="1:10" ht="18.75">
      <c r="A205" s="11"/>
      <c r="B205" s="104" t="s">
        <v>179</v>
      </c>
      <c r="C205" s="22" t="s">
        <v>2044</v>
      </c>
      <c r="D205" s="289">
        <v>8</v>
      </c>
      <c r="E205" s="289">
        <v>2</v>
      </c>
      <c r="F205" s="289">
        <v>28</v>
      </c>
      <c r="G205" s="289">
        <v>27</v>
      </c>
      <c r="H205" s="289">
        <v>27</v>
      </c>
      <c r="I205" s="289">
        <v>27</v>
      </c>
      <c r="J205" s="289">
        <v>27</v>
      </c>
    </row>
    <row r="206" spans="1:10" ht="18.75">
      <c r="A206" s="11"/>
      <c r="B206" s="98" t="s">
        <v>1086</v>
      </c>
      <c r="C206" s="121"/>
      <c r="D206" s="22" t="s">
        <v>911</v>
      </c>
      <c r="E206" s="22" t="s">
        <v>911</v>
      </c>
      <c r="F206" s="213">
        <v>17</v>
      </c>
      <c r="G206" s="213">
        <v>17</v>
      </c>
      <c r="H206" s="213">
        <v>17</v>
      </c>
      <c r="I206" s="213">
        <v>17</v>
      </c>
      <c r="J206" s="213">
        <v>17</v>
      </c>
    </row>
    <row r="207" spans="1:10" ht="18.75">
      <c r="A207" s="11"/>
      <c r="B207" s="98" t="s">
        <v>627</v>
      </c>
      <c r="C207" s="121"/>
      <c r="D207" s="22" t="s">
        <v>911</v>
      </c>
      <c r="E207" s="22" t="s">
        <v>911</v>
      </c>
      <c r="F207" s="213">
        <v>10</v>
      </c>
      <c r="G207" s="213">
        <v>10</v>
      </c>
      <c r="H207" s="213">
        <v>10</v>
      </c>
      <c r="I207" s="213">
        <v>10</v>
      </c>
      <c r="J207" s="213">
        <v>10</v>
      </c>
    </row>
    <row r="208" spans="1:10" ht="18.75">
      <c r="A208" s="11"/>
      <c r="B208" s="98" t="s">
        <v>1791</v>
      </c>
      <c r="C208" s="121"/>
      <c r="D208" s="22">
        <v>1</v>
      </c>
      <c r="E208" s="22" t="s">
        <v>911</v>
      </c>
      <c r="F208" s="22">
        <v>1</v>
      </c>
      <c r="G208" s="22" t="s">
        <v>911</v>
      </c>
      <c r="H208" s="22" t="s">
        <v>911</v>
      </c>
      <c r="I208" s="22" t="s">
        <v>911</v>
      </c>
      <c r="J208" s="22" t="s">
        <v>911</v>
      </c>
    </row>
    <row r="209" spans="1:10" ht="18.75">
      <c r="A209" s="179">
        <v>24</v>
      </c>
      <c r="B209" s="95" t="s">
        <v>2131</v>
      </c>
      <c r="C209" s="214"/>
      <c r="D209" s="54">
        <v>17</v>
      </c>
      <c r="E209" s="54">
        <v>2</v>
      </c>
      <c r="F209" s="54">
        <v>28</v>
      </c>
      <c r="G209" s="54">
        <v>28</v>
      </c>
      <c r="H209" s="54">
        <v>28</v>
      </c>
      <c r="I209" s="54">
        <v>28</v>
      </c>
      <c r="J209" s="54">
        <v>28</v>
      </c>
    </row>
    <row r="210" spans="1:10" ht="18.75">
      <c r="A210" s="179"/>
      <c r="B210" s="104" t="s">
        <v>179</v>
      </c>
      <c r="C210" s="214"/>
      <c r="D210" s="54"/>
      <c r="E210" s="289"/>
      <c r="F210" s="289">
        <v>21</v>
      </c>
      <c r="G210" s="289">
        <v>21</v>
      </c>
      <c r="H210" s="289">
        <v>21</v>
      </c>
      <c r="I210" s="289">
        <v>21</v>
      </c>
      <c r="J210" s="289">
        <v>21</v>
      </c>
    </row>
    <row r="211" spans="1:10" ht="18.75">
      <c r="A211" s="179"/>
      <c r="B211" s="98" t="s">
        <v>1792</v>
      </c>
      <c r="C211" s="121"/>
      <c r="D211" s="22">
        <v>9</v>
      </c>
      <c r="E211" s="22" t="s">
        <v>911</v>
      </c>
      <c r="F211" s="22">
        <v>12</v>
      </c>
      <c r="G211" s="22">
        <v>12</v>
      </c>
      <c r="H211" s="22">
        <v>12</v>
      </c>
      <c r="I211" s="22">
        <v>12</v>
      </c>
      <c r="J211" s="22">
        <v>12</v>
      </c>
    </row>
    <row r="212" spans="1:10" ht="18.75">
      <c r="A212" s="179"/>
      <c r="B212" s="98" t="s">
        <v>1793</v>
      </c>
      <c r="C212" s="121"/>
      <c r="D212" s="22">
        <v>2</v>
      </c>
      <c r="E212" s="22" t="s">
        <v>911</v>
      </c>
      <c r="F212" s="22">
        <v>5</v>
      </c>
      <c r="G212" s="22">
        <v>5</v>
      </c>
      <c r="H212" s="22">
        <v>5</v>
      </c>
      <c r="I212" s="22">
        <v>5</v>
      </c>
      <c r="J212" s="22">
        <v>5</v>
      </c>
    </row>
    <row r="213" spans="1:10" ht="18.75">
      <c r="A213" s="179"/>
      <c r="B213" s="98" t="s">
        <v>627</v>
      </c>
      <c r="C213" s="121">
        <v>11442</v>
      </c>
      <c r="D213" s="22">
        <v>2</v>
      </c>
      <c r="E213" s="22" t="s">
        <v>911</v>
      </c>
      <c r="F213" s="22">
        <v>4</v>
      </c>
      <c r="G213" s="22">
        <v>4</v>
      </c>
      <c r="H213" s="22">
        <v>4</v>
      </c>
      <c r="I213" s="22">
        <v>4</v>
      </c>
      <c r="J213" s="22">
        <v>4</v>
      </c>
    </row>
    <row r="214" spans="1:10" ht="18.75">
      <c r="A214" s="11"/>
      <c r="B214" s="104" t="s">
        <v>1575</v>
      </c>
      <c r="C214" s="121"/>
      <c r="D214" s="289">
        <v>16</v>
      </c>
      <c r="E214" s="289">
        <v>1</v>
      </c>
      <c r="F214" s="289">
        <v>4</v>
      </c>
      <c r="G214" s="289">
        <v>4</v>
      </c>
      <c r="H214" s="289">
        <v>4</v>
      </c>
      <c r="I214" s="289">
        <v>4</v>
      </c>
      <c r="J214" s="289">
        <v>4</v>
      </c>
    </row>
    <row r="215" spans="1:10" ht="18.75">
      <c r="A215" s="11"/>
      <c r="B215" s="98" t="s">
        <v>1965</v>
      </c>
      <c r="C215" s="121">
        <v>20337</v>
      </c>
      <c r="D215" s="22">
        <v>1</v>
      </c>
      <c r="E215" s="22">
        <v>1</v>
      </c>
      <c r="F215" s="22">
        <v>2</v>
      </c>
      <c r="G215" s="22">
        <v>2</v>
      </c>
      <c r="H215" s="22">
        <v>2</v>
      </c>
      <c r="I215" s="22">
        <v>2</v>
      </c>
      <c r="J215" s="22">
        <v>2</v>
      </c>
    </row>
    <row r="216" spans="1:10" ht="18.75">
      <c r="A216" s="11"/>
      <c r="B216" s="98" t="s">
        <v>1791</v>
      </c>
      <c r="C216" s="121"/>
      <c r="D216" s="22">
        <v>1</v>
      </c>
      <c r="E216" s="22" t="s">
        <v>911</v>
      </c>
      <c r="F216" s="22">
        <v>1</v>
      </c>
      <c r="G216" s="22">
        <v>1</v>
      </c>
      <c r="H216" s="22">
        <v>1</v>
      </c>
      <c r="I216" s="22">
        <v>1</v>
      </c>
      <c r="J216" s="22">
        <v>1</v>
      </c>
    </row>
    <row r="217" spans="1:10" ht="18.75">
      <c r="A217" s="11"/>
      <c r="B217" s="98" t="s">
        <v>1584</v>
      </c>
      <c r="C217" s="121"/>
      <c r="D217" s="22">
        <v>1</v>
      </c>
      <c r="E217" s="22" t="s">
        <v>911</v>
      </c>
      <c r="F217" s="22">
        <v>1</v>
      </c>
      <c r="G217" s="22">
        <v>1</v>
      </c>
      <c r="H217" s="22">
        <v>1</v>
      </c>
      <c r="I217" s="22">
        <v>1</v>
      </c>
      <c r="J217" s="22">
        <v>1</v>
      </c>
    </row>
    <row r="218" spans="1:10" ht="18.75">
      <c r="A218" s="11"/>
      <c r="B218" s="104" t="s">
        <v>2275</v>
      </c>
      <c r="C218" s="121"/>
      <c r="D218" s="289">
        <v>1</v>
      </c>
      <c r="E218" s="289">
        <v>1</v>
      </c>
      <c r="F218" s="289">
        <v>3</v>
      </c>
      <c r="G218" s="289">
        <v>3</v>
      </c>
      <c r="H218" s="289">
        <v>3</v>
      </c>
      <c r="I218" s="289">
        <v>3</v>
      </c>
      <c r="J218" s="289">
        <v>3</v>
      </c>
    </row>
    <row r="219" spans="1:10" ht="18.75">
      <c r="A219" s="11"/>
      <c r="B219" s="98" t="s">
        <v>2246</v>
      </c>
      <c r="C219" s="121"/>
      <c r="D219" s="22">
        <v>1</v>
      </c>
      <c r="E219" s="22">
        <v>1</v>
      </c>
      <c r="F219" s="22">
        <v>1</v>
      </c>
      <c r="G219" s="22">
        <v>1</v>
      </c>
      <c r="H219" s="22">
        <v>1</v>
      </c>
      <c r="I219" s="22">
        <v>1</v>
      </c>
      <c r="J219" s="22">
        <v>1</v>
      </c>
    </row>
    <row r="220" spans="1:10" ht="18.75">
      <c r="A220" s="11"/>
      <c r="B220" s="98" t="s">
        <v>653</v>
      </c>
      <c r="C220" s="121">
        <v>20755</v>
      </c>
      <c r="D220" s="22" t="s">
        <v>911</v>
      </c>
      <c r="E220" s="22" t="s">
        <v>911</v>
      </c>
      <c r="F220" s="22">
        <v>1</v>
      </c>
      <c r="G220" s="22">
        <v>1</v>
      </c>
      <c r="H220" s="22">
        <v>1</v>
      </c>
      <c r="I220" s="22">
        <v>1</v>
      </c>
      <c r="J220" s="22">
        <v>1</v>
      </c>
    </row>
    <row r="221" spans="1:10" ht="18.75">
      <c r="A221" s="11"/>
      <c r="B221" s="98" t="s">
        <v>666</v>
      </c>
      <c r="C221" s="121">
        <v>20656</v>
      </c>
      <c r="D221" s="22" t="s">
        <v>911</v>
      </c>
      <c r="E221" s="22" t="s">
        <v>911</v>
      </c>
      <c r="F221" s="22">
        <v>1</v>
      </c>
      <c r="G221" s="22">
        <v>1</v>
      </c>
      <c r="H221" s="22">
        <v>1</v>
      </c>
      <c r="I221" s="22">
        <v>1</v>
      </c>
      <c r="J221" s="22">
        <v>1</v>
      </c>
    </row>
    <row r="222" spans="1:10" ht="18.75">
      <c r="A222" s="519" t="s">
        <v>1566</v>
      </c>
      <c r="B222" s="507"/>
      <c r="C222" s="507"/>
      <c r="D222" s="507"/>
      <c r="E222" s="507"/>
      <c r="F222" s="507"/>
      <c r="G222" s="507"/>
      <c r="H222" s="507"/>
      <c r="I222" s="507"/>
      <c r="J222" s="508"/>
    </row>
    <row r="223" spans="1:10" ht="18.75">
      <c r="A223" s="504" t="s">
        <v>1580</v>
      </c>
      <c r="B223" s="531"/>
      <c r="C223" s="531"/>
      <c r="D223" s="531"/>
      <c r="E223" s="531"/>
      <c r="F223" s="531"/>
      <c r="G223" s="531"/>
      <c r="H223" s="531"/>
      <c r="I223" s="531"/>
      <c r="J223" s="532"/>
    </row>
    <row r="224" spans="1:10" ht="18.75">
      <c r="A224" s="179">
        <v>25</v>
      </c>
      <c r="B224" s="217" t="s">
        <v>570</v>
      </c>
      <c r="C224" s="213"/>
      <c r="D224" s="245">
        <v>155</v>
      </c>
      <c r="E224" s="245">
        <v>16</v>
      </c>
      <c r="F224" s="245">
        <v>4</v>
      </c>
      <c r="G224" s="245">
        <v>1</v>
      </c>
      <c r="H224" s="245">
        <v>2</v>
      </c>
      <c r="I224" s="245">
        <v>3</v>
      </c>
      <c r="J224" s="245">
        <v>3</v>
      </c>
    </row>
    <row r="225" spans="1:10" ht="18.75">
      <c r="A225" s="29"/>
      <c r="B225" s="104" t="s">
        <v>179</v>
      </c>
      <c r="C225" s="213"/>
      <c r="D225" s="292" t="s">
        <v>911</v>
      </c>
      <c r="E225" s="292" t="s">
        <v>911</v>
      </c>
      <c r="F225" s="292">
        <v>4</v>
      </c>
      <c r="G225" s="292">
        <v>1</v>
      </c>
      <c r="H225" s="292">
        <v>2</v>
      </c>
      <c r="I225" s="292">
        <v>3</v>
      </c>
      <c r="J225" s="292">
        <v>3</v>
      </c>
    </row>
    <row r="226" spans="1:10" ht="18.75">
      <c r="A226" s="29"/>
      <c r="B226" s="98" t="s">
        <v>1741</v>
      </c>
      <c r="C226" s="213">
        <v>18590</v>
      </c>
      <c r="D226" s="213" t="s">
        <v>911</v>
      </c>
      <c r="E226" s="213" t="s">
        <v>911</v>
      </c>
      <c r="F226" s="213">
        <v>1</v>
      </c>
      <c r="G226" s="213" t="s">
        <v>911</v>
      </c>
      <c r="H226" s="213" t="s">
        <v>911</v>
      </c>
      <c r="I226" s="213" t="s">
        <v>911</v>
      </c>
      <c r="J226" s="213" t="s">
        <v>911</v>
      </c>
    </row>
    <row r="227" spans="1:10" ht="18.75">
      <c r="A227" s="29"/>
      <c r="B227" s="98" t="s">
        <v>1923</v>
      </c>
      <c r="C227" s="213">
        <v>19205</v>
      </c>
      <c r="D227" s="213" t="s">
        <v>911</v>
      </c>
      <c r="E227" s="213" t="s">
        <v>911</v>
      </c>
      <c r="F227" s="213">
        <v>1</v>
      </c>
      <c r="G227" s="213" t="s">
        <v>911</v>
      </c>
      <c r="H227" s="213">
        <v>1</v>
      </c>
      <c r="I227" s="213">
        <v>2</v>
      </c>
      <c r="J227" s="213">
        <v>2</v>
      </c>
    </row>
    <row r="228" spans="1:10" ht="18.75">
      <c r="A228" s="29"/>
      <c r="B228" s="98" t="s">
        <v>449</v>
      </c>
      <c r="C228" s="213"/>
      <c r="D228" s="213" t="s">
        <v>911</v>
      </c>
      <c r="E228" s="213" t="s">
        <v>911</v>
      </c>
      <c r="F228" s="213">
        <v>1</v>
      </c>
      <c r="G228" s="213" t="s">
        <v>911</v>
      </c>
      <c r="H228" s="213" t="s">
        <v>911</v>
      </c>
      <c r="I228" s="213" t="s">
        <v>911</v>
      </c>
      <c r="J228" s="213" t="s">
        <v>911</v>
      </c>
    </row>
    <row r="229" spans="1:10" ht="18.75">
      <c r="A229" s="29"/>
      <c r="B229" s="98" t="s">
        <v>1925</v>
      </c>
      <c r="C229" s="213">
        <v>11442</v>
      </c>
      <c r="D229" s="213" t="s">
        <v>911</v>
      </c>
      <c r="E229" s="213" t="s">
        <v>911</v>
      </c>
      <c r="F229" s="213">
        <v>1</v>
      </c>
      <c r="G229" s="213" t="s">
        <v>911</v>
      </c>
      <c r="H229" s="213">
        <v>1</v>
      </c>
      <c r="I229" s="264">
        <v>2</v>
      </c>
      <c r="J229" s="264">
        <v>2</v>
      </c>
    </row>
    <row r="230" spans="1:10" ht="18.75">
      <c r="A230" s="504" t="s">
        <v>1409</v>
      </c>
      <c r="B230" s="505"/>
      <c r="C230" s="505"/>
      <c r="D230" s="505"/>
      <c r="E230" s="505"/>
      <c r="F230" s="505"/>
      <c r="G230" s="505"/>
      <c r="H230" s="505"/>
      <c r="I230" s="505"/>
      <c r="J230" s="506"/>
    </row>
    <row r="231" spans="1:10" ht="18.75">
      <c r="A231" s="179">
        <v>26</v>
      </c>
      <c r="B231" s="95" t="s">
        <v>1894</v>
      </c>
      <c r="C231" s="97"/>
      <c r="D231" s="54">
        <v>35</v>
      </c>
      <c r="E231" s="54">
        <v>4</v>
      </c>
      <c r="F231" s="54">
        <v>1</v>
      </c>
      <c r="G231" s="54">
        <v>1</v>
      </c>
      <c r="H231" s="54">
        <v>1</v>
      </c>
      <c r="I231" s="54" t="s">
        <v>911</v>
      </c>
      <c r="J231" s="54">
        <v>1</v>
      </c>
    </row>
    <row r="232" spans="1:10" ht="18.75">
      <c r="A232" s="11"/>
      <c r="B232" s="104" t="s">
        <v>179</v>
      </c>
      <c r="C232" s="289"/>
      <c r="D232" s="289">
        <v>7</v>
      </c>
      <c r="E232" s="289">
        <v>3</v>
      </c>
      <c r="F232" s="289">
        <v>1</v>
      </c>
      <c r="G232" s="289">
        <v>1</v>
      </c>
      <c r="H232" s="289">
        <v>1</v>
      </c>
      <c r="I232" s="289" t="s">
        <v>911</v>
      </c>
      <c r="J232" s="22" t="s">
        <v>911</v>
      </c>
    </row>
    <row r="233" spans="1:10" ht="18.75">
      <c r="A233" s="11"/>
      <c r="B233" s="98" t="s">
        <v>896</v>
      </c>
      <c r="C233" s="22" t="s">
        <v>895</v>
      </c>
      <c r="D233" s="22">
        <v>4</v>
      </c>
      <c r="E233" s="22">
        <v>2</v>
      </c>
      <c r="F233" s="22">
        <v>1</v>
      </c>
      <c r="G233" s="22">
        <v>1</v>
      </c>
      <c r="H233" s="22" t="s">
        <v>911</v>
      </c>
      <c r="I233" s="22" t="s">
        <v>894</v>
      </c>
      <c r="J233" s="22" t="s">
        <v>911</v>
      </c>
    </row>
    <row r="234" spans="1:10" ht="18.75">
      <c r="A234" s="11"/>
      <c r="B234" s="98" t="s">
        <v>1917</v>
      </c>
      <c r="C234" s="22" t="s">
        <v>1025</v>
      </c>
      <c r="D234" s="22">
        <v>3</v>
      </c>
      <c r="E234" s="22">
        <v>1</v>
      </c>
      <c r="F234" s="22" t="s">
        <v>911</v>
      </c>
      <c r="G234" s="22" t="s">
        <v>911</v>
      </c>
      <c r="H234" s="22">
        <v>1</v>
      </c>
      <c r="I234" s="22" t="s">
        <v>911</v>
      </c>
      <c r="J234" s="22" t="s">
        <v>894</v>
      </c>
    </row>
    <row r="235" spans="1:10" ht="18.75">
      <c r="A235" s="11"/>
      <c r="B235" s="104" t="s">
        <v>1575</v>
      </c>
      <c r="C235" s="289" t="s">
        <v>911</v>
      </c>
      <c r="D235" s="289">
        <v>1</v>
      </c>
      <c r="E235" s="289">
        <v>1</v>
      </c>
      <c r="F235" s="289" t="s">
        <v>911</v>
      </c>
      <c r="G235" s="289" t="s">
        <v>911</v>
      </c>
      <c r="H235" s="289" t="s">
        <v>911</v>
      </c>
      <c r="I235" s="289" t="s">
        <v>911</v>
      </c>
      <c r="J235" s="289">
        <v>1</v>
      </c>
    </row>
    <row r="236" spans="1:10" ht="18.75">
      <c r="A236" s="11"/>
      <c r="B236" s="98" t="s">
        <v>918</v>
      </c>
      <c r="C236" s="22" t="s">
        <v>919</v>
      </c>
      <c r="D236" s="22">
        <v>1</v>
      </c>
      <c r="E236" s="22">
        <v>1</v>
      </c>
      <c r="F236" s="22" t="s">
        <v>911</v>
      </c>
      <c r="G236" s="22" t="s">
        <v>911</v>
      </c>
      <c r="H236" s="22" t="s">
        <v>911</v>
      </c>
      <c r="I236" s="22" t="s">
        <v>911</v>
      </c>
      <c r="J236" s="22">
        <v>1</v>
      </c>
    </row>
    <row r="237" spans="1:10" ht="18.75">
      <c r="A237" s="179">
        <v>27</v>
      </c>
      <c r="B237" s="95" t="s">
        <v>1895</v>
      </c>
      <c r="C237" s="54" t="s">
        <v>894</v>
      </c>
      <c r="D237" s="54">
        <v>54</v>
      </c>
      <c r="E237" s="54">
        <v>6</v>
      </c>
      <c r="F237" s="54">
        <v>2</v>
      </c>
      <c r="G237" s="54">
        <v>2</v>
      </c>
      <c r="H237" s="54" t="s">
        <v>894</v>
      </c>
      <c r="I237" s="54" t="s">
        <v>894</v>
      </c>
      <c r="J237" s="54" t="s">
        <v>894</v>
      </c>
    </row>
    <row r="238" spans="1:10" ht="18.75">
      <c r="A238" s="11"/>
      <c r="B238" s="104" t="s">
        <v>179</v>
      </c>
      <c r="C238" s="289"/>
      <c r="D238" s="289">
        <v>20</v>
      </c>
      <c r="E238" s="289">
        <v>3</v>
      </c>
      <c r="F238" s="289">
        <v>2</v>
      </c>
      <c r="G238" s="289">
        <v>1</v>
      </c>
      <c r="H238" s="201" t="s">
        <v>894</v>
      </c>
      <c r="I238" s="201" t="s">
        <v>894</v>
      </c>
      <c r="J238" s="201" t="s">
        <v>894</v>
      </c>
    </row>
    <row r="239" spans="1:10" ht="18.75">
      <c r="A239" s="11"/>
      <c r="B239" s="98" t="s">
        <v>1896</v>
      </c>
      <c r="C239" s="97" t="s">
        <v>1907</v>
      </c>
      <c r="D239" s="22">
        <v>14</v>
      </c>
      <c r="E239" s="22">
        <v>2</v>
      </c>
      <c r="F239" s="22">
        <v>1</v>
      </c>
      <c r="G239" s="22">
        <v>1</v>
      </c>
      <c r="H239" s="54" t="s">
        <v>894</v>
      </c>
      <c r="I239" s="54" t="s">
        <v>894</v>
      </c>
      <c r="J239" s="54" t="s">
        <v>894</v>
      </c>
    </row>
    <row r="240" spans="1:10" ht="18.75">
      <c r="A240" s="11"/>
      <c r="B240" s="98" t="s">
        <v>896</v>
      </c>
      <c r="C240" s="22" t="s">
        <v>895</v>
      </c>
      <c r="D240" s="22">
        <v>6</v>
      </c>
      <c r="E240" s="22">
        <v>1</v>
      </c>
      <c r="F240" s="22">
        <v>1</v>
      </c>
      <c r="G240" s="22" t="s">
        <v>911</v>
      </c>
      <c r="H240" s="54" t="s">
        <v>894</v>
      </c>
      <c r="I240" s="54" t="s">
        <v>894</v>
      </c>
      <c r="J240" s="54" t="s">
        <v>894</v>
      </c>
    </row>
    <row r="241" spans="1:10" ht="18.75">
      <c r="A241" s="11"/>
      <c r="B241" s="104" t="s">
        <v>1575</v>
      </c>
      <c r="C241" s="209"/>
      <c r="D241" s="289">
        <v>4</v>
      </c>
      <c r="E241" s="289">
        <v>1</v>
      </c>
      <c r="F241" s="289" t="s">
        <v>911</v>
      </c>
      <c r="G241" s="289">
        <v>1</v>
      </c>
      <c r="H241" s="201" t="s">
        <v>894</v>
      </c>
      <c r="I241" s="201" t="s">
        <v>894</v>
      </c>
      <c r="J241" s="201" t="s">
        <v>894</v>
      </c>
    </row>
    <row r="242" spans="1:10" ht="18.75">
      <c r="A242" s="11"/>
      <c r="B242" s="98" t="s">
        <v>922</v>
      </c>
      <c r="C242" s="97" t="s">
        <v>923</v>
      </c>
      <c r="D242" s="22">
        <v>4</v>
      </c>
      <c r="E242" s="22">
        <v>1</v>
      </c>
      <c r="F242" s="22" t="s">
        <v>911</v>
      </c>
      <c r="G242" s="22">
        <v>1</v>
      </c>
      <c r="H242" s="54" t="s">
        <v>894</v>
      </c>
      <c r="I242" s="54" t="s">
        <v>894</v>
      </c>
      <c r="J242" s="54" t="s">
        <v>894</v>
      </c>
    </row>
    <row r="243" spans="1:10" ht="18.75">
      <c r="A243" s="519" t="s">
        <v>1565</v>
      </c>
      <c r="B243" s="507"/>
      <c r="C243" s="507"/>
      <c r="D243" s="507"/>
      <c r="E243" s="507"/>
      <c r="F243" s="507"/>
      <c r="G243" s="507"/>
      <c r="H243" s="507"/>
      <c r="I243" s="507"/>
      <c r="J243" s="508"/>
    </row>
    <row r="244" spans="1:10" ht="18.75">
      <c r="A244" s="504" t="s">
        <v>1580</v>
      </c>
      <c r="B244" s="505"/>
      <c r="C244" s="505"/>
      <c r="D244" s="505"/>
      <c r="E244" s="505"/>
      <c r="F244" s="505"/>
      <c r="G244" s="505"/>
      <c r="H244" s="505"/>
      <c r="I244" s="505"/>
      <c r="J244" s="506"/>
    </row>
    <row r="245" spans="1:10" ht="18.75">
      <c r="A245" s="179">
        <v>28</v>
      </c>
      <c r="B245" s="95" t="s">
        <v>1898</v>
      </c>
      <c r="C245" s="96" t="s">
        <v>894</v>
      </c>
      <c r="D245" s="96">
        <v>351</v>
      </c>
      <c r="E245" s="96">
        <v>15</v>
      </c>
      <c r="F245" s="96">
        <v>6</v>
      </c>
      <c r="G245" s="96">
        <v>4</v>
      </c>
      <c r="H245" s="96">
        <v>4</v>
      </c>
      <c r="I245" s="96">
        <v>1</v>
      </c>
      <c r="J245" s="96" t="s">
        <v>911</v>
      </c>
    </row>
    <row r="246" spans="1:10" ht="18.75">
      <c r="A246" s="11"/>
      <c r="B246" s="166" t="s">
        <v>179</v>
      </c>
      <c r="C246" s="307" t="s">
        <v>894</v>
      </c>
      <c r="D246" s="209">
        <v>75</v>
      </c>
      <c r="E246" s="209">
        <v>15</v>
      </c>
      <c r="F246" s="209">
        <v>2</v>
      </c>
      <c r="G246" s="209">
        <v>1</v>
      </c>
      <c r="H246" s="209">
        <v>3</v>
      </c>
      <c r="I246" s="209">
        <v>1</v>
      </c>
      <c r="J246" s="209" t="s">
        <v>911</v>
      </c>
    </row>
    <row r="247" spans="1:10" ht="18.75">
      <c r="A247" s="11"/>
      <c r="B247" s="182" t="s">
        <v>1978</v>
      </c>
      <c r="C247" s="97" t="s">
        <v>1907</v>
      </c>
      <c r="D247" s="97">
        <v>66</v>
      </c>
      <c r="E247" s="97">
        <v>6</v>
      </c>
      <c r="F247" s="97">
        <v>2</v>
      </c>
      <c r="G247" s="97">
        <v>1</v>
      </c>
      <c r="H247" s="97">
        <v>3</v>
      </c>
      <c r="I247" s="97">
        <v>1</v>
      </c>
      <c r="J247" s="97" t="s">
        <v>911</v>
      </c>
    </row>
    <row r="248" spans="1:10" ht="18.75">
      <c r="A248" s="11"/>
      <c r="B248" s="166" t="s">
        <v>1575</v>
      </c>
      <c r="C248" s="209" t="s">
        <v>894</v>
      </c>
      <c r="D248" s="209">
        <v>3</v>
      </c>
      <c r="E248" s="209" t="s">
        <v>911</v>
      </c>
      <c r="F248" s="209">
        <v>1</v>
      </c>
      <c r="G248" s="209">
        <v>1</v>
      </c>
      <c r="H248" s="209">
        <v>1</v>
      </c>
      <c r="I248" s="209" t="s">
        <v>911</v>
      </c>
      <c r="J248" s="209" t="s">
        <v>911</v>
      </c>
    </row>
    <row r="249" spans="1:10" ht="18.75">
      <c r="A249" s="11"/>
      <c r="B249" s="182" t="s">
        <v>918</v>
      </c>
      <c r="C249" s="97" t="s">
        <v>919</v>
      </c>
      <c r="D249" s="97">
        <v>3</v>
      </c>
      <c r="E249" s="97" t="s">
        <v>911</v>
      </c>
      <c r="F249" s="97">
        <v>1</v>
      </c>
      <c r="G249" s="97">
        <v>1</v>
      </c>
      <c r="H249" s="97">
        <v>1</v>
      </c>
      <c r="I249" s="97" t="s">
        <v>911</v>
      </c>
      <c r="J249" s="97" t="s">
        <v>911</v>
      </c>
    </row>
    <row r="250" spans="1:10" ht="18.75">
      <c r="A250" s="11"/>
      <c r="B250" s="166" t="s">
        <v>2275</v>
      </c>
      <c r="C250" s="209" t="s">
        <v>894</v>
      </c>
      <c r="D250" s="209">
        <v>42</v>
      </c>
      <c r="E250" s="209" t="s">
        <v>911</v>
      </c>
      <c r="F250" s="209">
        <v>3</v>
      </c>
      <c r="G250" s="209">
        <v>2</v>
      </c>
      <c r="H250" s="209" t="s">
        <v>911</v>
      </c>
      <c r="I250" s="209" t="s">
        <v>911</v>
      </c>
      <c r="J250" s="209" t="s">
        <v>911</v>
      </c>
    </row>
    <row r="251" spans="1:10" ht="17.25" customHeight="1">
      <c r="A251" s="11"/>
      <c r="B251" s="183" t="s">
        <v>2061</v>
      </c>
      <c r="C251" s="97" t="s">
        <v>905</v>
      </c>
      <c r="D251" s="97">
        <v>42</v>
      </c>
      <c r="E251" s="97" t="s">
        <v>911</v>
      </c>
      <c r="F251" s="97">
        <v>3</v>
      </c>
      <c r="G251" s="97">
        <v>2</v>
      </c>
      <c r="H251" s="97" t="s">
        <v>911</v>
      </c>
      <c r="I251" s="97" t="s">
        <v>911</v>
      </c>
      <c r="J251" s="97" t="s">
        <v>911</v>
      </c>
    </row>
    <row r="252" spans="1:10" ht="18.75">
      <c r="A252" s="179">
        <v>29</v>
      </c>
      <c r="B252" s="95" t="s">
        <v>1899</v>
      </c>
      <c r="C252" s="54" t="s">
        <v>894</v>
      </c>
      <c r="D252" s="96">
        <v>586</v>
      </c>
      <c r="E252" s="96">
        <v>41</v>
      </c>
      <c r="F252" s="96">
        <v>10</v>
      </c>
      <c r="G252" s="96">
        <v>8</v>
      </c>
      <c r="H252" s="96">
        <v>11</v>
      </c>
      <c r="I252" s="96">
        <v>8</v>
      </c>
      <c r="J252" s="96">
        <v>4</v>
      </c>
    </row>
    <row r="253" spans="1:10" ht="18.75">
      <c r="A253" s="11"/>
      <c r="B253" s="166" t="s">
        <v>179</v>
      </c>
      <c r="C253" s="209"/>
      <c r="D253" s="209">
        <v>253</v>
      </c>
      <c r="E253" s="209">
        <v>41</v>
      </c>
      <c r="F253" s="209">
        <v>10</v>
      </c>
      <c r="G253" s="209">
        <v>8</v>
      </c>
      <c r="H253" s="209">
        <v>11</v>
      </c>
      <c r="I253" s="209">
        <v>8</v>
      </c>
      <c r="J253" s="209">
        <v>4</v>
      </c>
    </row>
    <row r="254" spans="1:10" ht="18.75">
      <c r="A254" s="11"/>
      <c r="B254" s="182" t="s">
        <v>1900</v>
      </c>
      <c r="C254" s="97" t="s">
        <v>1901</v>
      </c>
      <c r="D254" s="97">
        <v>153</v>
      </c>
      <c r="E254" s="97">
        <v>24</v>
      </c>
      <c r="F254" s="97">
        <v>6</v>
      </c>
      <c r="G254" s="97">
        <v>5</v>
      </c>
      <c r="H254" s="97">
        <v>7</v>
      </c>
      <c r="I254" s="97">
        <v>3</v>
      </c>
      <c r="J254" s="97">
        <v>3</v>
      </c>
    </row>
    <row r="255" spans="1:10" ht="18.75">
      <c r="A255" s="11"/>
      <c r="B255" s="182" t="s">
        <v>1964</v>
      </c>
      <c r="C255" s="97" t="s">
        <v>915</v>
      </c>
      <c r="D255" s="97">
        <v>52</v>
      </c>
      <c r="E255" s="97">
        <v>9</v>
      </c>
      <c r="F255" s="97">
        <v>3</v>
      </c>
      <c r="G255" s="97">
        <v>2</v>
      </c>
      <c r="H255" s="97">
        <v>2</v>
      </c>
      <c r="I255" s="97">
        <v>1</v>
      </c>
      <c r="J255" s="97">
        <v>1</v>
      </c>
    </row>
    <row r="256" spans="1:10" ht="18.75">
      <c r="A256" s="11"/>
      <c r="B256" s="182" t="s">
        <v>1978</v>
      </c>
      <c r="C256" s="97" t="s">
        <v>897</v>
      </c>
      <c r="D256" s="97">
        <v>32</v>
      </c>
      <c r="E256" s="97">
        <v>4</v>
      </c>
      <c r="F256" s="97" t="s">
        <v>911</v>
      </c>
      <c r="G256" s="97">
        <v>1</v>
      </c>
      <c r="H256" s="97" t="s">
        <v>911</v>
      </c>
      <c r="I256" s="97">
        <v>3</v>
      </c>
      <c r="J256" s="97" t="s">
        <v>911</v>
      </c>
    </row>
    <row r="257" spans="1:10" ht="18.75">
      <c r="A257" s="179"/>
      <c r="B257" s="182" t="s">
        <v>1037</v>
      </c>
      <c r="C257" s="97" t="s">
        <v>895</v>
      </c>
      <c r="D257" s="97">
        <v>16</v>
      </c>
      <c r="E257" s="97">
        <v>4</v>
      </c>
      <c r="F257" s="97">
        <v>1</v>
      </c>
      <c r="G257" s="97" t="s">
        <v>911</v>
      </c>
      <c r="H257" s="97">
        <v>2</v>
      </c>
      <c r="I257" s="97">
        <v>1</v>
      </c>
      <c r="J257" s="97" t="s">
        <v>911</v>
      </c>
    </row>
    <row r="258" spans="1:10" ht="18.75" customHeight="1">
      <c r="A258" s="179">
        <v>30</v>
      </c>
      <c r="B258" s="95" t="s">
        <v>1902</v>
      </c>
      <c r="C258" s="97" t="s">
        <v>894</v>
      </c>
      <c r="D258" s="96">
        <v>561</v>
      </c>
      <c r="E258" s="96">
        <v>57</v>
      </c>
      <c r="F258" s="96">
        <v>15</v>
      </c>
      <c r="G258" s="96">
        <v>13</v>
      </c>
      <c r="H258" s="96">
        <v>12</v>
      </c>
      <c r="I258" s="96">
        <v>11</v>
      </c>
      <c r="J258" s="96">
        <v>6</v>
      </c>
    </row>
    <row r="259" spans="1:10" ht="18.75">
      <c r="A259" s="11"/>
      <c r="B259" s="166" t="s">
        <v>179</v>
      </c>
      <c r="C259" s="209"/>
      <c r="D259" s="209">
        <v>305</v>
      </c>
      <c r="E259" s="209">
        <v>43</v>
      </c>
      <c r="F259" s="209">
        <v>13</v>
      </c>
      <c r="G259" s="209">
        <v>10</v>
      </c>
      <c r="H259" s="209">
        <v>9</v>
      </c>
      <c r="I259" s="209">
        <v>8</v>
      </c>
      <c r="J259" s="209">
        <v>6</v>
      </c>
    </row>
    <row r="260" spans="1:10" ht="18.75">
      <c r="A260" s="11"/>
      <c r="B260" s="182" t="s">
        <v>1037</v>
      </c>
      <c r="C260" s="97" t="s">
        <v>895</v>
      </c>
      <c r="D260" s="97">
        <v>80</v>
      </c>
      <c r="E260" s="97">
        <v>8</v>
      </c>
      <c r="F260" s="97">
        <v>1</v>
      </c>
      <c r="G260" s="97">
        <v>1</v>
      </c>
      <c r="H260" s="97">
        <v>1</v>
      </c>
      <c r="I260" s="97">
        <v>3</v>
      </c>
      <c r="J260" s="97">
        <v>2</v>
      </c>
    </row>
    <row r="261" spans="1:10" ht="18.75">
      <c r="A261" s="11"/>
      <c r="B261" s="182" t="s">
        <v>209</v>
      </c>
      <c r="C261" s="97" t="s">
        <v>1935</v>
      </c>
      <c r="D261" s="97">
        <v>69</v>
      </c>
      <c r="E261" s="97">
        <v>17</v>
      </c>
      <c r="F261" s="97">
        <v>2</v>
      </c>
      <c r="G261" s="97">
        <v>6</v>
      </c>
      <c r="H261" s="97">
        <v>7</v>
      </c>
      <c r="I261" s="97" t="s">
        <v>911</v>
      </c>
      <c r="J261" s="97">
        <v>2</v>
      </c>
    </row>
    <row r="262" spans="1:10" ht="18.75">
      <c r="A262" s="11"/>
      <c r="B262" s="182" t="s">
        <v>1964</v>
      </c>
      <c r="C262" s="97" t="s">
        <v>915</v>
      </c>
      <c r="D262" s="97">
        <v>49</v>
      </c>
      <c r="E262" s="97">
        <v>5</v>
      </c>
      <c r="F262" s="97">
        <v>3</v>
      </c>
      <c r="G262" s="97" t="s">
        <v>911</v>
      </c>
      <c r="H262" s="97" t="s">
        <v>911</v>
      </c>
      <c r="I262" s="97">
        <v>1</v>
      </c>
      <c r="J262" s="97">
        <v>1</v>
      </c>
    </row>
    <row r="263" spans="1:10" ht="18.75">
      <c r="A263" s="11"/>
      <c r="B263" s="182" t="s">
        <v>1978</v>
      </c>
      <c r="C263" s="97" t="s">
        <v>1907</v>
      </c>
      <c r="D263" s="97">
        <v>56</v>
      </c>
      <c r="E263" s="97">
        <v>3</v>
      </c>
      <c r="F263" s="97" t="s">
        <v>911</v>
      </c>
      <c r="G263" s="97" t="s">
        <v>911</v>
      </c>
      <c r="H263" s="97" t="s">
        <v>911</v>
      </c>
      <c r="I263" s="97">
        <v>3</v>
      </c>
      <c r="J263" s="97" t="s">
        <v>911</v>
      </c>
    </row>
    <row r="264" spans="1:10" ht="18.75">
      <c r="A264" s="11"/>
      <c r="B264" s="182" t="s">
        <v>2207</v>
      </c>
      <c r="C264" s="97" t="s">
        <v>606</v>
      </c>
      <c r="D264" s="97">
        <v>3</v>
      </c>
      <c r="E264" s="97">
        <v>1</v>
      </c>
      <c r="F264" s="97" t="s">
        <v>911</v>
      </c>
      <c r="G264" s="97" t="s">
        <v>911</v>
      </c>
      <c r="H264" s="97">
        <v>1</v>
      </c>
      <c r="I264" s="97" t="s">
        <v>911</v>
      </c>
      <c r="J264" s="97" t="s">
        <v>911</v>
      </c>
    </row>
    <row r="265" spans="1:10" ht="18.75">
      <c r="A265" s="11"/>
      <c r="B265" s="182" t="s">
        <v>884</v>
      </c>
      <c r="C265" s="97" t="s">
        <v>607</v>
      </c>
      <c r="D265" s="97">
        <v>17</v>
      </c>
      <c r="E265" s="97">
        <v>2</v>
      </c>
      <c r="F265" s="97" t="s">
        <v>911</v>
      </c>
      <c r="G265" s="97">
        <v>1</v>
      </c>
      <c r="H265" s="97" t="s">
        <v>911</v>
      </c>
      <c r="I265" s="97" t="s">
        <v>911</v>
      </c>
      <c r="J265" s="97">
        <v>1</v>
      </c>
    </row>
    <row r="266" spans="1:10" ht="18" customHeight="1">
      <c r="A266" s="11"/>
      <c r="B266" s="182" t="s">
        <v>218</v>
      </c>
      <c r="C266" s="97" t="s">
        <v>1905</v>
      </c>
      <c r="D266" s="97">
        <v>13</v>
      </c>
      <c r="E266" s="97">
        <v>3</v>
      </c>
      <c r="F266" s="97">
        <v>3</v>
      </c>
      <c r="G266" s="97" t="s">
        <v>911</v>
      </c>
      <c r="H266" s="97" t="s">
        <v>911</v>
      </c>
      <c r="I266" s="97" t="s">
        <v>911</v>
      </c>
      <c r="J266" s="97" t="s">
        <v>911</v>
      </c>
    </row>
    <row r="267" spans="1:10" ht="18.75">
      <c r="A267" s="11"/>
      <c r="B267" s="182" t="s">
        <v>208</v>
      </c>
      <c r="C267" s="97" t="s">
        <v>608</v>
      </c>
      <c r="D267" s="97">
        <v>18</v>
      </c>
      <c r="E267" s="97">
        <v>4</v>
      </c>
      <c r="F267" s="97">
        <v>2</v>
      </c>
      <c r="G267" s="97">
        <v>2</v>
      </c>
      <c r="H267" s="97" t="s">
        <v>911</v>
      </c>
      <c r="I267" s="97" t="s">
        <v>911</v>
      </c>
      <c r="J267" s="97" t="s">
        <v>911</v>
      </c>
    </row>
    <row r="268" spans="1:10" ht="20.25" customHeight="1">
      <c r="A268" s="11"/>
      <c r="B268" s="182" t="s">
        <v>609</v>
      </c>
      <c r="C268" s="97" t="s">
        <v>1830</v>
      </c>
      <c r="D268" s="97">
        <v>10</v>
      </c>
      <c r="E268" s="97">
        <v>3</v>
      </c>
      <c r="F268" s="97">
        <v>2</v>
      </c>
      <c r="G268" s="97" t="s">
        <v>911</v>
      </c>
      <c r="H268" s="97" t="s">
        <v>911</v>
      </c>
      <c r="I268" s="97">
        <v>1</v>
      </c>
      <c r="J268" s="97" t="s">
        <v>911</v>
      </c>
    </row>
    <row r="269" spans="1:10" ht="18.75">
      <c r="A269" s="11"/>
      <c r="B269" s="166" t="s">
        <v>1575</v>
      </c>
      <c r="C269" s="209"/>
      <c r="D269" s="209">
        <v>16</v>
      </c>
      <c r="E269" s="209">
        <v>7</v>
      </c>
      <c r="F269" s="209">
        <v>1</v>
      </c>
      <c r="G269" s="209">
        <v>1</v>
      </c>
      <c r="H269" s="209">
        <v>1</v>
      </c>
      <c r="I269" s="209">
        <v>1</v>
      </c>
      <c r="J269" s="209" t="s">
        <v>911</v>
      </c>
    </row>
    <row r="270" spans="1:10" ht="18.75">
      <c r="A270" s="11"/>
      <c r="B270" s="182" t="s">
        <v>932</v>
      </c>
      <c r="C270" s="97" t="s">
        <v>1939</v>
      </c>
      <c r="D270" s="97">
        <v>6</v>
      </c>
      <c r="E270" s="97">
        <v>4</v>
      </c>
      <c r="F270" s="97">
        <v>1</v>
      </c>
      <c r="G270" s="97">
        <v>1</v>
      </c>
      <c r="H270" s="97">
        <v>1</v>
      </c>
      <c r="I270" s="97">
        <v>1</v>
      </c>
      <c r="J270" s="97" t="s">
        <v>911</v>
      </c>
    </row>
    <row r="271" spans="1:10" ht="18.75">
      <c r="A271" s="11"/>
      <c r="B271" s="166" t="s">
        <v>2275</v>
      </c>
      <c r="C271" s="209"/>
      <c r="D271" s="209">
        <v>12</v>
      </c>
      <c r="E271" s="209">
        <v>7</v>
      </c>
      <c r="F271" s="209">
        <v>1</v>
      </c>
      <c r="G271" s="209">
        <v>2</v>
      </c>
      <c r="H271" s="209">
        <v>2</v>
      </c>
      <c r="I271" s="209">
        <v>2</v>
      </c>
      <c r="J271" s="209" t="s">
        <v>911</v>
      </c>
    </row>
    <row r="272" spans="1:10" ht="18.75">
      <c r="A272" s="11"/>
      <c r="B272" s="98" t="s">
        <v>933</v>
      </c>
      <c r="C272" s="22" t="s">
        <v>934</v>
      </c>
      <c r="D272" s="97">
        <v>9</v>
      </c>
      <c r="E272" s="97">
        <v>4</v>
      </c>
      <c r="F272" s="97" t="s">
        <v>911</v>
      </c>
      <c r="G272" s="97" t="s">
        <v>911</v>
      </c>
      <c r="H272" s="97">
        <v>2</v>
      </c>
      <c r="I272" s="97">
        <v>2</v>
      </c>
      <c r="J272" s="97" t="s">
        <v>911</v>
      </c>
    </row>
    <row r="273" spans="1:10" ht="18.75">
      <c r="A273" s="11"/>
      <c r="B273" s="182" t="s">
        <v>2061</v>
      </c>
      <c r="C273" s="97" t="s">
        <v>905</v>
      </c>
      <c r="D273" s="97">
        <v>1</v>
      </c>
      <c r="E273" s="97">
        <v>1</v>
      </c>
      <c r="F273" s="97" t="s">
        <v>911</v>
      </c>
      <c r="G273" s="97">
        <v>1</v>
      </c>
      <c r="H273" s="97" t="s">
        <v>911</v>
      </c>
      <c r="I273" s="97" t="s">
        <v>911</v>
      </c>
      <c r="J273" s="97" t="s">
        <v>911</v>
      </c>
    </row>
    <row r="274" spans="1:10" ht="18.75">
      <c r="A274" s="11"/>
      <c r="B274" s="182" t="s">
        <v>920</v>
      </c>
      <c r="C274" s="97" t="s">
        <v>910</v>
      </c>
      <c r="D274" s="97">
        <v>2</v>
      </c>
      <c r="E274" s="97">
        <v>2</v>
      </c>
      <c r="F274" s="97">
        <v>1</v>
      </c>
      <c r="G274" s="97">
        <v>1</v>
      </c>
      <c r="H274" s="97" t="s">
        <v>911</v>
      </c>
      <c r="I274" s="97" t="s">
        <v>911</v>
      </c>
      <c r="J274" s="97" t="s">
        <v>911</v>
      </c>
    </row>
    <row r="275" spans="1:10" ht="18.75">
      <c r="A275" s="179">
        <v>31</v>
      </c>
      <c r="B275" s="95" t="s">
        <v>610</v>
      </c>
      <c r="C275" s="97"/>
      <c r="D275" s="96">
        <v>1146</v>
      </c>
      <c r="E275" s="96">
        <v>242</v>
      </c>
      <c r="F275" s="96">
        <v>20</v>
      </c>
      <c r="G275" s="96">
        <v>31</v>
      </c>
      <c r="H275" s="96">
        <v>28</v>
      </c>
      <c r="I275" s="96">
        <v>9</v>
      </c>
      <c r="J275" s="96">
        <v>9</v>
      </c>
    </row>
    <row r="276" spans="1:10" ht="18.75">
      <c r="A276" s="11"/>
      <c r="B276" s="166" t="s">
        <v>179</v>
      </c>
      <c r="C276" s="209"/>
      <c r="D276" s="209">
        <v>316</v>
      </c>
      <c r="E276" s="209">
        <v>71</v>
      </c>
      <c r="F276" s="209">
        <v>15</v>
      </c>
      <c r="G276" s="209">
        <v>24</v>
      </c>
      <c r="H276" s="209">
        <v>23</v>
      </c>
      <c r="I276" s="209">
        <v>5</v>
      </c>
      <c r="J276" s="209">
        <v>4</v>
      </c>
    </row>
    <row r="277" spans="1:10" ht="18.75">
      <c r="A277" s="11"/>
      <c r="B277" s="182" t="s">
        <v>1964</v>
      </c>
      <c r="C277" s="97" t="s">
        <v>915</v>
      </c>
      <c r="D277" s="97">
        <v>61</v>
      </c>
      <c r="E277" s="97">
        <v>11</v>
      </c>
      <c r="F277" s="97">
        <v>2</v>
      </c>
      <c r="G277" s="97">
        <v>6</v>
      </c>
      <c r="H277" s="97">
        <v>3</v>
      </c>
      <c r="I277" s="97" t="s">
        <v>911</v>
      </c>
      <c r="J277" s="97" t="s">
        <v>911</v>
      </c>
    </row>
    <row r="278" spans="1:10" ht="18.75">
      <c r="A278" s="11"/>
      <c r="B278" s="182" t="s">
        <v>1978</v>
      </c>
      <c r="C278" s="97" t="s">
        <v>1907</v>
      </c>
      <c r="D278" s="97">
        <v>57</v>
      </c>
      <c r="E278" s="97">
        <v>13</v>
      </c>
      <c r="F278" s="97">
        <v>2</v>
      </c>
      <c r="G278" s="97">
        <v>4</v>
      </c>
      <c r="H278" s="97">
        <v>5</v>
      </c>
      <c r="I278" s="97">
        <v>1</v>
      </c>
      <c r="J278" s="97">
        <v>1</v>
      </c>
    </row>
    <row r="279" spans="1:10" ht="18.75" customHeight="1">
      <c r="A279" s="11"/>
      <c r="B279" s="182" t="s">
        <v>611</v>
      </c>
      <c r="C279" s="97" t="s">
        <v>1935</v>
      </c>
      <c r="D279" s="97">
        <v>3</v>
      </c>
      <c r="E279" s="97">
        <v>1</v>
      </c>
      <c r="F279" s="97" t="s">
        <v>911</v>
      </c>
      <c r="G279" s="97" t="s">
        <v>911</v>
      </c>
      <c r="H279" s="97">
        <v>1</v>
      </c>
      <c r="I279" s="97" t="s">
        <v>911</v>
      </c>
      <c r="J279" s="97" t="s">
        <v>911</v>
      </c>
    </row>
    <row r="280" spans="1:10" ht="18.75" customHeight="1">
      <c r="A280" s="11"/>
      <c r="B280" s="182" t="s">
        <v>612</v>
      </c>
      <c r="C280" s="97" t="s">
        <v>613</v>
      </c>
      <c r="D280" s="97">
        <v>10</v>
      </c>
      <c r="E280" s="97">
        <v>2</v>
      </c>
      <c r="F280" s="97">
        <v>1</v>
      </c>
      <c r="G280" s="97">
        <v>1</v>
      </c>
      <c r="H280" s="97" t="s">
        <v>911</v>
      </c>
      <c r="I280" s="193">
        <v>1</v>
      </c>
      <c r="J280" s="193">
        <v>1</v>
      </c>
    </row>
    <row r="281" spans="1:10" ht="18.75">
      <c r="A281" s="11"/>
      <c r="B281" s="182" t="s">
        <v>2226</v>
      </c>
      <c r="C281" s="97" t="s">
        <v>614</v>
      </c>
      <c r="D281" s="97">
        <v>5</v>
      </c>
      <c r="E281" s="97">
        <v>2</v>
      </c>
      <c r="F281" s="97">
        <v>1</v>
      </c>
      <c r="G281" s="97">
        <v>1</v>
      </c>
      <c r="H281" s="97" t="s">
        <v>911</v>
      </c>
      <c r="I281" s="97" t="s">
        <v>911</v>
      </c>
      <c r="J281" s="97" t="s">
        <v>911</v>
      </c>
    </row>
    <row r="282" spans="1:10" ht="18.75">
      <c r="A282" s="11"/>
      <c r="B282" s="182" t="s">
        <v>2236</v>
      </c>
      <c r="C282" s="97" t="s">
        <v>615</v>
      </c>
      <c r="D282" s="97">
        <v>4</v>
      </c>
      <c r="E282" s="97">
        <v>1</v>
      </c>
      <c r="F282" s="97" t="s">
        <v>911</v>
      </c>
      <c r="G282" s="97" t="s">
        <v>911</v>
      </c>
      <c r="H282" s="97">
        <v>1</v>
      </c>
      <c r="I282" s="97" t="s">
        <v>911</v>
      </c>
      <c r="J282" s="97" t="s">
        <v>911</v>
      </c>
    </row>
    <row r="283" spans="1:10" ht="18.75">
      <c r="A283" s="11"/>
      <c r="B283" s="182" t="s">
        <v>616</v>
      </c>
      <c r="C283" s="97" t="s">
        <v>617</v>
      </c>
      <c r="D283" s="97">
        <v>3</v>
      </c>
      <c r="E283" s="97">
        <v>1</v>
      </c>
      <c r="F283" s="97">
        <v>1</v>
      </c>
      <c r="G283" s="97" t="s">
        <v>911</v>
      </c>
      <c r="H283" s="97" t="s">
        <v>911</v>
      </c>
      <c r="I283" s="193">
        <v>1</v>
      </c>
      <c r="J283" s="193">
        <v>1</v>
      </c>
    </row>
    <row r="284" spans="1:10" ht="18.75">
      <c r="A284" s="11"/>
      <c r="B284" s="182" t="s">
        <v>618</v>
      </c>
      <c r="C284" s="97" t="s">
        <v>619</v>
      </c>
      <c r="D284" s="97">
        <v>18</v>
      </c>
      <c r="E284" s="97">
        <v>3</v>
      </c>
      <c r="F284" s="97" t="s">
        <v>911</v>
      </c>
      <c r="G284" s="97">
        <v>1</v>
      </c>
      <c r="H284" s="97">
        <v>2</v>
      </c>
      <c r="I284" s="193">
        <v>1</v>
      </c>
      <c r="J284" s="193">
        <v>1</v>
      </c>
    </row>
    <row r="285" spans="1:10" ht="18.75">
      <c r="A285" s="11"/>
      <c r="B285" s="182" t="s">
        <v>620</v>
      </c>
      <c r="C285" s="97" t="s">
        <v>621</v>
      </c>
      <c r="D285" s="97">
        <v>1</v>
      </c>
      <c r="E285" s="97">
        <v>1</v>
      </c>
      <c r="F285" s="97" t="s">
        <v>911</v>
      </c>
      <c r="G285" s="97" t="s">
        <v>911</v>
      </c>
      <c r="H285" s="97">
        <v>1</v>
      </c>
      <c r="I285" s="97" t="s">
        <v>911</v>
      </c>
      <c r="J285" s="97" t="s">
        <v>911</v>
      </c>
    </row>
    <row r="286" spans="1:10" ht="18.75">
      <c r="A286" s="11"/>
      <c r="B286" s="182" t="s">
        <v>622</v>
      </c>
      <c r="C286" s="97" t="s">
        <v>623</v>
      </c>
      <c r="D286" s="97">
        <v>5</v>
      </c>
      <c r="E286" s="97">
        <v>3</v>
      </c>
      <c r="F286" s="97">
        <v>2</v>
      </c>
      <c r="G286" s="97">
        <v>1</v>
      </c>
      <c r="H286" s="97" t="s">
        <v>911</v>
      </c>
      <c r="I286" s="97" t="s">
        <v>911</v>
      </c>
      <c r="J286" s="97" t="s">
        <v>911</v>
      </c>
    </row>
    <row r="287" spans="1:10" ht="18.75">
      <c r="A287" s="11"/>
      <c r="B287" s="182" t="s">
        <v>624</v>
      </c>
      <c r="C287" s="97" t="s">
        <v>625</v>
      </c>
      <c r="D287" s="97">
        <v>3</v>
      </c>
      <c r="E287" s="97">
        <v>1</v>
      </c>
      <c r="F287" s="97" t="s">
        <v>911</v>
      </c>
      <c r="G287" s="97">
        <v>1</v>
      </c>
      <c r="H287" s="97" t="s">
        <v>911</v>
      </c>
      <c r="I287" s="193">
        <v>1</v>
      </c>
      <c r="J287" s="193">
        <v>1</v>
      </c>
    </row>
    <row r="288" spans="1:10" ht="18.75">
      <c r="A288" s="11"/>
      <c r="B288" s="182" t="s">
        <v>626</v>
      </c>
      <c r="C288" s="97" t="s">
        <v>185</v>
      </c>
      <c r="D288" s="97">
        <v>46</v>
      </c>
      <c r="E288" s="97">
        <v>12</v>
      </c>
      <c r="F288" s="97">
        <v>1</v>
      </c>
      <c r="G288" s="97">
        <v>4</v>
      </c>
      <c r="H288" s="97">
        <v>4</v>
      </c>
      <c r="I288" s="97">
        <v>2</v>
      </c>
      <c r="J288" s="97">
        <v>1</v>
      </c>
    </row>
    <row r="289" spans="1:10" ht="18.75">
      <c r="A289" s="11"/>
      <c r="B289" s="182" t="s">
        <v>1960</v>
      </c>
      <c r="C289" s="97" t="s">
        <v>186</v>
      </c>
      <c r="D289" s="97">
        <v>100</v>
      </c>
      <c r="E289" s="97">
        <v>20</v>
      </c>
      <c r="F289" s="97">
        <v>5</v>
      </c>
      <c r="G289" s="97">
        <v>5</v>
      </c>
      <c r="H289" s="97">
        <v>6</v>
      </c>
      <c r="I289" s="97">
        <v>2</v>
      </c>
      <c r="J289" s="97">
        <v>2</v>
      </c>
    </row>
    <row r="290" spans="1:10" ht="18.75">
      <c r="A290" s="11"/>
      <c r="B290" s="166" t="s">
        <v>1575</v>
      </c>
      <c r="C290" s="209"/>
      <c r="D290" s="209">
        <v>23</v>
      </c>
      <c r="E290" s="209">
        <v>12</v>
      </c>
      <c r="F290" s="209">
        <v>3</v>
      </c>
      <c r="G290" s="209">
        <v>5</v>
      </c>
      <c r="H290" s="209">
        <v>1</v>
      </c>
      <c r="I290" s="209">
        <v>1</v>
      </c>
      <c r="J290" s="209">
        <v>2</v>
      </c>
    </row>
    <row r="291" spans="1:10" ht="18.75">
      <c r="A291" s="11"/>
      <c r="B291" s="98" t="s">
        <v>922</v>
      </c>
      <c r="C291" s="97" t="s">
        <v>923</v>
      </c>
      <c r="D291" s="97">
        <v>15</v>
      </c>
      <c r="E291" s="97">
        <v>5</v>
      </c>
      <c r="F291" s="97">
        <v>1</v>
      </c>
      <c r="G291" s="97">
        <v>1</v>
      </c>
      <c r="H291" s="97">
        <v>1</v>
      </c>
      <c r="I291" s="97">
        <v>1</v>
      </c>
      <c r="J291" s="97">
        <v>1</v>
      </c>
    </row>
    <row r="292" spans="1:10" ht="18.75">
      <c r="A292" s="11"/>
      <c r="B292" s="182" t="s">
        <v>187</v>
      </c>
      <c r="C292" s="97" t="s">
        <v>1826</v>
      </c>
      <c r="D292" s="97">
        <v>1</v>
      </c>
      <c r="E292" s="97">
        <v>1</v>
      </c>
      <c r="F292" s="97" t="s">
        <v>911</v>
      </c>
      <c r="G292" s="97" t="s">
        <v>911</v>
      </c>
      <c r="H292" s="97" t="s">
        <v>911</v>
      </c>
      <c r="I292" s="97" t="s">
        <v>911</v>
      </c>
      <c r="J292" s="97">
        <v>1</v>
      </c>
    </row>
    <row r="293" spans="1:10" ht="18.75">
      <c r="A293" s="11"/>
      <c r="B293" s="182" t="s">
        <v>1006</v>
      </c>
      <c r="C293" s="97" t="s">
        <v>1007</v>
      </c>
      <c r="D293" s="97">
        <v>2</v>
      </c>
      <c r="E293" s="97">
        <v>2</v>
      </c>
      <c r="F293" s="97">
        <v>1</v>
      </c>
      <c r="G293" s="97">
        <v>1</v>
      </c>
      <c r="H293" s="97" t="s">
        <v>911</v>
      </c>
      <c r="I293" s="97" t="s">
        <v>911</v>
      </c>
      <c r="J293" s="97" t="s">
        <v>911</v>
      </c>
    </row>
    <row r="294" spans="1:10" ht="31.5">
      <c r="A294" s="11"/>
      <c r="B294" s="182" t="s">
        <v>188</v>
      </c>
      <c r="C294" s="97" t="s">
        <v>921</v>
      </c>
      <c r="D294" s="97">
        <v>1</v>
      </c>
      <c r="E294" s="97">
        <v>1</v>
      </c>
      <c r="F294" s="97" t="s">
        <v>911</v>
      </c>
      <c r="G294" s="97">
        <v>1</v>
      </c>
      <c r="H294" s="193">
        <v>1</v>
      </c>
      <c r="I294" s="193">
        <v>1</v>
      </c>
      <c r="J294" s="193">
        <v>1</v>
      </c>
    </row>
    <row r="295" spans="1:10" ht="18.75">
      <c r="A295" s="11"/>
      <c r="B295" s="182" t="s">
        <v>189</v>
      </c>
      <c r="C295" s="97" t="s">
        <v>921</v>
      </c>
      <c r="D295" s="97">
        <v>1</v>
      </c>
      <c r="E295" s="97">
        <v>1</v>
      </c>
      <c r="F295" s="97" t="s">
        <v>911</v>
      </c>
      <c r="G295" s="97">
        <v>1</v>
      </c>
      <c r="H295" s="193">
        <v>1</v>
      </c>
      <c r="I295" s="193">
        <v>1</v>
      </c>
      <c r="J295" s="193">
        <v>1</v>
      </c>
    </row>
    <row r="296" spans="1:10" ht="18.75" customHeight="1">
      <c r="A296" s="11"/>
      <c r="B296" s="182" t="s">
        <v>190</v>
      </c>
      <c r="C296" s="97" t="s">
        <v>1830</v>
      </c>
      <c r="D296" s="97">
        <v>1</v>
      </c>
      <c r="E296" s="97">
        <v>1</v>
      </c>
      <c r="F296" s="97">
        <v>1</v>
      </c>
      <c r="G296" s="97" t="s">
        <v>911</v>
      </c>
      <c r="H296" s="97" t="s">
        <v>911</v>
      </c>
      <c r="I296" s="97" t="s">
        <v>911</v>
      </c>
      <c r="J296" s="97" t="s">
        <v>911</v>
      </c>
    </row>
    <row r="297" spans="1:10" ht="18.75" customHeight="1">
      <c r="A297" s="11"/>
      <c r="B297" s="182" t="s">
        <v>918</v>
      </c>
      <c r="C297" s="97" t="s">
        <v>919</v>
      </c>
      <c r="D297" s="97">
        <v>2</v>
      </c>
      <c r="E297" s="97">
        <v>1</v>
      </c>
      <c r="F297" s="97" t="s">
        <v>911</v>
      </c>
      <c r="G297" s="97">
        <v>1</v>
      </c>
      <c r="H297" s="97" t="s">
        <v>911</v>
      </c>
      <c r="I297" s="97" t="s">
        <v>911</v>
      </c>
      <c r="J297" s="97" t="s">
        <v>911</v>
      </c>
    </row>
    <row r="298" spans="1:10" ht="18.75">
      <c r="A298" s="11"/>
      <c r="B298" s="166" t="s">
        <v>2275</v>
      </c>
      <c r="C298" s="209"/>
      <c r="D298" s="209">
        <v>24</v>
      </c>
      <c r="E298" s="209">
        <v>14</v>
      </c>
      <c r="F298" s="209">
        <v>2</v>
      </c>
      <c r="G298" s="209">
        <v>2</v>
      </c>
      <c r="H298" s="209">
        <v>4</v>
      </c>
      <c r="I298" s="209">
        <v>3</v>
      </c>
      <c r="J298" s="209">
        <v>3</v>
      </c>
    </row>
    <row r="299" spans="1:10" ht="18.75">
      <c r="A299" s="11"/>
      <c r="B299" s="182" t="s">
        <v>933</v>
      </c>
      <c r="C299" s="97" t="s">
        <v>934</v>
      </c>
      <c r="D299" s="97">
        <v>1</v>
      </c>
      <c r="E299" s="97">
        <v>1</v>
      </c>
      <c r="F299" s="97" t="s">
        <v>911</v>
      </c>
      <c r="G299" s="97" t="s">
        <v>911</v>
      </c>
      <c r="H299" s="97" t="s">
        <v>911</v>
      </c>
      <c r="I299" s="97">
        <v>1</v>
      </c>
      <c r="J299" s="97" t="s">
        <v>911</v>
      </c>
    </row>
    <row r="300" spans="1:10" ht="18" customHeight="1">
      <c r="A300" s="11"/>
      <c r="B300" s="182" t="s">
        <v>191</v>
      </c>
      <c r="C300" s="97" t="s">
        <v>192</v>
      </c>
      <c r="D300" s="97">
        <v>1</v>
      </c>
      <c r="E300" s="97">
        <v>1</v>
      </c>
      <c r="F300" s="97" t="s">
        <v>911</v>
      </c>
      <c r="G300" s="97" t="s">
        <v>911</v>
      </c>
      <c r="H300" s="97">
        <v>1</v>
      </c>
      <c r="I300" s="97" t="s">
        <v>911</v>
      </c>
      <c r="J300" s="97" t="s">
        <v>911</v>
      </c>
    </row>
    <row r="301" spans="1:10" ht="18.75">
      <c r="A301" s="11"/>
      <c r="B301" s="182" t="s">
        <v>906</v>
      </c>
      <c r="C301" s="97" t="s">
        <v>907</v>
      </c>
      <c r="D301" s="97">
        <v>1</v>
      </c>
      <c r="E301" s="97">
        <v>1</v>
      </c>
      <c r="F301" s="97">
        <v>1</v>
      </c>
      <c r="G301" s="97" t="s">
        <v>911</v>
      </c>
      <c r="H301" s="97" t="s">
        <v>911</v>
      </c>
      <c r="I301" s="97" t="s">
        <v>911</v>
      </c>
      <c r="J301" s="97" t="s">
        <v>911</v>
      </c>
    </row>
    <row r="302" spans="1:10" ht="18.75">
      <c r="A302" s="11"/>
      <c r="B302" s="182" t="s">
        <v>630</v>
      </c>
      <c r="C302" s="97" t="s">
        <v>927</v>
      </c>
      <c r="D302" s="97">
        <v>3</v>
      </c>
      <c r="E302" s="97">
        <v>1</v>
      </c>
      <c r="F302" s="97" t="s">
        <v>911</v>
      </c>
      <c r="G302" s="97" t="s">
        <v>911</v>
      </c>
      <c r="H302" s="97" t="s">
        <v>911</v>
      </c>
      <c r="I302" s="97">
        <v>1</v>
      </c>
      <c r="J302" s="97" t="s">
        <v>911</v>
      </c>
    </row>
    <row r="303" spans="1:10" ht="31.5">
      <c r="A303" s="11"/>
      <c r="B303" s="182" t="s">
        <v>631</v>
      </c>
      <c r="C303" s="97" t="s">
        <v>1018</v>
      </c>
      <c r="D303" s="97">
        <v>1</v>
      </c>
      <c r="E303" s="97">
        <v>1</v>
      </c>
      <c r="F303" s="97" t="s">
        <v>911</v>
      </c>
      <c r="G303" s="97" t="s">
        <v>911</v>
      </c>
      <c r="H303" s="97" t="s">
        <v>911</v>
      </c>
      <c r="I303" s="97" t="s">
        <v>911</v>
      </c>
      <c r="J303" s="97">
        <v>1</v>
      </c>
    </row>
    <row r="304" spans="1:10" ht="18.75">
      <c r="A304" s="11"/>
      <c r="B304" s="182" t="s">
        <v>632</v>
      </c>
      <c r="C304" s="97" t="s">
        <v>909</v>
      </c>
      <c r="D304" s="97">
        <v>1</v>
      </c>
      <c r="E304" s="97">
        <v>1</v>
      </c>
      <c r="F304" s="97" t="s">
        <v>911</v>
      </c>
      <c r="G304" s="97" t="s">
        <v>911</v>
      </c>
      <c r="H304" s="97" t="s">
        <v>911</v>
      </c>
      <c r="I304" s="97" t="s">
        <v>911</v>
      </c>
      <c r="J304" s="97">
        <v>1</v>
      </c>
    </row>
    <row r="305" spans="1:10" ht="18.75">
      <c r="A305" s="11"/>
      <c r="B305" s="182" t="s">
        <v>633</v>
      </c>
      <c r="C305" s="97" t="s">
        <v>909</v>
      </c>
      <c r="D305" s="97">
        <v>1</v>
      </c>
      <c r="E305" s="97">
        <v>1</v>
      </c>
      <c r="F305" s="97" t="s">
        <v>911</v>
      </c>
      <c r="G305" s="97" t="s">
        <v>911</v>
      </c>
      <c r="H305" s="97">
        <v>1</v>
      </c>
      <c r="I305" s="97" t="s">
        <v>911</v>
      </c>
      <c r="J305" s="97" t="s">
        <v>911</v>
      </c>
    </row>
    <row r="306" spans="1:10" ht="18.75">
      <c r="A306" s="11"/>
      <c r="B306" s="182" t="s">
        <v>634</v>
      </c>
      <c r="C306" s="97" t="s">
        <v>909</v>
      </c>
      <c r="D306" s="97">
        <v>3</v>
      </c>
      <c r="E306" s="97">
        <v>1</v>
      </c>
      <c r="F306" s="97" t="s">
        <v>911</v>
      </c>
      <c r="G306" s="97" t="s">
        <v>911</v>
      </c>
      <c r="H306" s="97" t="s">
        <v>911</v>
      </c>
      <c r="I306" s="97">
        <v>1</v>
      </c>
      <c r="J306" s="97" t="s">
        <v>911</v>
      </c>
    </row>
    <row r="307" spans="1:10" ht="18.75">
      <c r="A307" s="11"/>
      <c r="B307" s="182" t="s">
        <v>635</v>
      </c>
      <c r="C307" s="97" t="s">
        <v>905</v>
      </c>
      <c r="D307" s="97">
        <v>1</v>
      </c>
      <c r="E307" s="97">
        <v>1</v>
      </c>
      <c r="F307" s="97">
        <v>1</v>
      </c>
      <c r="G307" s="97" t="s">
        <v>911</v>
      </c>
      <c r="H307" s="97" t="s">
        <v>911</v>
      </c>
      <c r="I307" s="97" t="s">
        <v>911</v>
      </c>
      <c r="J307" s="97" t="s">
        <v>911</v>
      </c>
    </row>
    <row r="308" spans="1:10" ht="18.75">
      <c r="A308" s="11"/>
      <c r="B308" s="182" t="s">
        <v>636</v>
      </c>
      <c r="C308" s="97" t="s">
        <v>905</v>
      </c>
      <c r="D308" s="97">
        <v>1</v>
      </c>
      <c r="E308" s="97">
        <v>1</v>
      </c>
      <c r="F308" s="97" t="s">
        <v>911</v>
      </c>
      <c r="G308" s="97" t="s">
        <v>911</v>
      </c>
      <c r="H308" s="97" t="s">
        <v>911</v>
      </c>
      <c r="I308" s="97" t="s">
        <v>911</v>
      </c>
      <c r="J308" s="97">
        <v>1</v>
      </c>
    </row>
    <row r="309" spans="1:10" ht="18.75">
      <c r="A309" s="11"/>
      <c r="B309" s="182" t="s">
        <v>637</v>
      </c>
      <c r="C309" s="97" t="s">
        <v>1018</v>
      </c>
      <c r="D309" s="97">
        <v>2</v>
      </c>
      <c r="E309" s="97">
        <v>1</v>
      </c>
      <c r="F309" s="97" t="s">
        <v>911</v>
      </c>
      <c r="G309" s="97" t="s">
        <v>911</v>
      </c>
      <c r="H309" s="97">
        <v>1</v>
      </c>
      <c r="I309" s="97" t="s">
        <v>911</v>
      </c>
      <c r="J309" s="97" t="s">
        <v>911</v>
      </c>
    </row>
    <row r="310" spans="1:10" ht="18.75" customHeight="1">
      <c r="A310" s="11"/>
      <c r="B310" s="182" t="s">
        <v>638</v>
      </c>
      <c r="C310" s="97" t="s">
        <v>1018</v>
      </c>
      <c r="D310" s="97">
        <v>5</v>
      </c>
      <c r="E310" s="97">
        <v>1</v>
      </c>
      <c r="F310" s="97" t="s">
        <v>911</v>
      </c>
      <c r="G310" s="97">
        <v>1</v>
      </c>
      <c r="H310" s="97" t="s">
        <v>911</v>
      </c>
      <c r="I310" s="97" t="s">
        <v>911</v>
      </c>
      <c r="J310" s="97" t="s">
        <v>911</v>
      </c>
    </row>
    <row r="311" spans="1:10" ht="18.75">
      <c r="A311" s="11"/>
      <c r="B311" s="182" t="s">
        <v>920</v>
      </c>
      <c r="C311" s="97" t="s">
        <v>910</v>
      </c>
      <c r="D311" s="97">
        <v>3</v>
      </c>
      <c r="E311" s="97">
        <v>2</v>
      </c>
      <c r="F311" s="97" t="s">
        <v>911</v>
      </c>
      <c r="G311" s="97">
        <v>1</v>
      </c>
      <c r="H311" s="97">
        <v>1</v>
      </c>
      <c r="I311" s="97" t="s">
        <v>911</v>
      </c>
      <c r="J311" s="97" t="s">
        <v>911</v>
      </c>
    </row>
    <row r="312" spans="1:10" ht="18.75">
      <c r="A312" s="543" t="s">
        <v>1409</v>
      </c>
      <c r="B312" s="544"/>
      <c r="C312" s="544"/>
      <c r="D312" s="544"/>
      <c r="E312" s="544"/>
      <c r="F312" s="544"/>
      <c r="G312" s="544"/>
      <c r="H312" s="544"/>
      <c r="I312" s="544"/>
      <c r="J312" s="545"/>
    </row>
    <row r="313" spans="1:10" ht="18.75">
      <c r="A313" s="179">
        <v>32</v>
      </c>
      <c r="B313" s="95" t="s">
        <v>639</v>
      </c>
      <c r="C313" s="54" t="s">
        <v>894</v>
      </c>
      <c r="D313" s="54">
        <v>99</v>
      </c>
      <c r="E313" s="54">
        <v>21</v>
      </c>
      <c r="F313" s="22" t="s">
        <v>894</v>
      </c>
      <c r="G313" s="22" t="s">
        <v>894</v>
      </c>
      <c r="H313" s="22" t="s">
        <v>894</v>
      </c>
      <c r="I313" s="54">
        <v>12</v>
      </c>
      <c r="J313" s="54">
        <v>9</v>
      </c>
    </row>
    <row r="314" spans="1:10" ht="18.75">
      <c r="A314" s="11"/>
      <c r="B314" s="104" t="s">
        <v>179</v>
      </c>
      <c r="C314" s="201" t="s">
        <v>894</v>
      </c>
      <c r="D314" s="289">
        <v>48</v>
      </c>
      <c r="E314" s="289">
        <v>15</v>
      </c>
      <c r="F314" s="289" t="s">
        <v>894</v>
      </c>
      <c r="G314" s="289" t="s">
        <v>894</v>
      </c>
      <c r="H314" s="289" t="s">
        <v>894</v>
      </c>
      <c r="I314" s="289">
        <v>10</v>
      </c>
      <c r="J314" s="289">
        <v>5</v>
      </c>
    </row>
    <row r="315" spans="1:10" ht="18.75">
      <c r="A315" s="11"/>
      <c r="B315" s="98" t="s">
        <v>1978</v>
      </c>
      <c r="C315" s="22" t="s">
        <v>1907</v>
      </c>
      <c r="D315" s="22">
        <v>14</v>
      </c>
      <c r="E315" s="22">
        <v>1</v>
      </c>
      <c r="F315" s="22" t="s">
        <v>894</v>
      </c>
      <c r="G315" s="22" t="s">
        <v>894</v>
      </c>
      <c r="H315" s="22" t="s">
        <v>894</v>
      </c>
      <c r="I315" s="22">
        <v>1</v>
      </c>
      <c r="J315" s="22" t="s">
        <v>894</v>
      </c>
    </row>
    <row r="316" spans="1:10" ht="18.75">
      <c r="A316" s="11"/>
      <c r="B316" s="98" t="s">
        <v>1037</v>
      </c>
      <c r="C316" s="22" t="s">
        <v>895</v>
      </c>
      <c r="D316" s="22">
        <v>12</v>
      </c>
      <c r="E316" s="22">
        <v>7</v>
      </c>
      <c r="F316" s="22" t="s">
        <v>894</v>
      </c>
      <c r="G316" s="22" t="s">
        <v>894</v>
      </c>
      <c r="H316" s="22" t="s">
        <v>894</v>
      </c>
      <c r="I316" s="22">
        <v>4</v>
      </c>
      <c r="J316" s="22">
        <v>3</v>
      </c>
    </row>
    <row r="317" spans="1:10" ht="18.75">
      <c r="A317" s="11"/>
      <c r="B317" s="98" t="s">
        <v>1035</v>
      </c>
      <c r="C317" s="22" t="s">
        <v>1025</v>
      </c>
      <c r="D317" s="22">
        <v>15</v>
      </c>
      <c r="E317" s="22">
        <v>3</v>
      </c>
      <c r="F317" s="22" t="s">
        <v>894</v>
      </c>
      <c r="G317" s="22" t="s">
        <v>894</v>
      </c>
      <c r="H317" s="22" t="s">
        <v>894</v>
      </c>
      <c r="I317" s="22">
        <v>2</v>
      </c>
      <c r="J317" s="22">
        <v>1</v>
      </c>
    </row>
    <row r="318" spans="1:10" ht="18" customHeight="1">
      <c r="A318" s="11"/>
      <c r="B318" s="98" t="s">
        <v>2286</v>
      </c>
      <c r="C318" s="22" t="s">
        <v>640</v>
      </c>
      <c r="D318" s="22">
        <v>4</v>
      </c>
      <c r="E318" s="22">
        <v>2</v>
      </c>
      <c r="F318" s="22" t="s">
        <v>894</v>
      </c>
      <c r="G318" s="22" t="s">
        <v>894</v>
      </c>
      <c r="H318" s="22" t="s">
        <v>894</v>
      </c>
      <c r="I318" s="22">
        <v>2</v>
      </c>
      <c r="J318" s="22" t="s">
        <v>894</v>
      </c>
    </row>
    <row r="319" spans="1:10" ht="18.75">
      <c r="A319" s="11"/>
      <c r="B319" s="98" t="s">
        <v>641</v>
      </c>
      <c r="C319" s="22" t="s">
        <v>642</v>
      </c>
      <c r="D319" s="22">
        <v>3</v>
      </c>
      <c r="E319" s="22">
        <v>2</v>
      </c>
      <c r="F319" s="22" t="s">
        <v>894</v>
      </c>
      <c r="G319" s="22" t="s">
        <v>894</v>
      </c>
      <c r="H319" s="22" t="s">
        <v>894</v>
      </c>
      <c r="I319" s="22">
        <v>1</v>
      </c>
      <c r="J319" s="22">
        <v>1</v>
      </c>
    </row>
    <row r="320" spans="1:10" ht="18.75">
      <c r="A320" s="11"/>
      <c r="B320" s="104" t="s">
        <v>1575</v>
      </c>
      <c r="C320" s="201"/>
      <c r="D320" s="289">
        <v>4</v>
      </c>
      <c r="E320" s="289">
        <v>4</v>
      </c>
      <c r="F320" s="289" t="s">
        <v>894</v>
      </c>
      <c r="G320" s="289" t="s">
        <v>894</v>
      </c>
      <c r="H320" s="289">
        <v>1</v>
      </c>
      <c r="I320" s="289">
        <v>2</v>
      </c>
      <c r="J320" s="289">
        <v>2</v>
      </c>
    </row>
    <row r="321" spans="1:10" ht="16.5" customHeight="1">
      <c r="A321" s="11"/>
      <c r="B321" s="98" t="s">
        <v>918</v>
      </c>
      <c r="C321" s="22" t="s">
        <v>919</v>
      </c>
      <c r="D321" s="22">
        <v>1</v>
      </c>
      <c r="E321" s="22">
        <v>1</v>
      </c>
      <c r="F321" s="22" t="s">
        <v>894</v>
      </c>
      <c r="G321" s="22" t="s">
        <v>894</v>
      </c>
      <c r="H321" s="22" t="s">
        <v>894</v>
      </c>
      <c r="I321" s="22">
        <v>1</v>
      </c>
      <c r="J321" s="22" t="s">
        <v>894</v>
      </c>
    </row>
    <row r="322" spans="1:10" ht="15" customHeight="1">
      <c r="A322" s="11"/>
      <c r="B322" s="98" t="s">
        <v>932</v>
      </c>
      <c r="C322" s="22" t="s">
        <v>1939</v>
      </c>
      <c r="D322" s="22">
        <v>1</v>
      </c>
      <c r="E322" s="22">
        <v>1</v>
      </c>
      <c r="F322" s="22" t="s">
        <v>894</v>
      </c>
      <c r="G322" s="22" t="s">
        <v>894</v>
      </c>
      <c r="H322" s="11">
        <v>1</v>
      </c>
      <c r="I322" s="22">
        <v>1</v>
      </c>
      <c r="J322" s="11">
        <v>1</v>
      </c>
    </row>
    <row r="323" spans="1:10" ht="15" customHeight="1">
      <c r="A323" s="11"/>
      <c r="B323" s="98" t="s">
        <v>922</v>
      </c>
      <c r="C323" s="97" t="s">
        <v>923</v>
      </c>
      <c r="D323" s="22">
        <v>1</v>
      </c>
      <c r="E323" s="22">
        <v>1</v>
      </c>
      <c r="F323" s="22" t="s">
        <v>894</v>
      </c>
      <c r="G323" s="22" t="s">
        <v>894</v>
      </c>
      <c r="H323" s="22" t="s">
        <v>894</v>
      </c>
      <c r="I323" s="22" t="s">
        <v>894</v>
      </c>
      <c r="J323" s="22">
        <v>1</v>
      </c>
    </row>
    <row r="324" spans="1:10" ht="15" customHeight="1">
      <c r="A324" s="11"/>
      <c r="B324" s="104" t="s">
        <v>2275</v>
      </c>
      <c r="C324" s="201"/>
      <c r="D324" s="289">
        <v>2</v>
      </c>
      <c r="E324" s="289">
        <v>2</v>
      </c>
      <c r="F324" s="289" t="s">
        <v>894</v>
      </c>
      <c r="G324" s="289">
        <v>1</v>
      </c>
      <c r="H324" s="289">
        <v>1</v>
      </c>
      <c r="I324" s="289">
        <v>1</v>
      </c>
      <c r="J324" s="289">
        <v>2</v>
      </c>
    </row>
    <row r="325" spans="1:10" ht="15" customHeight="1">
      <c r="A325" s="11"/>
      <c r="B325" s="98" t="s">
        <v>933</v>
      </c>
      <c r="C325" s="22" t="s">
        <v>934</v>
      </c>
      <c r="D325" s="22">
        <v>1</v>
      </c>
      <c r="E325" s="22">
        <v>1</v>
      </c>
      <c r="F325" s="22" t="s">
        <v>894</v>
      </c>
      <c r="G325" s="22" t="s">
        <v>894</v>
      </c>
      <c r="H325" s="22" t="s">
        <v>894</v>
      </c>
      <c r="I325" s="22" t="s">
        <v>894</v>
      </c>
      <c r="J325" s="22">
        <v>1</v>
      </c>
    </row>
    <row r="326" spans="1:10" ht="15" customHeight="1">
      <c r="A326" s="11"/>
      <c r="B326" s="98" t="s">
        <v>643</v>
      </c>
      <c r="C326" s="22" t="s">
        <v>1009</v>
      </c>
      <c r="D326" s="22">
        <v>1</v>
      </c>
      <c r="E326" s="22">
        <v>1</v>
      </c>
      <c r="F326" s="22" t="s">
        <v>894</v>
      </c>
      <c r="G326" s="11">
        <v>1</v>
      </c>
      <c r="H326" s="11">
        <v>1</v>
      </c>
      <c r="I326" s="11">
        <v>1</v>
      </c>
      <c r="J326" s="22">
        <v>1</v>
      </c>
    </row>
    <row r="327" spans="1:10" ht="15" customHeight="1">
      <c r="A327" s="11"/>
      <c r="B327" s="98" t="s">
        <v>62</v>
      </c>
      <c r="C327" s="22" t="s">
        <v>644</v>
      </c>
      <c r="D327" s="22">
        <v>1</v>
      </c>
      <c r="E327" s="22">
        <v>1</v>
      </c>
      <c r="F327" s="22" t="s">
        <v>894</v>
      </c>
      <c r="G327" s="22" t="s">
        <v>894</v>
      </c>
      <c r="H327" s="22" t="s">
        <v>894</v>
      </c>
      <c r="I327" s="22" t="s">
        <v>894</v>
      </c>
      <c r="J327" s="22">
        <v>1</v>
      </c>
    </row>
    <row r="328" spans="1:10" ht="18.75">
      <c r="A328" s="12">
        <v>33</v>
      </c>
      <c r="B328" s="184" t="s">
        <v>571</v>
      </c>
      <c r="C328" s="213"/>
      <c r="D328" s="245">
        <v>50</v>
      </c>
      <c r="E328" s="245">
        <v>36</v>
      </c>
      <c r="F328" s="245">
        <v>6</v>
      </c>
      <c r="G328" s="245">
        <v>7</v>
      </c>
      <c r="H328" s="245">
        <v>5</v>
      </c>
      <c r="I328" s="245">
        <v>6</v>
      </c>
      <c r="J328" s="245">
        <v>3</v>
      </c>
    </row>
    <row r="329" spans="1:10" ht="18.75" customHeight="1">
      <c r="A329" s="11"/>
      <c r="B329" s="166" t="s">
        <v>1575</v>
      </c>
      <c r="C329" s="292"/>
      <c r="D329" s="292">
        <v>40</v>
      </c>
      <c r="E329" s="292" t="s">
        <v>911</v>
      </c>
      <c r="F329" s="292">
        <f>SUM(F330:F332)</f>
        <v>6</v>
      </c>
      <c r="G329" s="292">
        <f>SUM(G330:G332)</f>
        <v>7</v>
      </c>
      <c r="H329" s="292">
        <f>SUM(H330:H332)</f>
        <v>5</v>
      </c>
      <c r="I329" s="292">
        <f>SUM(I330:I332)</f>
        <v>6</v>
      </c>
      <c r="J329" s="292">
        <f>SUM(J330:J332)</f>
        <v>3</v>
      </c>
    </row>
    <row r="330" spans="1:10" ht="18.75">
      <c r="A330" s="11"/>
      <c r="B330" s="182" t="s">
        <v>268</v>
      </c>
      <c r="C330" s="213"/>
      <c r="D330" s="213" t="s">
        <v>911</v>
      </c>
      <c r="E330" s="213" t="s">
        <v>911</v>
      </c>
      <c r="F330" s="213">
        <v>4</v>
      </c>
      <c r="G330" s="213">
        <v>5</v>
      </c>
      <c r="H330" s="213">
        <v>3</v>
      </c>
      <c r="I330" s="213">
        <v>4</v>
      </c>
      <c r="J330" s="213">
        <v>1</v>
      </c>
    </row>
    <row r="331" spans="1:10" ht="18.75">
      <c r="A331" s="11"/>
      <c r="B331" s="182" t="s">
        <v>1426</v>
      </c>
      <c r="C331" s="213"/>
      <c r="D331" s="213" t="s">
        <v>911</v>
      </c>
      <c r="E331" s="213" t="s">
        <v>911</v>
      </c>
      <c r="F331" s="213">
        <v>1</v>
      </c>
      <c r="G331" s="213">
        <v>1</v>
      </c>
      <c r="H331" s="213">
        <v>1</v>
      </c>
      <c r="I331" s="213">
        <v>1</v>
      </c>
      <c r="J331" s="213">
        <v>1</v>
      </c>
    </row>
    <row r="332" spans="1:10" ht="18.75">
      <c r="A332" s="179"/>
      <c r="B332" s="182" t="s">
        <v>1965</v>
      </c>
      <c r="C332" s="213"/>
      <c r="D332" s="213" t="s">
        <v>911</v>
      </c>
      <c r="E332" s="213" t="s">
        <v>911</v>
      </c>
      <c r="F332" s="213">
        <v>1</v>
      </c>
      <c r="G332" s="213">
        <v>1</v>
      </c>
      <c r="H332" s="213">
        <v>1</v>
      </c>
      <c r="I332" s="213">
        <v>1</v>
      </c>
      <c r="J332" s="213">
        <v>1</v>
      </c>
    </row>
    <row r="333" spans="1:10" ht="18.75">
      <c r="A333" s="179">
        <v>34</v>
      </c>
      <c r="B333" s="95" t="s">
        <v>645</v>
      </c>
      <c r="C333" s="54" t="s">
        <v>894</v>
      </c>
      <c r="D333" s="54">
        <v>37</v>
      </c>
      <c r="E333" s="54">
        <v>8</v>
      </c>
      <c r="F333" s="54">
        <v>3</v>
      </c>
      <c r="G333" s="54">
        <v>4</v>
      </c>
      <c r="H333" s="54">
        <v>1</v>
      </c>
      <c r="I333" s="22" t="s">
        <v>894</v>
      </c>
      <c r="J333" s="22" t="s">
        <v>894</v>
      </c>
    </row>
    <row r="334" spans="1:10" ht="18.75">
      <c r="A334" s="11"/>
      <c r="B334" s="104" t="s">
        <v>179</v>
      </c>
      <c r="C334" s="289" t="s">
        <v>894</v>
      </c>
      <c r="D334" s="289">
        <v>15</v>
      </c>
      <c r="E334" s="289">
        <v>8</v>
      </c>
      <c r="F334" s="289">
        <v>3</v>
      </c>
      <c r="G334" s="289">
        <v>4</v>
      </c>
      <c r="H334" s="289">
        <v>1</v>
      </c>
      <c r="I334" s="289" t="s">
        <v>911</v>
      </c>
      <c r="J334" s="289" t="s">
        <v>911</v>
      </c>
    </row>
    <row r="335" spans="1:10" ht="18.75">
      <c r="A335" s="11"/>
      <c r="B335" s="98" t="s">
        <v>939</v>
      </c>
      <c r="C335" s="22" t="s">
        <v>613</v>
      </c>
      <c r="D335" s="22">
        <v>1</v>
      </c>
      <c r="E335" s="22">
        <v>1</v>
      </c>
      <c r="F335" s="22" t="s">
        <v>911</v>
      </c>
      <c r="G335" s="22">
        <v>1</v>
      </c>
      <c r="H335" s="22" t="s">
        <v>911</v>
      </c>
      <c r="I335" s="22" t="s">
        <v>911</v>
      </c>
      <c r="J335" s="22" t="s">
        <v>911</v>
      </c>
    </row>
    <row r="336" spans="1:10" ht="18.75">
      <c r="A336" s="11"/>
      <c r="B336" s="180" t="s">
        <v>1035</v>
      </c>
      <c r="C336" s="22" t="s">
        <v>1025</v>
      </c>
      <c r="D336" s="22">
        <v>1</v>
      </c>
      <c r="E336" s="22">
        <v>1</v>
      </c>
      <c r="F336" s="22" t="s">
        <v>911</v>
      </c>
      <c r="G336" s="22">
        <v>1</v>
      </c>
      <c r="H336" s="22" t="s">
        <v>911</v>
      </c>
      <c r="I336" s="22" t="s">
        <v>911</v>
      </c>
      <c r="J336" s="22" t="s">
        <v>911</v>
      </c>
    </row>
    <row r="337" spans="1:10" ht="18.75">
      <c r="A337" s="11"/>
      <c r="B337" s="180" t="s">
        <v>1037</v>
      </c>
      <c r="C337" s="22" t="s">
        <v>895</v>
      </c>
      <c r="D337" s="22">
        <v>3</v>
      </c>
      <c r="E337" s="22">
        <v>3</v>
      </c>
      <c r="F337" s="22" t="s">
        <v>911</v>
      </c>
      <c r="G337" s="22">
        <v>2</v>
      </c>
      <c r="H337" s="22">
        <v>1</v>
      </c>
      <c r="I337" s="22" t="s">
        <v>911</v>
      </c>
      <c r="J337" s="22" t="s">
        <v>911</v>
      </c>
    </row>
    <row r="338" spans="1:10" ht="18.75">
      <c r="A338" s="11"/>
      <c r="B338" s="180" t="s">
        <v>646</v>
      </c>
      <c r="C338" s="22" t="s">
        <v>647</v>
      </c>
      <c r="D338" s="22">
        <v>2</v>
      </c>
      <c r="E338" s="22">
        <v>1</v>
      </c>
      <c r="F338" s="22">
        <v>1</v>
      </c>
      <c r="G338" s="22" t="s">
        <v>911</v>
      </c>
      <c r="H338" s="22" t="s">
        <v>911</v>
      </c>
      <c r="I338" s="22" t="s">
        <v>911</v>
      </c>
      <c r="J338" s="22" t="s">
        <v>911</v>
      </c>
    </row>
    <row r="339" spans="1:10" ht="18.75" customHeight="1">
      <c r="A339" s="11"/>
      <c r="B339" s="98" t="s">
        <v>1978</v>
      </c>
      <c r="C339" s="22" t="s">
        <v>1907</v>
      </c>
      <c r="D339" s="22">
        <v>6</v>
      </c>
      <c r="E339" s="22">
        <v>1</v>
      </c>
      <c r="F339" s="22">
        <v>1</v>
      </c>
      <c r="G339" s="22" t="s">
        <v>911</v>
      </c>
      <c r="H339" s="11">
        <v>1</v>
      </c>
      <c r="I339" s="11">
        <v>1</v>
      </c>
      <c r="J339" s="11">
        <v>1</v>
      </c>
    </row>
    <row r="340" spans="1:10" ht="18.75" customHeight="1">
      <c r="A340" s="11"/>
      <c r="B340" s="180" t="s">
        <v>1603</v>
      </c>
      <c r="C340" s="22" t="s">
        <v>917</v>
      </c>
      <c r="D340" s="22">
        <v>2</v>
      </c>
      <c r="E340" s="22">
        <v>1</v>
      </c>
      <c r="F340" s="22">
        <v>1</v>
      </c>
      <c r="G340" s="22" t="s">
        <v>911</v>
      </c>
      <c r="H340" s="22" t="s">
        <v>911</v>
      </c>
      <c r="I340" s="22" t="s">
        <v>911</v>
      </c>
      <c r="J340" s="22" t="s">
        <v>911</v>
      </c>
    </row>
    <row r="341" spans="1:10" ht="18.75">
      <c r="A341" s="519" t="s">
        <v>1564</v>
      </c>
      <c r="B341" s="507"/>
      <c r="C341" s="507"/>
      <c r="D341" s="507"/>
      <c r="E341" s="507"/>
      <c r="F341" s="507"/>
      <c r="G341" s="507"/>
      <c r="H341" s="507"/>
      <c r="I341" s="507"/>
      <c r="J341" s="508"/>
    </row>
    <row r="342" spans="1:10" ht="18.75">
      <c r="A342" s="543" t="s">
        <v>1409</v>
      </c>
      <c r="B342" s="544"/>
      <c r="C342" s="544"/>
      <c r="D342" s="544"/>
      <c r="E342" s="544"/>
      <c r="F342" s="544"/>
      <c r="G342" s="544"/>
      <c r="H342" s="544"/>
      <c r="I342" s="544"/>
      <c r="J342" s="545"/>
    </row>
    <row r="343" spans="1:10" ht="18.75">
      <c r="A343" s="179">
        <v>35</v>
      </c>
      <c r="B343" s="184" t="s">
        <v>648</v>
      </c>
      <c r="C343" s="22" t="s">
        <v>894</v>
      </c>
      <c r="D343" s="54">
        <v>40</v>
      </c>
      <c r="E343" s="54">
        <v>6</v>
      </c>
      <c r="F343" s="54" t="s">
        <v>911</v>
      </c>
      <c r="G343" s="54">
        <v>1</v>
      </c>
      <c r="H343" s="54">
        <v>1</v>
      </c>
      <c r="I343" s="54" t="s">
        <v>911</v>
      </c>
      <c r="J343" s="54">
        <v>1</v>
      </c>
    </row>
    <row r="344" spans="1:10" ht="18.75">
      <c r="A344" s="11"/>
      <c r="B344" s="104" t="s">
        <v>179</v>
      </c>
      <c r="C344" s="22" t="s">
        <v>894</v>
      </c>
      <c r="D344" s="22">
        <v>6</v>
      </c>
      <c r="E344" s="22">
        <v>3</v>
      </c>
      <c r="F344" s="22" t="s">
        <v>911</v>
      </c>
      <c r="G344" s="22">
        <v>1</v>
      </c>
      <c r="H344" s="22">
        <v>1</v>
      </c>
      <c r="I344" s="22" t="s">
        <v>911</v>
      </c>
      <c r="J344" s="22">
        <v>1</v>
      </c>
    </row>
    <row r="345" spans="1:10" ht="18.75">
      <c r="A345" s="11"/>
      <c r="B345" s="98" t="s">
        <v>896</v>
      </c>
      <c r="C345" s="22" t="s">
        <v>895</v>
      </c>
      <c r="D345" s="22">
        <v>6</v>
      </c>
      <c r="E345" s="22">
        <v>3</v>
      </c>
      <c r="F345" s="22" t="s">
        <v>911</v>
      </c>
      <c r="G345" s="22">
        <v>1</v>
      </c>
      <c r="H345" s="22">
        <v>1</v>
      </c>
      <c r="I345" s="22" t="s">
        <v>911</v>
      </c>
      <c r="J345" s="22">
        <v>1</v>
      </c>
    </row>
    <row r="346" spans="1:10" ht="18.75">
      <c r="A346" s="179">
        <v>36</v>
      </c>
      <c r="B346" s="95" t="s">
        <v>649</v>
      </c>
      <c r="C346" s="54" t="s">
        <v>894</v>
      </c>
      <c r="D346" s="54">
        <v>25</v>
      </c>
      <c r="E346" s="54">
        <v>8</v>
      </c>
      <c r="F346" s="54" t="s">
        <v>911</v>
      </c>
      <c r="G346" s="54">
        <v>4</v>
      </c>
      <c r="H346" s="54">
        <v>1</v>
      </c>
      <c r="I346" s="54">
        <v>3</v>
      </c>
      <c r="J346" s="54" t="s">
        <v>911</v>
      </c>
    </row>
    <row r="347" spans="1:10" ht="18.75">
      <c r="A347" s="11"/>
      <c r="B347" s="104" t="s">
        <v>179</v>
      </c>
      <c r="C347" s="289" t="s">
        <v>894</v>
      </c>
      <c r="D347" s="289">
        <v>21</v>
      </c>
      <c r="E347" s="289">
        <v>8</v>
      </c>
      <c r="F347" s="289" t="s">
        <v>911</v>
      </c>
      <c r="G347" s="289">
        <v>4</v>
      </c>
      <c r="H347" s="289">
        <v>1</v>
      </c>
      <c r="I347" s="289">
        <v>3</v>
      </c>
      <c r="J347" s="289" t="s">
        <v>911</v>
      </c>
    </row>
    <row r="348" spans="1:10" ht="18.75">
      <c r="A348" s="11"/>
      <c r="B348" s="98" t="s">
        <v>1978</v>
      </c>
      <c r="C348" s="22" t="s">
        <v>1907</v>
      </c>
      <c r="D348" s="22">
        <v>11</v>
      </c>
      <c r="E348" s="22">
        <v>4</v>
      </c>
      <c r="F348" s="22" t="s">
        <v>911</v>
      </c>
      <c r="G348" s="22">
        <v>2</v>
      </c>
      <c r="H348" s="22" t="s">
        <v>911</v>
      </c>
      <c r="I348" s="22">
        <v>2</v>
      </c>
      <c r="J348" s="22" t="s">
        <v>911</v>
      </c>
    </row>
    <row r="349" spans="1:10" ht="18.75">
      <c r="A349" s="11"/>
      <c r="B349" s="98" t="s">
        <v>896</v>
      </c>
      <c r="C349" s="22" t="s">
        <v>895</v>
      </c>
      <c r="D349" s="22">
        <v>6</v>
      </c>
      <c r="E349" s="22">
        <v>3</v>
      </c>
      <c r="F349" s="22" t="s">
        <v>911</v>
      </c>
      <c r="G349" s="22">
        <v>2</v>
      </c>
      <c r="H349" s="22" t="s">
        <v>911</v>
      </c>
      <c r="I349" s="22">
        <v>1</v>
      </c>
      <c r="J349" s="22" t="s">
        <v>911</v>
      </c>
    </row>
    <row r="350" spans="1:10" ht="18.75">
      <c r="A350" s="11"/>
      <c r="B350" s="98" t="s">
        <v>1035</v>
      </c>
      <c r="C350" s="22" t="s">
        <v>1025</v>
      </c>
      <c r="D350" s="22">
        <v>4</v>
      </c>
      <c r="E350" s="22">
        <v>1</v>
      </c>
      <c r="F350" s="22" t="s">
        <v>911</v>
      </c>
      <c r="G350" s="22" t="s">
        <v>911</v>
      </c>
      <c r="H350" s="22">
        <v>1</v>
      </c>
      <c r="I350" s="22" t="s">
        <v>911</v>
      </c>
      <c r="J350" s="22" t="s">
        <v>911</v>
      </c>
    </row>
    <row r="351" spans="1:10" ht="18.75">
      <c r="A351" s="179">
        <v>37</v>
      </c>
      <c r="B351" s="172" t="s">
        <v>558</v>
      </c>
      <c r="C351" s="291"/>
      <c r="D351" s="315" t="s">
        <v>911</v>
      </c>
      <c r="E351" s="315" t="s">
        <v>911</v>
      </c>
      <c r="F351" s="315">
        <v>3</v>
      </c>
      <c r="G351" s="315" t="s">
        <v>911</v>
      </c>
      <c r="H351" s="315">
        <v>1</v>
      </c>
      <c r="I351" s="315" t="s">
        <v>911</v>
      </c>
      <c r="J351" s="315" t="s">
        <v>911</v>
      </c>
    </row>
    <row r="352" spans="1:10" ht="18.75">
      <c r="A352" s="11"/>
      <c r="B352" s="171" t="s">
        <v>179</v>
      </c>
      <c r="C352" s="326"/>
      <c r="D352" s="320">
        <f>D353+D354</f>
        <v>9</v>
      </c>
      <c r="E352" s="320" t="s">
        <v>911</v>
      </c>
      <c r="F352" s="320">
        <v>3</v>
      </c>
      <c r="G352" s="320" t="s">
        <v>911</v>
      </c>
      <c r="H352" s="320">
        <f>H353+H354</f>
        <v>1</v>
      </c>
      <c r="I352" s="320" t="s">
        <v>911</v>
      </c>
      <c r="J352" s="320" t="s">
        <v>911</v>
      </c>
    </row>
    <row r="353" spans="1:10" ht="18.75">
      <c r="A353" s="11"/>
      <c r="B353" s="168" t="s">
        <v>650</v>
      </c>
      <c r="C353" s="246" t="s">
        <v>651</v>
      </c>
      <c r="D353" s="318">
        <v>7</v>
      </c>
      <c r="E353" s="318" t="s">
        <v>911</v>
      </c>
      <c r="F353" s="318" t="s">
        <v>911</v>
      </c>
      <c r="G353" s="318" t="s">
        <v>911</v>
      </c>
      <c r="H353" s="318">
        <v>1</v>
      </c>
      <c r="I353" s="317" t="s">
        <v>911</v>
      </c>
      <c r="J353" s="317" t="s">
        <v>911</v>
      </c>
    </row>
    <row r="354" spans="1:10" ht="18.75">
      <c r="A354" s="11"/>
      <c r="B354" s="168" t="s">
        <v>652</v>
      </c>
      <c r="C354" s="246"/>
      <c r="D354" s="318">
        <v>2</v>
      </c>
      <c r="E354" s="318" t="s">
        <v>911</v>
      </c>
      <c r="F354" s="318">
        <v>3</v>
      </c>
      <c r="G354" s="318" t="s">
        <v>911</v>
      </c>
      <c r="H354" s="318"/>
      <c r="I354" s="317" t="s">
        <v>911</v>
      </c>
      <c r="J354" s="317" t="s">
        <v>911</v>
      </c>
    </row>
    <row r="355" spans="1:10" ht="18.75">
      <c r="A355" s="519" t="s">
        <v>1562</v>
      </c>
      <c r="B355" s="507"/>
      <c r="C355" s="507"/>
      <c r="D355" s="507"/>
      <c r="E355" s="507"/>
      <c r="F355" s="507"/>
      <c r="G355" s="507"/>
      <c r="H355" s="507"/>
      <c r="I355" s="507"/>
      <c r="J355" s="508"/>
    </row>
    <row r="356" spans="1:10" ht="18.75">
      <c r="A356" s="504" t="s">
        <v>1580</v>
      </c>
      <c r="B356" s="505"/>
      <c r="C356" s="505"/>
      <c r="D356" s="505"/>
      <c r="E356" s="505"/>
      <c r="F356" s="505"/>
      <c r="G356" s="505"/>
      <c r="H356" s="505"/>
      <c r="I356" s="505"/>
      <c r="J356" s="506"/>
    </row>
    <row r="357" spans="1:10" ht="18.75">
      <c r="A357" s="179">
        <v>38</v>
      </c>
      <c r="B357" s="95" t="s">
        <v>2164</v>
      </c>
      <c r="C357" s="54"/>
      <c r="D357" s="96">
        <v>117</v>
      </c>
      <c r="E357" s="96">
        <v>24</v>
      </c>
      <c r="F357" s="96">
        <v>3</v>
      </c>
      <c r="G357" s="96">
        <v>6</v>
      </c>
      <c r="H357" s="96">
        <v>6</v>
      </c>
      <c r="I357" s="96">
        <v>4</v>
      </c>
      <c r="J357" s="96">
        <v>5</v>
      </c>
    </row>
    <row r="358" spans="1:10" ht="18.75">
      <c r="A358" s="11"/>
      <c r="B358" s="104" t="s">
        <v>179</v>
      </c>
      <c r="C358" s="22"/>
      <c r="D358" s="209">
        <v>95</v>
      </c>
      <c r="E358" s="209">
        <v>23</v>
      </c>
      <c r="F358" s="209">
        <v>3</v>
      </c>
      <c r="G358" s="209">
        <v>5</v>
      </c>
      <c r="H358" s="209">
        <v>6</v>
      </c>
      <c r="I358" s="209">
        <v>4</v>
      </c>
      <c r="J358" s="209">
        <v>5</v>
      </c>
    </row>
    <row r="359" spans="1:10" ht="18.75">
      <c r="A359" s="11"/>
      <c r="B359" s="98" t="s">
        <v>218</v>
      </c>
      <c r="C359" s="22" t="s">
        <v>654</v>
      </c>
      <c r="D359" s="97">
        <v>9</v>
      </c>
      <c r="E359" s="97">
        <v>2</v>
      </c>
      <c r="F359" s="97">
        <v>1</v>
      </c>
      <c r="G359" s="97" t="s">
        <v>911</v>
      </c>
      <c r="H359" s="97" t="s">
        <v>911</v>
      </c>
      <c r="I359" s="97">
        <v>1</v>
      </c>
      <c r="J359" s="97" t="s">
        <v>911</v>
      </c>
    </row>
    <row r="360" spans="1:10" ht="18.75">
      <c r="A360" s="11"/>
      <c r="B360" s="98" t="s">
        <v>627</v>
      </c>
      <c r="C360" s="22" t="s">
        <v>1926</v>
      </c>
      <c r="D360" s="97">
        <v>5</v>
      </c>
      <c r="E360" s="97">
        <v>1</v>
      </c>
      <c r="F360" s="97" t="s">
        <v>911</v>
      </c>
      <c r="G360" s="97" t="s">
        <v>911</v>
      </c>
      <c r="H360" s="97">
        <v>1</v>
      </c>
      <c r="I360" s="97" t="s">
        <v>911</v>
      </c>
      <c r="J360" s="97" t="s">
        <v>911</v>
      </c>
    </row>
    <row r="361" spans="1:10" ht="18.75">
      <c r="A361" s="11"/>
      <c r="B361" s="98" t="s">
        <v>656</v>
      </c>
      <c r="C361" s="22"/>
      <c r="D361" s="97">
        <v>16</v>
      </c>
      <c r="E361" s="97">
        <v>2</v>
      </c>
      <c r="F361" s="97" t="s">
        <v>911</v>
      </c>
      <c r="G361" s="97">
        <v>1</v>
      </c>
      <c r="H361" s="97" t="s">
        <v>911</v>
      </c>
      <c r="I361" s="97" t="s">
        <v>911</v>
      </c>
      <c r="J361" s="97">
        <v>1</v>
      </c>
    </row>
    <row r="362" spans="1:10" ht="18.75">
      <c r="A362" s="11"/>
      <c r="B362" s="98" t="s">
        <v>657</v>
      </c>
      <c r="C362" s="22"/>
      <c r="D362" s="97">
        <v>13</v>
      </c>
      <c r="E362" s="97">
        <v>5</v>
      </c>
      <c r="F362" s="97" t="s">
        <v>911</v>
      </c>
      <c r="G362" s="97">
        <v>2</v>
      </c>
      <c r="H362" s="97">
        <v>1</v>
      </c>
      <c r="I362" s="97">
        <v>1</v>
      </c>
      <c r="J362" s="97">
        <v>1</v>
      </c>
    </row>
    <row r="363" spans="1:10" ht="18.75">
      <c r="A363" s="11"/>
      <c r="B363" s="98" t="s">
        <v>652</v>
      </c>
      <c r="C363" s="22" t="s">
        <v>658</v>
      </c>
      <c r="D363" s="97">
        <v>28</v>
      </c>
      <c r="E363" s="97">
        <v>10</v>
      </c>
      <c r="F363" s="97">
        <v>2</v>
      </c>
      <c r="G363" s="97">
        <v>2</v>
      </c>
      <c r="H363" s="97">
        <v>2</v>
      </c>
      <c r="I363" s="97">
        <v>2</v>
      </c>
      <c r="J363" s="97">
        <v>2</v>
      </c>
    </row>
    <row r="364" spans="1:10" ht="18.75">
      <c r="A364" s="11"/>
      <c r="B364" s="98" t="s">
        <v>1086</v>
      </c>
      <c r="C364" s="22" t="s">
        <v>659</v>
      </c>
      <c r="D364" s="97">
        <v>14</v>
      </c>
      <c r="E364" s="97">
        <v>2</v>
      </c>
      <c r="F364" s="97" t="s">
        <v>911</v>
      </c>
      <c r="G364" s="97" t="s">
        <v>911</v>
      </c>
      <c r="H364" s="97">
        <v>1</v>
      </c>
      <c r="I364" s="97" t="s">
        <v>911</v>
      </c>
      <c r="J364" s="97">
        <v>1</v>
      </c>
    </row>
    <row r="365" spans="1:10" ht="18.75">
      <c r="A365" s="11"/>
      <c r="B365" s="98" t="s">
        <v>884</v>
      </c>
      <c r="C365" s="22"/>
      <c r="D365" s="97">
        <v>3</v>
      </c>
      <c r="E365" s="97">
        <v>1</v>
      </c>
      <c r="F365" s="97" t="s">
        <v>911</v>
      </c>
      <c r="G365" s="97" t="s">
        <v>911</v>
      </c>
      <c r="H365" s="97">
        <v>1</v>
      </c>
      <c r="I365" s="97" t="s">
        <v>911</v>
      </c>
      <c r="J365" s="97" t="s">
        <v>911</v>
      </c>
    </row>
    <row r="366" spans="1:10" ht="18.75" customHeight="1">
      <c r="A366" s="11"/>
      <c r="B366" s="98" t="s">
        <v>661</v>
      </c>
      <c r="C366" s="22"/>
      <c r="D366" s="97">
        <v>1</v>
      </c>
      <c r="E366" s="97" t="s">
        <v>911</v>
      </c>
      <c r="F366" s="97" t="s">
        <v>911</v>
      </c>
      <c r="G366" s="97" t="s">
        <v>911</v>
      </c>
      <c r="H366" s="97" t="s">
        <v>911</v>
      </c>
      <c r="I366" s="97" t="s">
        <v>911</v>
      </c>
      <c r="J366" s="97" t="s">
        <v>911</v>
      </c>
    </row>
    <row r="367" spans="1:10" ht="18.75" customHeight="1">
      <c r="A367" s="11"/>
      <c r="B367" s="104" t="s">
        <v>1575</v>
      </c>
      <c r="C367" s="22"/>
      <c r="D367" s="209">
        <v>15</v>
      </c>
      <c r="E367" s="209">
        <v>1</v>
      </c>
      <c r="F367" s="209" t="s">
        <v>911</v>
      </c>
      <c r="G367" s="209">
        <v>1</v>
      </c>
      <c r="H367" s="209" t="s">
        <v>911</v>
      </c>
      <c r="I367" s="209" t="s">
        <v>911</v>
      </c>
      <c r="J367" s="209" t="s">
        <v>911</v>
      </c>
    </row>
    <row r="368" spans="1:10" ht="18.75">
      <c r="A368" s="11"/>
      <c r="B368" s="98" t="s">
        <v>662</v>
      </c>
      <c r="C368" s="22"/>
      <c r="D368" s="97">
        <v>1</v>
      </c>
      <c r="E368" s="97">
        <v>1</v>
      </c>
      <c r="F368" s="97" t="s">
        <v>911</v>
      </c>
      <c r="G368" s="97">
        <v>1</v>
      </c>
      <c r="H368" s="97" t="s">
        <v>911</v>
      </c>
      <c r="I368" s="97" t="s">
        <v>911</v>
      </c>
      <c r="J368" s="97" t="s">
        <v>911</v>
      </c>
    </row>
    <row r="369" spans="1:10" ht="18.75">
      <c r="A369" s="504" t="s">
        <v>1409</v>
      </c>
      <c r="B369" s="505"/>
      <c r="C369" s="505"/>
      <c r="D369" s="505"/>
      <c r="E369" s="505"/>
      <c r="F369" s="505"/>
      <c r="G369" s="505"/>
      <c r="H369" s="505"/>
      <c r="I369" s="505"/>
      <c r="J369" s="506"/>
    </row>
    <row r="370" spans="1:10" ht="18.75">
      <c r="A370" s="179">
        <v>39</v>
      </c>
      <c r="B370" s="184" t="s">
        <v>2165</v>
      </c>
      <c r="C370" s="22"/>
      <c r="D370" s="96">
        <v>7</v>
      </c>
      <c r="E370" s="96">
        <v>1</v>
      </c>
      <c r="F370" s="96">
        <v>1</v>
      </c>
      <c r="G370" s="96" t="s">
        <v>911</v>
      </c>
      <c r="H370" s="96" t="s">
        <v>911</v>
      </c>
      <c r="I370" s="96" t="s">
        <v>911</v>
      </c>
      <c r="J370" s="96" t="s">
        <v>911</v>
      </c>
    </row>
    <row r="371" spans="1:10" ht="18.75">
      <c r="A371" s="11"/>
      <c r="B371" s="104" t="s">
        <v>179</v>
      </c>
      <c r="C371" s="98"/>
      <c r="D371" s="209">
        <v>2</v>
      </c>
      <c r="E371" s="209" t="s">
        <v>911</v>
      </c>
      <c r="F371" s="209">
        <v>1</v>
      </c>
      <c r="G371" s="209" t="s">
        <v>911</v>
      </c>
      <c r="H371" s="209" t="s">
        <v>911</v>
      </c>
      <c r="I371" s="209" t="s">
        <v>911</v>
      </c>
      <c r="J371" s="209" t="s">
        <v>911</v>
      </c>
    </row>
    <row r="372" spans="1:10" ht="18.75">
      <c r="A372" s="11"/>
      <c r="B372" s="98" t="s">
        <v>668</v>
      </c>
      <c r="C372" s="98"/>
      <c r="D372" s="97">
        <v>2</v>
      </c>
      <c r="E372" s="97" t="s">
        <v>911</v>
      </c>
      <c r="F372" s="97">
        <v>1</v>
      </c>
      <c r="G372" s="97" t="s">
        <v>911</v>
      </c>
      <c r="H372" s="97" t="s">
        <v>911</v>
      </c>
      <c r="I372" s="97" t="s">
        <v>911</v>
      </c>
      <c r="J372" s="97" t="s">
        <v>911</v>
      </c>
    </row>
    <row r="373" spans="1:10" ht="18.75">
      <c r="A373" s="179">
        <v>40</v>
      </c>
      <c r="B373" s="95" t="s">
        <v>669</v>
      </c>
      <c r="C373" s="54" t="s">
        <v>894</v>
      </c>
      <c r="D373" s="54">
        <v>70</v>
      </c>
      <c r="E373" s="54">
        <v>13</v>
      </c>
      <c r="F373" s="54">
        <v>4</v>
      </c>
      <c r="G373" s="54">
        <v>5</v>
      </c>
      <c r="H373" s="54">
        <v>3</v>
      </c>
      <c r="I373" s="54" t="s">
        <v>911</v>
      </c>
      <c r="J373" s="54" t="s">
        <v>911</v>
      </c>
    </row>
    <row r="374" spans="1:10" ht="18.75">
      <c r="A374" s="11"/>
      <c r="B374" s="104" t="s">
        <v>179</v>
      </c>
      <c r="C374" s="289" t="s">
        <v>894</v>
      </c>
      <c r="D374" s="289">
        <v>27</v>
      </c>
      <c r="E374" s="289">
        <v>10</v>
      </c>
      <c r="F374" s="289">
        <v>3</v>
      </c>
      <c r="G374" s="289">
        <v>4</v>
      </c>
      <c r="H374" s="289">
        <v>3</v>
      </c>
      <c r="I374" s="289" t="s">
        <v>911</v>
      </c>
      <c r="J374" s="289" t="s">
        <v>911</v>
      </c>
    </row>
    <row r="375" spans="1:10" ht="18.75">
      <c r="A375" s="11"/>
      <c r="B375" s="98" t="s">
        <v>1037</v>
      </c>
      <c r="C375" s="22" t="s">
        <v>895</v>
      </c>
      <c r="D375" s="22">
        <v>8</v>
      </c>
      <c r="E375" s="22">
        <v>2</v>
      </c>
      <c r="F375" s="22">
        <v>1</v>
      </c>
      <c r="G375" s="22" t="s">
        <v>911</v>
      </c>
      <c r="H375" s="22">
        <v>1</v>
      </c>
      <c r="I375" s="22" t="s">
        <v>911</v>
      </c>
      <c r="J375" s="22" t="s">
        <v>911</v>
      </c>
    </row>
    <row r="376" spans="1:10" ht="18.75">
      <c r="A376" s="11"/>
      <c r="B376" s="180" t="s">
        <v>1511</v>
      </c>
      <c r="C376" s="22" t="s">
        <v>1905</v>
      </c>
      <c r="D376" s="22">
        <v>3</v>
      </c>
      <c r="E376" s="22">
        <v>1</v>
      </c>
      <c r="F376" s="22">
        <v>1</v>
      </c>
      <c r="G376" s="22" t="s">
        <v>911</v>
      </c>
      <c r="H376" s="22" t="s">
        <v>911</v>
      </c>
      <c r="I376" s="22" t="s">
        <v>911</v>
      </c>
      <c r="J376" s="22" t="s">
        <v>911</v>
      </c>
    </row>
    <row r="377" spans="1:10" ht="18.75">
      <c r="A377" s="11"/>
      <c r="B377" s="98" t="s">
        <v>1035</v>
      </c>
      <c r="C377" s="22" t="s">
        <v>1025</v>
      </c>
      <c r="D377" s="22">
        <v>3</v>
      </c>
      <c r="E377" s="22">
        <v>1</v>
      </c>
      <c r="F377" s="22" t="s">
        <v>911</v>
      </c>
      <c r="G377" s="22">
        <v>1</v>
      </c>
      <c r="H377" s="22" t="s">
        <v>911</v>
      </c>
      <c r="I377" s="22" t="s">
        <v>911</v>
      </c>
      <c r="J377" s="22" t="s">
        <v>911</v>
      </c>
    </row>
    <row r="378" spans="1:10" ht="18.75">
      <c r="A378" s="11"/>
      <c r="B378" s="180" t="s">
        <v>1512</v>
      </c>
      <c r="C378" s="22" t="s">
        <v>1513</v>
      </c>
      <c r="D378" s="22">
        <v>2</v>
      </c>
      <c r="E378" s="22">
        <v>2</v>
      </c>
      <c r="F378" s="22" t="s">
        <v>911</v>
      </c>
      <c r="G378" s="22" t="s">
        <v>911</v>
      </c>
      <c r="H378" s="22">
        <v>2</v>
      </c>
      <c r="I378" s="22" t="s">
        <v>911</v>
      </c>
      <c r="J378" s="22" t="s">
        <v>911</v>
      </c>
    </row>
    <row r="379" spans="1:10" ht="18.75">
      <c r="A379" s="11"/>
      <c r="B379" s="98" t="s">
        <v>1978</v>
      </c>
      <c r="C379" s="22" t="s">
        <v>1907</v>
      </c>
      <c r="D379" s="22">
        <v>10</v>
      </c>
      <c r="E379" s="22">
        <v>1</v>
      </c>
      <c r="F379" s="22" t="s">
        <v>911</v>
      </c>
      <c r="G379" s="22">
        <v>1</v>
      </c>
      <c r="H379" s="22" t="s">
        <v>911</v>
      </c>
      <c r="I379" s="22" t="s">
        <v>911</v>
      </c>
      <c r="J379" s="22" t="s">
        <v>911</v>
      </c>
    </row>
    <row r="380" spans="1:10" ht="18.75">
      <c r="A380" s="11"/>
      <c r="B380" s="180" t="s">
        <v>209</v>
      </c>
      <c r="C380" s="22" t="s">
        <v>1935</v>
      </c>
      <c r="D380" s="22">
        <v>1</v>
      </c>
      <c r="E380" s="22">
        <v>1</v>
      </c>
      <c r="F380" s="22">
        <v>1</v>
      </c>
      <c r="G380" s="22" t="s">
        <v>911</v>
      </c>
      <c r="H380" s="22" t="s">
        <v>911</v>
      </c>
      <c r="I380" s="22" t="s">
        <v>911</v>
      </c>
      <c r="J380" s="22" t="s">
        <v>911</v>
      </c>
    </row>
    <row r="381" spans="1:10" ht="18.75">
      <c r="A381" s="11"/>
      <c r="B381" s="180" t="s">
        <v>1514</v>
      </c>
      <c r="C381" s="22" t="s">
        <v>1515</v>
      </c>
      <c r="D381" s="22" t="s">
        <v>911</v>
      </c>
      <c r="E381" s="22">
        <v>1</v>
      </c>
      <c r="F381" s="22" t="s">
        <v>911</v>
      </c>
      <c r="G381" s="22">
        <v>1</v>
      </c>
      <c r="H381" s="22" t="s">
        <v>911</v>
      </c>
      <c r="I381" s="22" t="s">
        <v>911</v>
      </c>
      <c r="J381" s="22" t="s">
        <v>911</v>
      </c>
    </row>
    <row r="382" spans="1:10" ht="18.75">
      <c r="A382" s="11"/>
      <c r="B382" s="180" t="s">
        <v>1516</v>
      </c>
      <c r="C382" s="22" t="s">
        <v>640</v>
      </c>
      <c r="D382" s="22" t="s">
        <v>911</v>
      </c>
      <c r="E382" s="22">
        <v>1</v>
      </c>
      <c r="F382" s="22" t="s">
        <v>911</v>
      </c>
      <c r="G382" s="22">
        <v>1</v>
      </c>
      <c r="H382" s="22" t="s">
        <v>911</v>
      </c>
      <c r="I382" s="22" t="s">
        <v>911</v>
      </c>
      <c r="J382" s="22" t="s">
        <v>911</v>
      </c>
    </row>
    <row r="383" spans="1:10" ht="18.75">
      <c r="A383" s="11"/>
      <c r="B383" s="104" t="s">
        <v>2275</v>
      </c>
      <c r="C383" s="22"/>
      <c r="D383" s="289">
        <v>3</v>
      </c>
      <c r="E383" s="289">
        <v>1</v>
      </c>
      <c r="F383" s="289">
        <v>1</v>
      </c>
      <c r="G383" s="289">
        <v>1</v>
      </c>
      <c r="H383" s="22" t="s">
        <v>911</v>
      </c>
      <c r="I383" s="22" t="s">
        <v>911</v>
      </c>
      <c r="J383" s="22" t="s">
        <v>911</v>
      </c>
    </row>
    <row r="384" spans="1:10" ht="31.5">
      <c r="A384" s="11"/>
      <c r="B384" s="98" t="s">
        <v>1126</v>
      </c>
      <c r="C384" s="22" t="s">
        <v>934</v>
      </c>
      <c r="D384" s="22">
        <v>3</v>
      </c>
      <c r="E384" s="22">
        <v>1</v>
      </c>
      <c r="F384" s="22">
        <v>1</v>
      </c>
      <c r="G384" s="22" t="s">
        <v>911</v>
      </c>
      <c r="H384" s="22" t="s">
        <v>911</v>
      </c>
      <c r="I384" s="22" t="s">
        <v>911</v>
      </c>
      <c r="J384" s="22" t="s">
        <v>911</v>
      </c>
    </row>
    <row r="385" spans="1:10" ht="31.5">
      <c r="A385" s="11"/>
      <c r="B385" s="98" t="s">
        <v>1517</v>
      </c>
      <c r="C385" s="181" t="s">
        <v>1518</v>
      </c>
      <c r="D385" s="22" t="s">
        <v>911</v>
      </c>
      <c r="E385" s="22" t="s">
        <v>911</v>
      </c>
      <c r="F385" s="22" t="s">
        <v>911</v>
      </c>
      <c r="G385" s="22">
        <v>1</v>
      </c>
      <c r="H385" s="22" t="s">
        <v>911</v>
      </c>
      <c r="I385" s="22" t="s">
        <v>911</v>
      </c>
      <c r="J385" s="22" t="s">
        <v>911</v>
      </c>
    </row>
    <row r="386" spans="1:10" ht="18.75">
      <c r="A386" s="179">
        <v>41</v>
      </c>
      <c r="B386" s="95" t="s">
        <v>2166</v>
      </c>
      <c r="C386" s="54"/>
      <c r="D386" s="96">
        <v>10</v>
      </c>
      <c r="E386" s="96">
        <v>2</v>
      </c>
      <c r="F386" s="96">
        <v>9</v>
      </c>
      <c r="G386" s="96">
        <v>14</v>
      </c>
      <c r="H386" s="96">
        <v>14</v>
      </c>
      <c r="I386" s="96">
        <v>14</v>
      </c>
      <c r="J386" s="96">
        <v>16</v>
      </c>
    </row>
    <row r="387" spans="1:10" ht="18.75">
      <c r="A387" s="11"/>
      <c r="B387" s="104" t="s">
        <v>179</v>
      </c>
      <c r="C387" s="209"/>
      <c r="D387" s="209">
        <v>8</v>
      </c>
      <c r="E387" s="209" t="s">
        <v>911</v>
      </c>
      <c r="F387" s="209">
        <v>3</v>
      </c>
      <c r="G387" s="209">
        <v>8</v>
      </c>
      <c r="H387" s="209">
        <v>8</v>
      </c>
      <c r="I387" s="209">
        <v>8</v>
      </c>
      <c r="J387" s="209">
        <v>10</v>
      </c>
    </row>
    <row r="388" spans="1:10" ht="18.75">
      <c r="A388" s="11"/>
      <c r="B388" s="98" t="s">
        <v>533</v>
      </c>
      <c r="C388" s="22"/>
      <c r="D388" s="97">
        <v>3</v>
      </c>
      <c r="E388" s="97" t="s">
        <v>911</v>
      </c>
      <c r="F388" s="97">
        <v>1</v>
      </c>
      <c r="G388" s="97">
        <v>2</v>
      </c>
      <c r="H388" s="97">
        <v>2</v>
      </c>
      <c r="I388" s="97">
        <v>2</v>
      </c>
      <c r="J388" s="97">
        <v>4</v>
      </c>
    </row>
    <row r="389" spans="1:10" ht="18.75">
      <c r="A389" s="11"/>
      <c r="B389" s="98" t="s">
        <v>534</v>
      </c>
      <c r="C389" s="22"/>
      <c r="D389" s="97">
        <v>3</v>
      </c>
      <c r="E389" s="97" t="s">
        <v>911</v>
      </c>
      <c r="F389" s="97">
        <v>1</v>
      </c>
      <c r="G389" s="97">
        <v>4</v>
      </c>
      <c r="H389" s="97">
        <v>4</v>
      </c>
      <c r="I389" s="97">
        <v>4</v>
      </c>
      <c r="J389" s="97">
        <v>4</v>
      </c>
    </row>
    <row r="390" spans="1:10" ht="18.75">
      <c r="A390" s="11"/>
      <c r="B390" s="98" t="s">
        <v>535</v>
      </c>
      <c r="C390" s="22"/>
      <c r="D390" s="97">
        <v>2</v>
      </c>
      <c r="E390" s="97" t="s">
        <v>911</v>
      </c>
      <c r="F390" s="97">
        <v>1</v>
      </c>
      <c r="G390" s="97">
        <v>2</v>
      </c>
      <c r="H390" s="97">
        <v>2</v>
      </c>
      <c r="I390" s="97">
        <v>2</v>
      </c>
      <c r="J390" s="97">
        <v>2</v>
      </c>
    </row>
    <row r="391" spans="1:10" ht="18.75">
      <c r="A391" s="11"/>
      <c r="B391" s="104" t="s">
        <v>1575</v>
      </c>
      <c r="C391" s="209"/>
      <c r="D391" s="209" t="s">
        <v>911</v>
      </c>
      <c r="E391" s="209" t="s">
        <v>911</v>
      </c>
      <c r="F391" s="209">
        <v>2</v>
      </c>
      <c r="G391" s="209">
        <v>2</v>
      </c>
      <c r="H391" s="209">
        <v>2</v>
      </c>
      <c r="I391" s="209">
        <v>2</v>
      </c>
      <c r="J391" s="209">
        <v>2</v>
      </c>
    </row>
    <row r="392" spans="1:10" ht="18.75">
      <c r="A392" s="11"/>
      <c r="B392" s="98" t="s">
        <v>536</v>
      </c>
      <c r="C392" s="22"/>
      <c r="D392" s="97" t="s">
        <v>911</v>
      </c>
      <c r="E392" s="97" t="s">
        <v>911</v>
      </c>
      <c r="F392" s="97">
        <v>1</v>
      </c>
      <c r="G392" s="97">
        <v>1</v>
      </c>
      <c r="H392" s="97">
        <v>1</v>
      </c>
      <c r="I392" s="97">
        <v>1</v>
      </c>
      <c r="J392" s="97">
        <v>1</v>
      </c>
    </row>
    <row r="393" spans="1:10" ht="18.75">
      <c r="A393" s="11"/>
      <c r="B393" s="98" t="s">
        <v>537</v>
      </c>
      <c r="C393" s="22">
        <v>198616</v>
      </c>
      <c r="D393" s="97" t="s">
        <v>911</v>
      </c>
      <c r="E393" s="97" t="s">
        <v>911</v>
      </c>
      <c r="F393" s="97">
        <v>1</v>
      </c>
      <c r="G393" s="97">
        <v>1</v>
      </c>
      <c r="H393" s="97">
        <v>1</v>
      </c>
      <c r="I393" s="97">
        <v>1</v>
      </c>
      <c r="J393" s="97">
        <v>1</v>
      </c>
    </row>
    <row r="394" spans="1:10" ht="18.75">
      <c r="A394" s="11"/>
      <c r="B394" s="104" t="s">
        <v>2275</v>
      </c>
      <c r="C394" s="209"/>
      <c r="D394" s="209">
        <v>2</v>
      </c>
      <c r="E394" s="209">
        <v>2</v>
      </c>
      <c r="F394" s="209">
        <v>4</v>
      </c>
      <c r="G394" s="209">
        <v>4</v>
      </c>
      <c r="H394" s="209">
        <v>4</v>
      </c>
      <c r="I394" s="209">
        <v>4</v>
      </c>
      <c r="J394" s="209">
        <v>4</v>
      </c>
    </row>
    <row r="395" spans="1:10" ht="18.75">
      <c r="A395" s="11"/>
      <c r="B395" s="98" t="s">
        <v>1897</v>
      </c>
      <c r="C395" s="22">
        <v>226962</v>
      </c>
      <c r="D395" s="97" t="s">
        <v>911</v>
      </c>
      <c r="E395" s="97" t="s">
        <v>911</v>
      </c>
      <c r="F395" s="97">
        <v>1</v>
      </c>
      <c r="G395" s="97">
        <v>1</v>
      </c>
      <c r="H395" s="97">
        <v>1</v>
      </c>
      <c r="I395" s="97">
        <v>1</v>
      </c>
      <c r="J395" s="97">
        <v>1</v>
      </c>
    </row>
    <row r="396" spans="1:10" ht="18.75">
      <c r="A396" s="11"/>
      <c r="B396" s="98" t="s">
        <v>1855</v>
      </c>
      <c r="C396" s="22"/>
      <c r="D396" s="97" t="s">
        <v>911</v>
      </c>
      <c r="E396" s="97" t="s">
        <v>911</v>
      </c>
      <c r="F396" s="97">
        <v>1</v>
      </c>
      <c r="G396" s="97">
        <v>1</v>
      </c>
      <c r="H396" s="97">
        <v>1</v>
      </c>
      <c r="I396" s="97">
        <v>1</v>
      </c>
      <c r="J396" s="97">
        <v>1</v>
      </c>
    </row>
    <row r="397" spans="1:10" ht="18.75" customHeight="1">
      <c r="A397" s="11"/>
      <c r="B397" s="98" t="s">
        <v>1929</v>
      </c>
      <c r="C397" s="22">
        <v>206564</v>
      </c>
      <c r="D397" s="97">
        <v>1</v>
      </c>
      <c r="E397" s="97">
        <v>1</v>
      </c>
      <c r="F397" s="97">
        <v>1</v>
      </c>
      <c r="G397" s="97">
        <v>1</v>
      </c>
      <c r="H397" s="97">
        <v>1</v>
      </c>
      <c r="I397" s="97">
        <v>1</v>
      </c>
      <c r="J397" s="97">
        <v>1</v>
      </c>
    </row>
    <row r="398" spans="1:10" ht="18.75" customHeight="1">
      <c r="A398" s="11"/>
      <c r="B398" s="98" t="s">
        <v>1933</v>
      </c>
      <c r="C398" s="22">
        <v>214950</v>
      </c>
      <c r="D398" s="97">
        <v>1</v>
      </c>
      <c r="E398" s="97">
        <v>1</v>
      </c>
      <c r="F398" s="97">
        <v>1</v>
      </c>
      <c r="G398" s="97">
        <v>1</v>
      </c>
      <c r="H398" s="97">
        <v>1</v>
      </c>
      <c r="I398" s="97">
        <v>1</v>
      </c>
      <c r="J398" s="97">
        <v>1</v>
      </c>
    </row>
    <row r="399" spans="1:10" ht="18.75" customHeight="1">
      <c r="A399" s="519" t="s">
        <v>1561</v>
      </c>
      <c r="B399" s="541"/>
      <c r="C399" s="541"/>
      <c r="D399" s="541"/>
      <c r="E399" s="541"/>
      <c r="F399" s="541"/>
      <c r="G399" s="541"/>
      <c r="H399" s="541"/>
      <c r="I399" s="541"/>
      <c r="J399" s="542"/>
    </row>
    <row r="400" spans="1:10" ht="18.75">
      <c r="A400" s="504" t="s">
        <v>1409</v>
      </c>
      <c r="B400" s="533"/>
      <c r="C400" s="533"/>
      <c r="D400" s="533"/>
      <c r="E400" s="533"/>
      <c r="F400" s="533"/>
      <c r="G400" s="533"/>
      <c r="H400" s="533"/>
      <c r="I400" s="533"/>
      <c r="J400" s="534"/>
    </row>
    <row r="401" spans="1:10" ht="18.75">
      <c r="A401" s="179">
        <v>42</v>
      </c>
      <c r="B401" s="184" t="s">
        <v>572</v>
      </c>
      <c r="C401" s="245"/>
      <c r="D401" s="245">
        <v>91</v>
      </c>
      <c r="E401" s="245">
        <v>13</v>
      </c>
      <c r="F401" s="245">
        <v>5</v>
      </c>
      <c r="G401" s="245">
        <v>9</v>
      </c>
      <c r="H401" s="245">
        <v>12</v>
      </c>
      <c r="I401" s="245">
        <v>13</v>
      </c>
      <c r="J401" s="245">
        <v>10</v>
      </c>
    </row>
    <row r="402" spans="1:10" ht="18.75">
      <c r="A402" s="65"/>
      <c r="B402" s="104" t="s">
        <v>179</v>
      </c>
      <c r="C402" s="292"/>
      <c r="D402" s="292" t="s">
        <v>911</v>
      </c>
      <c r="E402" s="292" t="s">
        <v>911</v>
      </c>
      <c r="F402" s="292">
        <v>4</v>
      </c>
      <c r="G402" s="292">
        <v>8</v>
      </c>
      <c r="H402" s="292">
        <v>12</v>
      </c>
      <c r="I402" s="292">
        <v>13</v>
      </c>
      <c r="J402" s="292">
        <v>10</v>
      </c>
    </row>
    <row r="403" spans="1:10" ht="18.75">
      <c r="A403" s="65"/>
      <c r="B403" s="182" t="s">
        <v>270</v>
      </c>
      <c r="C403" s="252" t="s">
        <v>1990</v>
      </c>
      <c r="D403" s="213">
        <v>19</v>
      </c>
      <c r="E403" s="213">
        <v>1</v>
      </c>
      <c r="F403" s="213" t="s">
        <v>911</v>
      </c>
      <c r="G403" s="213">
        <v>2</v>
      </c>
      <c r="H403" s="213">
        <v>5</v>
      </c>
      <c r="I403" s="213">
        <v>5</v>
      </c>
      <c r="J403" s="213">
        <v>5</v>
      </c>
    </row>
    <row r="404" spans="1:10" ht="18.75" customHeight="1">
      <c r="A404" s="65"/>
      <c r="B404" s="182" t="s">
        <v>795</v>
      </c>
      <c r="C404" s="252" t="s">
        <v>1990</v>
      </c>
      <c r="D404" s="213">
        <v>9</v>
      </c>
      <c r="E404" s="213">
        <v>2</v>
      </c>
      <c r="F404" s="213" t="s">
        <v>911</v>
      </c>
      <c r="G404" s="213">
        <v>2</v>
      </c>
      <c r="H404" s="213">
        <v>2</v>
      </c>
      <c r="I404" s="213" t="s">
        <v>911</v>
      </c>
      <c r="J404" s="213" t="s">
        <v>911</v>
      </c>
    </row>
    <row r="405" spans="1:10" ht="18.75" customHeight="1">
      <c r="A405" s="65"/>
      <c r="B405" s="182" t="s">
        <v>1741</v>
      </c>
      <c r="C405" s="252" t="s">
        <v>271</v>
      </c>
      <c r="D405" s="213">
        <v>5</v>
      </c>
      <c r="E405" s="213" t="s">
        <v>911</v>
      </c>
      <c r="F405" s="213" t="s">
        <v>911</v>
      </c>
      <c r="G405" s="213" t="s">
        <v>911</v>
      </c>
      <c r="H405" s="213">
        <v>2</v>
      </c>
      <c r="I405" s="213">
        <v>3</v>
      </c>
      <c r="J405" s="213" t="s">
        <v>911</v>
      </c>
    </row>
    <row r="406" spans="1:10" ht="18.75">
      <c r="A406" s="65"/>
      <c r="B406" s="182" t="s">
        <v>1928</v>
      </c>
      <c r="C406" s="213" t="s">
        <v>272</v>
      </c>
      <c r="D406" s="213">
        <v>19</v>
      </c>
      <c r="E406" s="213">
        <v>2</v>
      </c>
      <c r="F406" s="213" t="s">
        <v>911</v>
      </c>
      <c r="G406" s="213" t="s">
        <v>911</v>
      </c>
      <c r="H406" s="213" t="s">
        <v>911</v>
      </c>
      <c r="I406" s="213">
        <v>2</v>
      </c>
      <c r="J406" s="213">
        <v>2</v>
      </c>
    </row>
    <row r="407" spans="1:10" ht="18.75">
      <c r="A407" s="65"/>
      <c r="B407" s="182" t="s">
        <v>273</v>
      </c>
      <c r="C407" s="252">
        <v>40191</v>
      </c>
      <c r="D407" s="213">
        <v>1</v>
      </c>
      <c r="E407" s="213">
        <v>1</v>
      </c>
      <c r="F407" s="213">
        <v>1</v>
      </c>
      <c r="G407" s="213">
        <v>1</v>
      </c>
      <c r="H407" s="213" t="s">
        <v>911</v>
      </c>
      <c r="I407" s="213" t="s">
        <v>911</v>
      </c>
      <c r="J407" s="213" t="s">
        <v>911</v>
      </c>
    </row>
    <row r="408" spans="1:10" ht="18.75">
      <c r="A408" s="65"/>
      <c r="B408" s="182" t="s">
        <v>1728</v>
      </c>
      <c r="C408" s="252">
        <v>42754</v>
      </c>
      <c r="D408" s="213">
        <v>2</v>
      </c>
      <c r="E408" s="213" t="s">
        <v>911</v>
      </c>
      <c r="F408" s="213" t="s">
        <v>911</v>
      </c>
      <c r="G408" s="213" t="s">
        <v>911</v>
      </c>
      <c r="H408" s="213" t="s">
        <v>911</v>
      </c>
      <c r="I408" s="213" t="s">
        <v>911</v>
      </c>
      <c r="J408" s="213" t="s">
        <v>911</v>
      </c>
    </row>
    <row r="409" spans="1:10" ht="18.75">
      <c r="A409" s="65"/>
      <c r="B409" s="182" t="s">
        <v>1988</v>
      </c>
      <c r="C409" s="252">
        <v>39090</v>
      </c>
      <c r="D409" s="213">
        <v>5</v>
      </c>
      <c r="E409" s="213" t="s">
        <v>911</v>
      </c>
      <c r="F409" s="213">
        <v>3</v>
      </c>
      <c r="G409" s="213">
        <v>3</v>
      </c>
      <c r="H409" s="213">
        <v>3</v>
      </c>
      <c r="I409" s="213">
        <v>3</v>
      </c>
      <c r="J409" s="213">
        <v>3</v>
      </c>
    </row>
    <row r="410" spans="1:10" ht="18.75">
      <c r="A410" s="65"/>
      <c r="B410" s="166" t="s">
        <v>1127</v>
      </c>
      <c r="C410" s="292"/>
      <c r="D410" s="292" t="s">
        <v>911</v>
      </c>
      <c r="E410" s="292" t="s">
        <v>911</v>
      </c>
      <c r="F410" s="292">
        <v>1</v>
      </c>
      <c r="G410" s="292">
        <v>1</v>
      </c>
      <c r="H410" s="292" t="s">
        <v>911</v>
      </c>
      <c r="I410" s="292" t="s">
        <v>911</v>
      </c>
      <c r="J410" s="292" t="s">
        <v>911</v>
      </c>
    </row>
    <row r="411" spans="1:10" ht="18.75">
      <c r="A411" s="65"/>
      <c r="B411" s="182" t="s">
        <v>1930</v>
      </c>
      <c r="C411" s="213"/>
      <c r="D411" s="213">
        <v>1</v>
      </c>
      <c r="E411" s="213">
        <v>1</v>
      </c>
      <c r="F411" s="213">
        <v>1</v>
      </c>
      <c r="G411" s="213">
        <v>1</v>
      </c>
      <c r="H411" s="213" t="s">
        <v>911</v>
      </c>
      <c r="I411" s="213" t="s">
        <v>911</v>
      </c>
      <c r="J411" s="213" t="s">
        <v>911</v>
      </c>
    </row>
    <row r="412" spans="1:10" ht="18.75" customHeight="1">
      <c r="A412" s="519" t="s">
        <v>224</v>
      </c>
      <c r="B412" s="507"/>
      <c r="C412" s="507"/>
      <c r="D412" s="507"/>
      <c r="E412" s="507"/>
      <c r="F412" s="507"/>
      <c r="G412" s="507"/>
      <c r="H412" s="507"/>
      <c r="I412" s="507"/>
      <c r="J412" s="508"/>
    </row>
    <row r="413" spans="1:10" ht="18.75" customHeight="1">
      <c r="A413" s="504" t="s">
        <v>1409</v>
      </c>
      <c r="B413" s="505"/>
      <c r="C413" s="505"/>
      <c r="D413" s="505"/>
      <c r="E413" s="505"/>
      <c r="F413" s="505"/>
      <c r="G413" s="505"/>
      <c r="H413" s="505"/>
      <c r="I413" s="505"/>
      <c r="J413" s="506"/>
    </row>
    <row r="414" spans="1:10" ht="18.75">
      <c r="A414" s="179">
        <v>43</v>
      </c>
      <c r="B414" s="95" t="s">
        <v>1519</v>
      </c>
      <c r="C414" s="22"/>
      <c r="D414" s="54">
        <v>64</v>
      </c>
      <c r="E414" s="54">
        <v>12</v>
      </c>
      <c r="F414" s="54">
        <v>5</v>
      </c>
      <c r="G414" s="54" t="s">
        <v>911</v>
      </c>
      <c r="H414" s="54">
        <v>2</v>
      </c>
      <c r="I414" s="54">
        <v>3</v>
      </c>
      <c r="J414" s="54">
        <v>2</v>
      </c>
    </row>
    <row r="415" spans="1:10" ht="18.75">
      <c r="A415" s="11"/>
      <c r="B415" s="104" t="s">
        <v>179</v>
      </c>
      <c r="C415" s="22"/>
      <c r="D415" s="289">
        <v>27</v>
      </c>
      <c r="E415" s="289">
        <v>10</v>
      </c>
      <c r="F415" s="289">
        <v>3</v>
      </c>
      <c r="G415" s="289" t="s">
        <v>911</v>
      </c>
      <c r="H415" s="289">
        <v>2</v>
      </c>
      <c r="I415" s="289">
        <v>3</v>
      </c>
      <c r="J415" s="289">
        <v>2</v>
      </c>
    </row>
    <row r="416" spans="1:10" ht="18.75">
      <c r="A416" s="11"/>
      <c r="B416" s="98" t="s">
        <v>627</v>
      </c>
      <c r="C416" s="22" t="s">
        <v>1520</v>
      </c>
      <c r="D416" s="22">
        <v>3</v>
      </c>
      <c r="E416" s="22">
        <v>2</v>
      </c>
      <c r="F416" s="22">
        <v>1</v>
      </c>
      <c r="G416" s="22" t="s">
        <v>911</v>
      </c>
      <c r="H416" s="22" t="s">
        <v>911</v>
      </c>
      <c r="I416" s="22">
        <v>1</v>
      </c>
      <c r="J416" s="22" t="s">
        <v>911</v>
      </c>
    </row>
    <row r="417" spans="1:10" ht="18.75">
      <c r="A417" s="11"/>
      <c r="B417" s="98" t="s">
        <v>646</v>
      </c>
      <c r="C417" s="22" t="s">
        <v>647</v>
      </c>
      <c r="D417" s="22">
        <v>3</v>
      </c>
      <c r="E417" s="22">
        <v>2</v>
      </c>
      <c r="F417" s="22">
        <v>1</v>
      </c>
      <c r="G417" s="22" t="s">
        <v>911</v>
      </c>
      <c r="H417" s="22" t="s">
        <v>911</v>
      </c>
      <c r="I417" s="22" t="s">
        <v>911</v>
      </c>
      <c r="J417" s="22">
        <v>1</v>
      </c>
    </row>
    <row r="418" spans="1:10" ht="18.75" customHeight="1">
      <c r="A418" s="11"/>
      <c r="B418" s="98" t="s">
        <v>1978</v>
      </c>
      <c r="C418" s="22" t="s">
        <v>897</v>
      </c>
      <c r="D418" s="22">
        <v>13</v>
      </c>
      <c r="E418" s="22">
        <v>4</v>
      </c>
      <c r="F418" s="22">
        <v>1</v>
      </c>
      <c r="G418" s="22" t="s">
        <v>911</v>
      </c>
      <c r="H418" s="22">
        <v>1</v>
      </c>
      <c r="I418" s="22">
        <v>1</v>
      </c>
      <c r="J418" s="22">
        <v>1</v>
      </c>
    </row>
    <row r="419" spans="1:10" ht="18.75" customHeight="1">
      <c r="A419" s="11"/>
      <c r="B419" s="98" t="s">
        <v>916</v>
      </c>
      <c r="C419" s="22" t="s">
        <v>895</v>
      </c>
      <c r="D419" s="22">
        <v>8</v>
      </c>
      <c r="E419" s="22">
        <v>2</v>
      </c>
      <c r="F419" s="22" t="s">
        <v>911</v>
      </c>
      <c r="G419" s="22" t="s">
        <v>911</v>
      </c>
      <c r="H419" s="22">
        <v>1</v>
      </c>
      <c r="I419" s="22">
        <v>1</v>
      </c>
      <c r="J419" s="22" t="s">
        <v>911</v>
      </c>
    </row>
    <row r="420" spans="1:10" ht="18.75">
      <c r="A420" s="11"/>
      <c r="B420" s="104" t="s">
        <v>1575</v>
      </c>
      <c r="C420" s="22"/>
      <c r="D420" s="289">
        <v>2</v>
      </c>
      <c r="E420" s="289">
        <v>2</v>
      </c>
      <c r="F420" s="289">
        <v>2</v>
      </c>
      <c r="G420" s="289" t="s">
        <v>911</v>
      </c>
      <c r="H420" s="289" t="s">
        <v>911</v>
      </c>
      <c r="I420" s="289" t="s">
        <v>911</v>
      </c>
      <c r="J420" s="289" t="s">
        <v>911</v>
      </c>
    </row>
    <row r="421" spans="1:10" ht="31.5">
      <c r="A421" s="11"/>
      <c r="B421" s="98" t="s">
        <v>1151</v>
      </c>
      <c r="C421" s="22" t="s">
        <v>1009</v>
      </c>
      <c r="D421" s="22">
        <v>1</v>
      </c>
      <c r="E421" s="22">
        <v>1</v>
      </c>
      <c r="F421" s="22">
        <v>1</v>
      </c>
      <c r="G421" s="22" t="s">
        <v>911</v>
      </c>
      <c r="H421" s="22" t="s">
        <v>911</v>
      </c>
      <c r="I421" s="22" t="s">
        <v>911</v>
      </c>
      <c r="J421" s="22" t="s">
        <v>911</v>
      </c>
    </row>
    <row r="422" spans="1:10" ht="18.75">
      <c r="A422" s="11"/>
      <c r="B422" s="98" t="s">
        <v>1521</v>
      </c>
      <c r="C422" s="22" t="s">
        <v>1830</v>
      </c>
      <c r="D422" s="22">
        <v>1</v>
      </c>
      <c r="E422" s="22">
        <v>1</v>
      </c>
      <c r="F422" s="22">
        <v>1</v>
      </c>
      <c r="G422" s="22" t="s">
        <v>911</v>
      </c>
      <c r="H422" s="22" t="s">
        <v>911</v>
      </c>
      <c r="I422" s="22" t="s">
        <v>911</v>
      </c>
      <c r="J422" s="22" t="s">
        <v>911</v>
      </c>
    </row>
    <row r="423" spans="1:10" ht="18.75">
      <c r="A423" s="179">
        <v>44</v>
      </c>
      <c r="B423" s="95" t="s">
        <v>1096</v>
      </c>
      <c r="C423" s="213"/>
      <c r="D423" s="245">
        <v>63</v>
      </c>
      <c r="E423" s="245">
        <v>10</v>
      </c>
      <c r="F423" s="245">
        <v>9</v>
      </c>
      <c r="G423" s="245">
        <v>8</v>
      </c>
      <c r="H423" s="245">
        <v>8</v>
      </c>
      <c r="I423" s="245">
        <v>8</v>
      </c>
      <c r="J423" s="245">
        <v>8</v>
      </c>
    </row>
    <row r="424" spans="1:10" ht="18.75">
      <c r="A424" s="11"/>
      <c r="B424" s="166" t="s">
        <v>179</v>
      </c>
      <c r="C424" s="213"/>
      <c r="D424" s="213" t="s">
        <v>911</v>
      </c>
      <c r="E424" s="292" t="s">
        <v>911</v>
      </c>
      <c r="F424" s="292">
        <v>9</v>
      </c>
      <c r="G424" s="292">
        <v>8</v>
      </c>
      <c r="H424" s="292">
        <v>8</v>
      </c>
      <c r="I424" s="292">
        <v>8</v>
      </c>
      <c r="J424" s="292">
        <v>8</v>
      </c>
    </row>
    <row r="425" spans="1:10" ht="18.75">
      <c r="A425" s="11"/>
      <c r="B425" s="182" t="s">
        <v>1996</v>
      </c>
      <c r="C425" s="252">
        <v>36911</v>
      </c>
      <c r="D425" s="213">
        <v>1</v>
      </c>
      <c r="E425" s="213" t="s">
        <v>911</v>
      </c>
      <c r="F425" s="213">
        <v>1</v>
      </c>
      <c r="G425" s="213" t="s">
        <v>911</v>
      </c>
      <c r="H425" s="213" t="s">
        <v>911</v>
      </c>
      <c r="I425" s="213" t="s">
        <v>911</v>
      </c>
      <c r="J425" s="213" t="s">
        <v>911</v>
      </c>
    </row>
    <row r="426" spans="1:10" ht="18.75">
      <c r="A426" s="11"/>
      <c r="B426" s="182" t="s">
        <v>1988</v>
      </c>
      <c r="C426" s="252">
        <v>39090</v>
      </c>
      <c r="D426" s="213">
        <v>3</v>
      </c>
      <c r="E426" s="213" t="s">
        <v>911</v>
      </c>
      <c r="F426" s="213">
        <v>5</v>
      </c>
      <c r="G426" s="213">
        <v>5</v>
      </c>
      <c r="H426" s="213">
        <v>5</v>
      </c>
      <c r="I426" s="213">
        <v>5</v>
      </c>
      <c r="J426" s="213">
        <v>5</v>
      </c>
    </row>
    <row r="427" spans="1:10" ht="18.75">
      <c r="A427" s="11"/>
      <c r="B427" s="182" t="s">
        <v>1997</v>
      </c>
      <c r="C427" s="213" t="s">
        <v>1990</v>
      </c>
      <c r="D427" s="213">
        <v>12</v>
      </c>
      <c r="E427" s="213">
        <v>3</v>
      </c>
      <c r="F427" s="213">
        <v>3</v>
      </c>
      <c r="G427" s="213">
        <v>3</v>
      </c>
      <c r="H427" s="213">
        <v>3</v>
      </c>
      <c r="I427" s="213">
        <v>3</v>
      </c>
      <c r="J427" s="213">
        <v>3</v>
      </c>
    </row>
    <row r="428" spans="1:10" ht="18.75">
      <c r="A428" s="179">
        <v>45</v>
      </c>
      <c r="B428" s="95" t="s">
        <v>1097</v>
      </c>
      <c r="C428" s="98"/>
      <c r="D428" s="54">
        <v>100</v>
      </c>
      <c r="E428" s="54">
        <v>15</v>
      </c>
      <c r="F428" s="54" t="s">
        <v>1157</v>
      </c>
      <c r="G428" s="54" t="s">
        <v>1158</v>
      </c>
      <c r="H428" s="54" t="s">
        <v>1159</v>
      </c>
      <c r="I428" s="54" t="s">
        <v>1157</v>
      </c>
      <c r="J428" s="54" t="s">
        <v>1157</v>
      </c>
    </row>
    <row r="429" spans="1:10" ht="18.75">
      <c r="A429" s="11"/>
      <c r="B429" s="104" t="s">
        <v>180</v>
      </c>
      <c r="C429" s="98"/>
      <c r="D429" s="289">
        <v>67</v>
      </c>
      <c r="E429" s="289">
        <v>14</v>
      </c>
      <c r="F429" s="289" t="s">
        <v>911</v>
      </c>
      <c r="G429" s="289" t="s">
        <v>1158</v>
      </c>
      <c r="H429" s="289" t="s">
        <v>1159</v>
      </c>
      <c r="I429" s="289" t="s">
        <v>1157</v>
      </c>
      <c r="J429" s="289" t="s">
        <v>1157</v>
      </c>
    </row>
    <row r="430" spans="1:10" ht="18.75">
      <c r="A430" s="11"/>
      <c r="B430" s="98" t="s">
        <v>1005</v>
      </c>
      <c r="C430" s="98"/>
      <c r="D430" s="22">
        <v>12</v>
      </c>
      <c r="E430" s="22" t="s">
        <v>1153</v>
      </c>
      <c r="F430" s="22" t="s">
        <v>911</v>
      </c>
      <c r="G430" s="22" t="s">
        <v>66</v>
      </c>
      <c r="H430" s="22" t="s">
        <v>1158</v>
      </c>
      <c r="I430" s="22" t="s">
        <v>66</v>
      </c>
      <c r="J430" s="22" t="s">
        <v>1158</v>
      </c>
    </row>
    <row r="431" spans="1:10" ht="18.75">
      <c r="A431" s="11"/>
      <c r="B431" s="98" t="s">
        <v>652</v>
      </c>
      <c r="C431" s="98"/>
      <c r="D431" s="22">
        <v>7</v>
      </c>
      <c r="E431" s="22">
        <v>6</v>
      </c>
      <c r="F431" s="22" t="s">
        <v>911</v>
      </c>
      <c r="G431" s="22" t="s">
        <v>66</v>
      </c>
      <c r="H431" s="22" t="s">
        <v>66</v>
      </c>
      <c r="I431" s="22" t="s">
        <v>66</v>
      </c>
      <c r="J431" s="22" t="s">
        <v>66</v>
      </c>
    </row>
    <row r="432" spans="1:10" ht="18.75">
      <c r="A432" s="11"/>
      <c r="B432" s="98" t="s">
        <v>1173</v>
      </c>
      <c r="C432" s="98"/>
      <c r="D432" s="22">
        <v>10</v>
      </c>
      <c r="E432" s="22" t="s">
        <v>1152</v>
      </c>
      <c r="F432" s="22" t="s">
        <v>911</v>
      </c>
      <c r="G432" s="22" t="s">
        <v>911</v>
      </c>
      <c r="H432" s="22" t="s">
        <v>1158</v>
      </c>
      <c r="I432" s="22" t="s">
        <v>66</v>
      </c>
      <c r="J432" s="22" t="s">
        <v>911</v>
      </c>
    </row>
    <row r="433" spans="1:10" ht="18.75">
      <c r="A433" s="11"/>
      <c r="B433" s="104" t="s">
        <v>1160</v>
      </c>
      <c r="C433" s="98"/>
      <c r="D433" s="121" t="s">
        <v>1154</v>
      </c>
      <c r="E433" s="22" t="s">
        <v>1420</v>
      </c>
      <c r="F433" s="289" t="s">
        <v>1157</v>
      </c>
      <c r="G433" s="22" t="s">
        <v>911</v>
      </c>
      <c r="H433" s="22" t="s">
        <v>911</v>
      </c>
      <c r="I433" s="22" t="s">
        <v>911</v>
      </c>
      <c r="J433" s="22" t="s">
        <v>911</v>
      </c>
    </row>
    <row r="434" spans="1:10" ht="18.75">
      <c r="A434" s="11"/>
      <c r="B434" s="98" t="s">
        <v>1584</v>
      </c>
      <c r="C434" s="98"/>
      <c r="D434" s="22" t="s">
        <v>1155</v>
      </c>
      <c r="E434" s="22" t="s">
        <v>911</v>
      </c>
      <c r="F434" s="22" t="s">
        <v>66</v>
      </c>
      <c r="G434" s="22" t="s">
        <v>911</v>
      </c>
      <c r="H434" s="22" t="s">
        <v>911</v>
      </c>
      <c r="I434" s="22" t="s">
        <v>911</v>
      </c>
      <c r="J434" s="22" t="s">
        <v>911</v>
      </c>
    </row>
    <row r="435" spans="1:10" ht="18.75">
      <c r="A435" s="11"/>
      <c r="B435" s="98" t="s">
        <v>2132</v>
      </c>
      <c r="C435" s="98"/>
      <c r="D435" s="22" t="s">
        <v>1155</v>
      </c>
      <c r="E435" s="22" t="s">
        <v>911</v>
      </c>
      <c r="F435" s="22" t="s">
        <v>66</v>
      </c>
      <c r="G435" s="22" t="s">
        <v>911</v>
      </c>
      <c r="H435" s="22" t="s">
        <v>911</v>
      </c>
      <c r="I435" s="22" t="s">
        <v>911</v>
      </c>
      <c r="J435" s="22" t="s">
        <v>911</v>
      </c>
    </row>
    <row r="436" spans="1:10" ht="18.75">
      <c r="A436" s="11"/>
      <c r="B436" s="98" t="s">
        <v>618</v>
      </c>
      <c r="C436" s="98"/>
      <c r="D436" s="22" t="s">
        <v>1156</v>
      </c>
      <c r="E436" s="22" t="s">
        <v>911</v>
      </c>
      <c r="F436" s="22" t="s">
        <v>66</v>
      </c>
      <c r="G436" s="22" t="s">
        <v>911</v>
      </c>
      <c r="H436" s="11">
        <v>1</v>
      </c>
      <c r="I436" s="11">
        <v>1</v>
      </c>
      <c r="J436" s="11">
        <v>1</v>
      </c>
    </row>
    <row r="437" spans="1:10" ht="18.75">
      <c r="A437" s="519" t="s">
        <v>223</v>
      </c>
      <c r="B437" s="507"/>
      <c r="C437" s="507"/>
      <c r="D437" s="507"/>
      <c r="E437" s="507"/>
      <c r="F437" s="507"/>
      <c r="G437" s="507"/>
      <c r="H437" s="507"/>
      <c r="I437" s="507"/>
      <c r="J437" s="508"/>
    </row>
    <row r="438" spans="1:10" ht="18.75">
      <c r="A438" s="504" t="s">
        <v>1580</v>
      </c>
      <c r="B438" s="531"/>
      <c r="C438" s="531"/>
      <c r="D438" s="531"/>
      <c r="E438" s="531"/>
      <c r="F438" s="531"/>
      <c r="G438" s="531"/>
      <c r="H438" s="531"/>
      <c r="I438" s="531"/>
      <c r="J438" s="532"/>
    </row>
    <row r="439" spans="1:10" ht="18.75">
      <c r="A439" s="179">
        <v>46</v>
      </c>
      <c r="B439" s="184" t="s">
        <v>573</v>
      </c>
      <c r="C439" s="213"/>
      <c r="D439" s="245">
        <v>100</v>
      </c>
      <c r="E439" s="213" t="s">
        <v>911</v>
      </c>
      <c r="F439" s="245">
        <v>3</v>
      </c>
      <c r="G439" s="245">
        <v>3</v>
      </c>
      <c r="H439" s="245">
        <v>3</v>
      </c>
      <c r="I439" s="245">
        <v>3</v>
      </c>
      <c r="J439" s="245">
        <v>2</v>
      </c>
    </row>
    <row r="440" spans="1:10" ht="18.75">
      <c r="A440" s="29"/>
      <c r="B440" s="105" t="s">
        <v>179</v>
      </c>
      <c r="C440" s="213"/>
      <c r="D440" s="292">
        <v>15</v>
      </c>
      <c r="E440" s="292" t="s">
        <v>911</v>
      </c>
      <c r="F440" s="292">
        <v>3</v>
      </c>
      <c r="G440" s="292">
        <v>3</v>
      </c>
      <c r="H440" s="292">
        <v>3</v>
      </c>
      <c r="I440" s="292">
        <v>3</v>
      </c>
      <c r="J440" s="292">
        <v>2</v>
      </c>
    </row>
    <row r="441" spans="1:185" s="114" customFormat="1" ht="18.75">
      <c r="A441" s="29"/>
      <c r="B441" s="129" t="s">
        <v>2197</v>
      </c>
      <c r="C441" s="246">
        <v>19205</v>
      </c>
      <c r="D441" s="213">
        <v>10</v>
      </c>
      <c r="E441" s="213" t="s">
        <v>911</v>
      </c>
      <c r="F441" s="213">
        <v>2</v>
      </c>
      <c r="G441" s="213">
        <v>1</v>
      </c>
      <c r="H441" s="213">
        <v>2</v>
      </c>
      <c r="I441" s="213">
        <v>1</v>
      </c>
      <c r="J441" s="213">
        <v>1</v>
      </c>
      <c r="K441" s="109"/>
      <c r="L441" s="110"/>
      <c r="M441" s="111"/>
      <c r="N441" s="39"/>
      <c r="O441" s="112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3"/>
      <c r="AT441" s="113"/>
      <c r="AU441" s="113"/>
      <c r="AV441" s="113"/>
      <c r="AW441" s="113"/>
      <c r="AX441" s="113"/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/>
      <c r="BI441" s="113"/>
      <c r="BJ441" s="113"/>
      <c r="BK441" s="113"/>
      <c r="BL441" s="113"/>
      <c r="BM441" s="113"/>
      <c r="BN441" s="113"/>
      <c r="BO441" s="113"/>
      <c r="BP441" s="113"/>
      <c r="BQ441" s="113"/>
      <c r="BR441" s="113"/>
      <c r="BS441" s="113"/>
      <c r="BT441" s="113"/>
      <c r="BU441" s="113"/>
      <c r="BV441" s="113"/>
      <c r="BW441" s="113"/>
      <c r="BX441" s="113"/>
      <c r="BY441" s="113"/>
      <c r="BZ441" s="113"/>
      <c r="CA441" s="113"/>
      <c r="CB441" s="113"/>
      <c r="CC441" s="113"/>
      <c r="CD441" s="113"/>
      <c r="CE441" s="113"/>
      <c r="CF441" s="113"/>
      <c r="CG441" s="113"/>
      <c r="CH441" s="113"/>
      <c r="CI441" s="113"/>
      <c r="CJ441" s="113"/>
      <c r="CK441" s="113"/>
      <c r="CL441" s="113"/>
      <c r="CM441" s="113"/>
      <c r="CN441" s="113"/>
      <c r="CO441" s="113"/>
      <c r="CP441" s="113"/>
      <c r="CQ441" s="113"/>
      <c r="CR441" s="113"/>
      <c r="CS441" s="113"/>
      <c r="CT441" s="113"/>
      <c r="CU441" s="113"/>
      <c r="CV441" s="113"/>
      <c r="CW441" s="113"/>
      <c r="CX441" s="113"/>
      <c r="CY441" s="113"/>
      <c r="CZ441" s="113"/>
      <c r="DA441" s="113"/>
      <c r="DB441" s="113"/>
      <c r="DC441" s="113"/>
      <c r="DD441" s="113"/>
      <c r="DE441" s="113"/>
      <c r="DF441" s="113"/>
      <c r="DG441" s="113"/>
      <c r="DH441" s="113"/>
      <c r="DI441" s="113"/>
      <c r="DJ441" s="113"/>
      <c r="DK441" s="113"/>
      <c r="DL441" s="113"/>
      <c r="DM441" s="113"/>
      <c r="DN441" s="113"/>
      <c r="DO441" s="113"/>
      <c r="DP441" s="113"/>
      <c r="DQ441" s="113"/>
      <c r="DR441" s="113"/>
      <c r="DS441" s="113"/>
      <c r="DT441" s="113"/>
      <c r="DU441" s="113"/>
      <c r="DV441" s="113"/>
      <c r="DW441" s="113"/>
      <c r="DX441" s="113"/>
      <c r="DY441" s="113"/>
      <c r="DZ441" s="113"/>
      <c r="EA441" s="113"/>
      <c r="EB441" s="113"/>
      <c r="EC441" s="113"/>
      <c r="ED441" s="113"/>
      <c r="EE441" s="113"/>
      <c r="EF441" s="113"/>
      <c r="EG441" s="113"/>
      <c r="EH441" s="113"/>
      <c r="EI441" s="113"/>
      <c r="EJ441" s="113"/>
      <c r="EK441" s="113"/>
      <c r="EL441" s="113"/>
      <c r="EM441" s="113"/>
      <c r="EN441" s="113"/>
      <c r="EO441" s="113"/>
      <c r="EP441" s="113"/>
      <c r="EQ441" s="113"/>
      <c r="ER441" s="113"/>
      <c r="ES441" s="113"/>
      <c r="ET441" s="113"/>
      <c r="EU441" s="113"/>
      <c r="EV441" s="113"/>
      <c r="EW441" s="113"/>
      <c r="EX441" s="113"/>
      <c r="EY441" s="113"/>
      <c r="EZ441" s="113"/>
      <c r="FA441" s="113"/>
      <c r="FB441" s="113"/>
      <c r="FC441" s="113"/>
      <c r="FD441" s="113"/>
      <c r="FE441" s="113"/>
      <c r="FF441" s="113"/>
      <c r="FG441" s="113"/>
      <c r="FH441" s="113"/>
      <c r="FI441" s="113"/>
      <c r="FJ441" s="113"/>
      <c r="FK441" s="113"/>
      <c r="FL441" s="113"/>
      <c r="FM441" s="113"/>
      <c r="FN441" s="113"/>
      <c r="FO441" s="113"/>
      <c r="FP441" s="113"/>
      <c r="FQ441" s="113"/>
      <c r="FR441" s="113"/>
      <c r="FS441" s="113"/>
      <c r="FT441" s="113"/>
      <c r="FU441" s="113"/>
      <c r="FV441" s="113"/>
      <c r="FW441" s="113"/>
      <c r="FX441" s="113"/>
      <c r="FY441" s="113"/>
      <c r="FZ441" s="113"/>
      <c r="GA441" s="113"/>
      <c r="GB441" s="113"/>
      <c r="GC441" s="113"/>
    </row>
    <row r="442" spans="1:10" ht="18.75">
      <c r="A442" s="29"/>
      <c r="B442" s="259" t="s">
        <v>2198</v>
      </c>
      <c r="C442" s="246">
        <v>11442</v>
      </c>
      <c r="D442" s="213">
        <v>5</v>
      </c>
      <c r="E442" s="213" t="s">
        <v>911</v>
      </c>
      <c r="F442" s="213">
        <v>1</v>
      </c>
      <c r="G442" s="213">
        <v>1</v>
      </c>
      <c r="H442" s="213">
        <v>1</v>
      </c>
      <c r="I442" s="213">
        <v>2</v>
      </c>
      <c r="J442" s="213">
        <v>1</v>
      </c>
    </row>
    <row r="443" spans="1:10" ht="18.75">
      <c r="A443" s="29"/>
      <c r="B443" s="104" t="s">
        <v>1160</v>
      </c>
      <c r="C443" s="246"/>
      <c r="D443" s="213"/>
      <c r="E443" s="213"/>
      <c r="F443" s="213"/>
      <c r="G443" s="292">
        <v>1</v>
      </c>
      <c r="H443" s="213" t="s">
        <v>911</v>
      </c>
      <c r="I443" s="213" t="s">
        <v>911</v>
      </c>
      <c r="J443" s="213" t="s">
        <v>911</v>
      </c>
    </row>
    <row r="444" spans="1:10" ht="18.75">
      <c r="A444" s="179"/>
      <c r="B444" s="182" t="s">
        <v>2199</v>
      </c>
      <c r="C444" s="213"/>
      <c r="D444" s="213">
        <v>1</v>
      </c>
      <c r="E444" s="213" t="s">
        <v>911</v>
      </c>
      <c r="F444" s="213" t="s">
        <v>911</v>
      </c>
      <c r="G444" s="213">
        <v>1</v>
      </c>
      <c r="H444" s="213" t="s">
        <v>911</v>
      </c>
      <c r="I444" s="213" t="s">
        <v>911</v>
      </c>
      <c r="J444" s="213" t="s">
        <v>911</v>
      </c>
    </row>
    <row r="445" spans="1:10" ht="18.75">
      <c r="A445" s="179">
        <v>47</v>
      </c>
      <c r="B445" s="184" t="s">
        <v>574</v>
      </c>
      <c r="C445" s="213"/>
      <c r="D445" s="245">
        <v>3573</v>
      </c>
      <c r="E445" s="213" t="s">
        <v>911</v>
      </c>
      <c r="F445" s="245">
        <v>12</v>
      </c>
      <c r="G445" s="245">
        <v>11</v>
      </c>
      <c r="H445" s="245">
        <v>12</v>
      </c>
      <c r="I445" s="245">
        <v>11</v>
      </c>
      <c r="J445" s="245">
        <v>12</v>
      </c>
    </row>
    <row r="446" spans="1:10" ht="18.75" customHeight="1">
      <c r="A446" s="29"/>
      <c r="B446" s="105" t="s">
        <v>179</v>
      </c>
      <c r="C446" s="213"/>
      <c r="D446" s="292">
        <v>83</v>
      </c>
      <c r="E446" s="292" t="s">
        <v>911</v>
      </c>
      <c r="F446" s="292">
        <v>12</v>
      </c>
      <c r="G446" s="292">
        <v>11</v>
      </c>
      <c r="H446" s="292">
        <v>12</v>
      </c>
      <c r="I446" s="292">
        <v>11</v>
      </c>
      <c r="J446" s="292">
        <v>12</v>
      </c>
    </row>
    <row r="447" spans="1:10" ht="18.75">
      <c r="A447" s="29"/>
      <c r="B447" s="129" t="s">
        <v>2197</v>
      </c>
      <c r="C447" s="246">
        <v>19205</v>
      </c>
      <c r="D447" s="213">
        <v>25</v>
      </c>
      <c r="E447" s="213" t="s">
        <v>911</v>
      </c>
      <c r="F447" s="213">
        <v>5</v>
      </c>
      <c r="G447" s="213">
        <v>5</v>
      </c>
      <c r="H447" s="213">
        <v>5</v>
      </c>
      <c r="I447" s="213">
        <v>5</v>
      </c>
      <c r="J447" s="213">
        <v>5</v>
      </c>
    </row>
    <row r="448" spans="1:10" ht="18.75">
      <c r="A448" s="29"/>
      <c r="B448" s="259" t="s">
        <v>2198</v>
      </c>
      <c r="C448" s="246">
        <v>11442</v>
      </c>
      <c r="D448" s="213">
        <v>50</v>
      </c>
      <c r="E448" s="213" t="s">
        <v>911</v>
      </c>
      <c r="F448" s="213">
        <v>5</v>
      </c>
      <c r="G448" s="213">
        <v>5</v>
      </c>
      <c r="H448" s="213">
        <v>5</v>
      </c>
      <c r="I448" s="213">
        <v>5</v>
      </c>
      <c r="J448" s="213">
        <v>5</v>
      </c>
    </row>
    <row r="449" spans="1:10" ht="18.75">
      <c r="A449" s="29"/>
      <c r="B449" s="104" t="s">
        <v>1160</v>
      </c>
      <c r="C449" s="246"/>
      <c r="D449" s="213"/>
      <c r="E449" s="213"/>
      <c r="F449" s="292">
        <v>2</v>
      </c>
      <c r="G449" s="292">
        <v>1</v>
      </c>
      <c r="H449" s="292">
        <v>2</v>
      </c>
      <c r="I449" s="292">
        <v>1</v>
      </c>
      <c r="J449" s="292">
        <v>2</v>
      </c>
    </row>
    <row r="450" spans="1:10" ht="18.75">
      <c r="A450" s="29"/>
      <c r="B450" s="182" t="s">
        <v>2199</v>
      </c>
      <c r="C450" s="213" t="s">
        <v>2200</v>
      </c>
      <c r="D450" s="213">
        <v>4</v>
      </c>
      <c r="E450" s="213" t="s">
        <v>911</v>
      </c>
      <c r="F450" s="213">
        <v>2</v>
      </c>
      <c r="G450" s="213">
        <v>1</v>
      </c>
      <c r="H450" s="213">
        <v>2</v>
      </c>
      <c r="I450" s="213">
        <v>1</v>
      </c>
      <c r="J450" s="213">
        <v>2</v>
      </c>
    </row>
    <row r="451" spans="1:10" ht="18.75">
      <c r="A451" s="179">
        <v>48</v>
      </c>
      <c r="B451" s="258" t="s">
        <v>575</v>
      </c>
      <c r="C451" s="213"/>
      <c r="D451" s="245">
        <v>164</v>
      </c>
      <c r="E451" s="213" t="s">
        <v>911</v>
      </c>
      <c r="F451" s="245">
        <v>6</v>
      </c>
      <c r="G451" s="245">
        <v>8</v>
      </c>
      <c r="H451" s="245">
        <v>6</v>
      </c>
      <c r="I451" s="245">
        <v>7</v>
      </c>
      <c r="J451" s="245">
        <v>6</v>
      </c>
    </row>
    <row r="452" spans="1:185" s="114" customFormat="1" ht="18.75">
      <c r="A452" s="29"/>
      <c r="B452" s="104" t="s">
        <v>184</v>
      </c>
      <c r="C452" s="213"/>
      <c r="D452" s="213" t="s">
        <v>911</v>
      </c>
      <c r="E452" s="213" t="s">
        <v>911</v>
      </c>
      <c r="F452" s="292">
        <v>6</v>
      </c>
      <c r="G452" s="292">
        <v>8</v>
      </c>
      <c r="H452" s="292">
        <v>6</v>
      </c>
      <c r="I452" s="292">
        <v>7</v>
      </c>
      <c r="J452" s="292">
        <v>6</v>
      </c>
      <c r="K452" s="109"/>
      <c r="L452" s="110"/>
      <c r="M452" s="111"/>
      <c r="N452" s="39"/>
      <c r="O452" s="112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  <c r="AU452" s="113"/>
      <c r="AV452" s="113"/>
      <c r="AW452" s="113"/>
      <c r="AX452" s="113"/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/>
      <c r="BI452" s="113"/>
      <c r="BJ452" s="113"/>
      <c r="BK452" s="113"/>
      <c r="BL452" s="113"/>
      <c r="BM452" s="113"/>
      <c r="BN452" s="113"/>
      <c r="BO452" s="113"/>
      <c r="BP452" s="113"/>
      <c r="BQ452" s="113"/>
      <c r="BR452" s="113"/>
      <c r="BS452" s="113"/>
      <c r="BT452" s="113"/>
      <c r="BU452" s="113"/>
      <c r="BV452" s="113"/>
      <c r="BW452" s="113"/>
      <c r="BX452" s="113"/>
      <c r="BY452" s="113"/>
      <c r="BZ452" s="113"/>
      <c r="CA452" s="113"/>
      <c r="CB452" s="113"/>
      <c r="CC452" s="113"/>
      <c r="CD452" s="113"/>
      <c r="CE452" s="113"/>
      <c r="CF452" s="113"/>
      <c r="CG452" s="113"/>
      <c r="CH452" s="113"/>
      <c r="CI452" s="113"/>
      <c r="CJ452" s="113"/>
      <c r="CK452" s="113"/>
      <c r="CL452" s="113"/>
      <c r="CM452" s="113"/>
      <c r="CN452" s="113"/>
      <c r="CO452" s="113"/>
      <c r="CP452" s="113"/>
      <c r="CQ452" s="113"/>
      <c r="CR452" s="113"/>
      <c r="CS452" s="113"/>
      <c r="CT452" s="113"/>
      <c r="CU452" s="113"/>
      <c r="CV452" s="113"/>
      <c r="CW452" s="113"/>
      <c r="CX452" s="113"/>
      <c r="CY452" s="113"/>
      <c r="CZ452" s="113"/>
      <c r="DA452" s="113"/>
      <c r="DB452" s="113"/>
      <c r="DC452" s="113"/>
      <c r="DD452" s="113"/>
      <c r="DE452" s="113"/>
      <c r="DF452" s="113"/>
      <c r="DG452" s="113"/>
      <c r="DH452" s="113"/>
      <c r="DI452" s="113"/>
      <c r="DJ452" s="113"/>
      <c r="DK452" s="113"/>
      <c r="DL452" s="113"/>
      <c r="DM452" s="113"/>
      <c r="DN452" s="113"/>
      <c r="DO452" s="113"/>
      <c r="DP452" s="113"/>
      <c r="DQ452" s="113"/>
      <c r="DR452" s="113"/>
      <c r="DS452" s="113"/>
      <c r="DT452" s="113"/>
      <c r="DU452" s="113"/>
      <c r="DV452" s="113"/>
      <c r="DW452" s="113"/>
      <c r="DX452" s="113"/>
      <c r="DY452" s="113"/>
      <c r="DZ452" s="113"/>
      <c r="EA452" s="113"/>
      <c r="EB452" s="113"/>
      <c r="EC452" s="113"/>
      <c r="ED452" s="113"/>
      <c r="EE452" s="113"/>
      <c r="EF452" s="113"/>
      <c r="EG452" s="113"/>
      <c r="EH452" s="113"/>
      <c r="EI452" s="113"/>
      <c r="EJ452" s="113"/>
      <c r="EK452" s="113"/>
      <c r="EL452" s="113"/>
      <c r="EM452" s="113"/>
      <c r="EN452" s="113"/>
      <c r="EO452" s="113"/>
      <c r="EP452" s="113"/>
      <c r="EQ452" s="113"/>
      <c r="ER452" s="113"/>
      <c r="ES452" s="113"/>
      <c r="ET452" s="113"/>
      <c r="EU452" s="113"/>
      <c r="EV452" s="113"/>
      <c r="EW452" s="113"/>
      <c r="EX452" s="113"/>
      <c r="EY452" s="113"/>
      <c r="EZ452" s="113"/>
      <c r="FA452" s="113"/>
      <c r="FB452" s="113"/>
      <c r="FC452" s="113"/>
      <c r="FD452" s="113"/>
      <c r="FE452" s="113"/>
      <c r="FF452" s="113"/>
      <c r="FG452" s="113"/>
      <c r="FH452" s="113"/>
      <c r="FI452" s="113"/>
      <c r="FJ452" s="113"/>
      <c r="FK452" s="113"/>
      <c r="FL452" s="113"/>
      <c r="FM452" s="113"/>
      <c r="FN452" s="113"/>
      <c r="FO452" s="113"/>
      <c r="FP452" s="113"/>
      <c r="FQ452" s="113"/>
      <c r="FR452" s="113"/>
      <c r="FS452" s="113"/>
      <c r="FT452" s="113"/>
      <c r="FU452" s="113"/>
      <c r="FV452" s="113"/>
      <c r="FW452" s="113"/>
      <c r="FX452" s="113"/>
      <c r="FY452" s="113"/>
      <c r="FZ452" s="113"/>
      <c r="GA452" s="113"/>
      <c r="GB452" s="113"/>
      <c r="GC452" s="113"/>
    </row>
    <row r="453" spans="1:10" ht="18.75">
      <c r="A453" s="29"/>
      <c r="B453" s="259" t="s">
        <v>274</v>
      </c>
      <c r="C453" s="246">
        <v>12680</v>
      </c>
      <c r="D453" s="213">
        <v>25</v>
      </c>
      <c r="E453" s="213" t="s">
        <v>911</v>
      </c>
      <c r="F453" s="213">
        <v>3</v>
      </c>
      <c r="G453" s="213">
        <v>3</v>
      </c>
      <c r="H453" s="213">
        <v>3</v>
      </c>
      <c r="I453" s="213">
        <v>3</v>
      </c>
      <c r="J453" s="213">
        <v>3</v>
      </c>
    </row>
    <row r="454" spans="1:10" ht="18.75">
      <c r="A454" s="29"/>
      <c r="B454" s="259" t="s">
        <v>275</v>
      </c>
      <c r="C454" s="246">
        <v>19727</v>
      </c>
      <c r="D454" s="213">
        <v>30</v>
      </c>
      <c r="E454" s="213" t="s">
        <v>911</v>
      </c>
      <c r="F454" s="213">
        <v>3</v>
      </c>
      <c r="G454" s="213">
        <v>4</v>
      </c>
      <c r="H454" s="213">
        <v>3</v>
      </c>
      <c r="I454" s="213">
        <v>4</v>
      </c>
      <c r="J454" s="213">
        <v>3</v>
      </c>
    </row>
    <row r="455" spans="1:10" ht="18.75">
      <c r="A455" s="29"/>
      <c r="B455" s="104" t="s">
        <v>1160</v>
      </c>
      <c r="C455" s="246"/>
      <c r="D455" s="213"/>
      <c r="E455" s="213"/>
      <c r="F455" s="213" t="s">
        <v>911</v>
      </c>
      <c r="G455" s="292">
        <v>1</v>
      </c>
      <c r="H455" s="292">
        <v>1</v>
      </c>
      <c r="I455" s="292">
        <v>2</v>
      </c>
      <c r="J455" s="292">
        <v>2</v>
      </c>
    </row>
    <row r="456" spans="1:10" ht="18.75">
      <c r="A456" s="29"/>
      <c r="B456" s="182" t="s">
        <v>2199</v>
      </c>
      <c r="C456" s="213" t="s">
        <v>2200</v>
      </c>
      <c r="D456" s="213">
        <v>1</v>
      </c>
      <c r="E456" s="213" t="s">
        <v>911</v>
      </c>
      <c r="F456" s="213" t="s">
        <v>911</v>
      </c>
      <c r="G456" s="213">
        <v>1</v>
      </c>
      <c r="H456" s="264">
        <v>1</v>
      </c>
      <c r="I456" s="264">
        <v>2</v>
      </c>
      <c r="J456" s="264">
        <v>2</v>
      </c>
    </row>
    <row r="457" spans="1:10" ht="18.75">
      <c r="A457" s="504" t="s">
        <v>1409</v>
      </c>
      <c r="B457" s="505"/>
      <c r="C457" s="505"/>
      <c r="D457" s="505"/>
      <c r="E457" s="505"/>
      <c r="F457" s="505"/>
      <c r="G457" s="505"/>
      <c r="H457" s="505"/>
      <c r="I457" s="505"/>
      <c r="J457" s="506"/>
    </row>
    <row r="458" spans="1:10" ht="18.75">
      <c r="A458" s="179">
        <v>49</v>
      </c>
      <c r="B458" s="95" t="s">
        <v>576</v>
      </c>
      <c r="C458" s="213"/>
      <c r="D458" s="245">
        <v>74</v>
      </c>
      <c r="E458" s="213" t="s">
        <v>911</v>
      </c>
      <c r="F458" s="245">
        <v>1</v>
      </c>
      <c r="G458" s="245">
        <v>2</v>
      </c>
      <c r="H458" s="245">
        <v>3</v>
      </c>
      <c r="I458" s="245">
        <v>1</v>
      </c>
      <c r="J458" s="245">
        <v>3</v>
      </c>
    </row>
    <row r="459" spans="1:10" ht="16.5" customHeight="1">
      <c r="A459" s="12"/>
      <c r="B459" s="105" t="s">
        <v>179</v>
      </c>
      <c r="C459" s="213"/>
      <c r="D459" s="292">
        <v>6</v>
      </c>
      <c r="E459" s="292" t="s">
        <v>911</v>
      </c>
      <c r="F459" s="292">
        <v>1</v>
      </c>
      <c r="G459" s="292">
        <v>2</v>
      </c>
      <c r="H459" s="292">
        <v>3</v>
      </c>
      <c r="I459" s="292">
        <v>1</v>
      </c>
      <c r="J459" s="292">
        <v>2</v>
      </c>
    </row>
    <row r="460" spans="1:10" ht="18.75">
      <c r="A460" s="12"/>
      <c r="B460" s="182" t="s">
        <v>2197</v>
      </c>
      <c r="C460" s="246">
        <v>19205</v>
      </c>
      <c r="D460" s="213">
        <v>5</v>
      </c>
      <c r="E460" s="213" t="s">
        <v>911</v>
      </c>
      <c r="F460" s="213">
        <v>1</v>
      </c>
      <c r="G460" s="213">
        <v>1</v>
      </c>
      <c r="H460" s="213">
        <v>2</v>
      </c>
      <c r="I460" s="213">
        <v>1</v>
      </c>
      <c r="J460" s="213">
        <v>1</v>
      </c>
    </row>
    <row r="461" spans="1:10" ht="17.25" customHeight="1">
      <c r="A461" s="12"/>
      <c r="B461" s="182" t="s">
        <v>2198</v>
      </c>
      <c r="C461" s="246">
        <v>11442</v>
      </c>
      <c r="D461" s="213">
        <v>3</v>
      </c>
      <c r="E461" s="213" t="s">
        <v>911</v>
      </c>
      <c r="F461" s="213" t="s">
        <v>911</v>
      </c>
      <c r="G461" s="213">
        <v>1</v>
      </c>
      <c r="H461" s="213">
        <v>1</v>
      </c>
      <c r="I461" s="213" t="s">
        <v>911</v>
      </c>
      <c r="J461" s="213">
        <v>1</v>
      </c>
    </row>
    <row r="462" spans="1:10" ht="18.75">
      <c r="A462" s="12"/>
      <c r="B462" s="105" t="s">
        <v>1575</v>
      </c>
      <c r="C462" s="213"/>
      <c r="D462" s="213" t="s">
        <v>911</v>
      </c>
      <c r="E462" s="213" t="s">
        <v>911</v>
      </c>
      <c r="F462" s="213" t="s">
        <v>911</v>
      </c>
      <c r="G462" s="213" t="s">
        <v>911</v>
      </c>
      <c r="H462" s="213" t="s">
        <v>911</v>
      </c>
      <c r="I462" s="213" t="s">
        <v>911</v>
      </c>
      <c r="J462" s="292">
        <v>1</v>
      </c>
    </row>
    <row r="463" spans="1:10" ht="18.75">
      <c r="A463" s="12"/>
      <c r="B463" s="182" t="s">
        <v>2199</v>
      </c>
      <c r="C463" s="213" t="s">
        <v>2200</v>
      </c>
      <c r="D463" s="213">
        <v>1</v>
      </c>
      <c r="E463" s="213" t="s">
        <v>911</v>
      </c>
      <c r="F463" s="213" t="s">
        <v>911</v>
      </c>
      <c r="G463" s="213" t="s">
        <v>911</v>
      </c>
      <c r="H463" s="213" t="s">
        <v>911</v>
      </c>
      <c r="I463" s="213" t="s">
        <v>911</v>
      </c>
      <c r="J463" s="213">
        <v>1</v>
      </c>
    </row>
    <row r="464" spans="1:10" ht="18.75">
      <c r="A464" s="179">
        <v>50</v>
      </c>
      <c r="B464" s="184" t="s">
        <v>2201</v>
      </c>
      <c r="C464" s="213"/>
      <c r="D464" s="245">
        <v>89</v>
      </c>
      <c r="E464" s="245" t="s">
        <v>911</v>
      </c>
      <c r="F464" s="245">
        <v>4</v>
      </c>
      <c r="G464" s="245">
        <v>3</v>
      </c>
      <c r="H464" s="245">
        <v>3</v>
      </c>
      <c r="I464" s="245">
        <v>3</v>
      </c>
      <c r="J464" s="245">
        <v>4</v>
      </c>
    </row>
    <row r="465" spans="1:10" ht="18.75">
      <c r="A465" s="12"/>
      <c r="B465" s="105" t="s">
        <v>179</v>
      </c>
      <c r="C465" s="213"/>
      <c r="D465" s="213">
        <v>12</v>
      </c>
      <c r="E465" s="213" t="s">
        <v>911</v>
      </c>
      <c r="F465" s="292">
        <v>3</v>
      </c>
      <c r="G465" s="292">
        <v>3</v>
      </c>
      <c r="H465" s="292">
        <v>3</v>
      </c>
      <c r="I465" s="292">
        <v>3</v>
      </c>
      <c r="J465" s="292">
        <v>3</v>
      </c>
    </row>
    <row r="466" spans="1:10" ht="18.75">
      <c r="A466" s="12"/>
      <c r="B466" s="182" t="s">
        <v>2197</v>
      </c>
      <c r="C466" s="246">
        <v>19205</v>
      </c>
      <c r="D466" s="213">
        <v>9</v>
      </c>
      <c r="E466" s="213" t="s">
        <v>911</v>
      </c>
      <c r="F466" s="213">
        <v>2</v>
      </c>
      <c r="G466" s="213">
        <v>2</v>
      </c>
      <c r="H466" s="213">
        <v>2</v>
      </c>
      <c r="I466" s="213">
        <v>2</v>
      </c>
      <c r="J466" s="213">
        <v>2</v>
      </c>
    </row>
    <row r="467" spans="1:10" ht="18.75">
      <c r="A467" s="12"/>
      <c r="B467" s="182" t="s">
        <v>2198</v>
      </c>
      <c r="C467" s="246">
        <v>11442</v>
      </c>
      <c r="D467" s="213">
        <v>3</v>
      </c>
      <c r="E467" s="213" t="s">
        <v>911</v>
      </c>
      <c r="F467" s="213">
        <v>1</v>
      </c>
      <c r="G467" s="213">
        <v>1</v>
      </c>
      <c r="H467" s="213">
        <v>1</v>
      </c>
      <c r="I467" s="213">
        <v>1</v>
      </c>
      <c r="J467" s="213">
        <v>1</v>
      </c>
    </row>
    <row r="468" spans="1:10" ht="18.75">
      <c r="A468" s="12"/>
      <c r="B468" s="105" t="s">
        <v>1575</v>
      </c>
      <c r="C468" s="292"/>
      <c r="D468" s="292">
        <v>2</v>
      </c>
      <c r="E468" s="292" t="s">
        <v>911</v>
      </c>
      <c r="F468" s="292">
        <v>1</v>
      </c>
      <c r="G468" s="292" t="s">
        <v>911</v>
      </c>
      <c r="H468" s="292" t="s">
        <v>911</v>
      </c>
      <c r="I468" s="292" t="s">
        <v>911</v>
      </c>
      <c r="J468" s="292">
        <v>1</v>
      </c>
    </row>
    <row r="469" spans="1:10" ht="18.75">
      <c r="A469" s="12"/>
      <c r="B469" s="182" t="s">
        <v>2199</v>
      </c>
      <c r="C469" s="213" t="s">
        <v>2200</v>
      </c>
      <c r="D469" s="213">
        <v>2</v>
      </c>
      <c r="E469" s="213" t="s">
        <v>911</v>
      </c>
      <c r="F469" s="213">
        <v>1</v>
      </c>
      <c r="G469" s="213" t="s">
        <v>911</v>
      </c>
      <c r="H469" s="213" t="s">
        <v>911</v>
      </c>
      <c r="I469" s="213" t="s">
        <v>911</v>
      </c>
      <c r="J469" s="213">
        <v>1</v>
      </c>
    </row>
    <row r="470" spans="1:10" ht="18.75">
      <c r="A470" s="179">
        <v>51</v>
      </c>
      <c r="B470" s="184" t="s">
        <v>2202</v>
      </c>
      <c r="C470" s="213"/>
      <c r="D470" s="245">
        <v>68</v>
      </c>
      <c r="E470" s="245" t="s">
        <v>911</v>
      </c>
      <c r="F470" s="245">
        <v>5</v>
      </c>
      <c r="G470" s="245">
        <v>4</v>
      </c>
      <c r="H470" s="245">
        <v>5</v>
      </c>
      <c r="I470" s="245">
        <v>6</v>
      </c>
      <c r="J470" s="245">
        <v>3</v>
      </c>
    </row>
    <row r="471" spans="1:10" ht="15" customHeight="1">
      <c r="A471" s="12"/>
      <c r="B471" s="105" t="s">
        <v>179</v>
      </c>
      <c r="C471" s="213"/>
      <c r="D471" s="292">
        <v>9</v>
      </c>
      <c r="E471" s="292" t="s">
        <v>911</v>
      </c>
      <c r="F471" s="292">
        <v>5</v>
      </c>
      <c r="G471" s="292">
        <v>4</v>
      </c>
      <c r="H471" s="292">
        <v>5</v>
      </c>
      <c r="I471" s="292">
        <v>5</v>
      </c>
      <c r="J471" s="292">
        <v>3</v>
      </c>
    </row>
    <row r="472" spans="1:10" ht="18.75">
      <c r="A472" s="12"/>
      <c r="B472" s="98" t="s">
        <v>2197</v>
      </c>
      <c r="C472" s="246">
        <v>19205</v>
      </c>
      <c r="D472" s="213">
        <v>11</v>
      </c>
      <c r="E472" s="213" t="s">
        <v>911</v>
      </c>
      <c r="F472" s="213">
        <v>3</v>
      </c>
      <c r="G472" s="213">
        <v>1</v>
      </c>
      <c r="H472" s="213">
        <v>3</v>
      </c>
      <c r="I472" s="213">
        <v>2</v>
      </c>
      <c r="J472" s="213">
        <v>1</v>
      </c>
    </row>
    <row r="473" spans="1:10" ht="18.75">
      <c r="A473" s="12"/>
      <c r="B473" s="98" t="s">
        <v>2198</v>
      </c>
      <c r="C473" s="246">
        <v>11442</v>
      </c>
      <c r="D473" s="213">
        <v>12</v>
      </c>
      <c r="E473" s="213" t="s">
        <v>911</v>
      </c>
      <c r="F473" s="213">
        <v>2</v>
      </c>
      <c r="G473" s="213">
        <v>3</v>
      </c>
      <c r="H473" s="213">
        <v>2</v>
      </c>
      <c r="I473" s="213">
        <v>3</v>
      </c>
      <c r="J473" s="213">
        <v>2</v>
      </c>
    </row>
    <row r="474" spans="1:10" ht="18.75">
      <c r="A474" s="12"/>
      <c r="B474" s="105" t="s">
        <v>1575</v>
      </c>
      <c r="C474" s="213"/>
      <c r="D474" s="292">
        <v>1</v>
      </c>
      <c r="E474" s="292" t="s">
        <v>911</v>
      </c>
      <c r="F474" s="292" t="s">
        <v>911</v>
      </c>
      <c r="G474" s="292" t="s">
        <v>911</v>
      </c>
      <c r="H474" s="292" t="s">
        <v>911</v>
      </c>
      <c r="I474" s="292">
        <v>1</v>
      </c>
      <c r="J474" s="292" t="s">
        <v>911</v>
      </c>
    </row>
    <row r="475" spans="1:10" ht="18.75">
      <c r="A475" s="12"/>
      <c r="B475" s="182" t="s">
        <v>2199</v>
      </c>
      <c r="C475" s="213" t="s">
        <v>2200</v>
      </c>
      <c r="D475" s="213">
        <v>1</v>
      </c>
      <c r="E475" s="213" t="s">
        <v>911</v>
      </c>
      <c r="F475" s="213" t="s">
        <v>911</v>
      </c>
      <c r="G475" s="213" t="s">
        <v>911</v>
      </c>
      <c r="H475" s="213" t="s">
        <v>911</v>
      </c>
      <c r="I475" s="213">
        <v>1</v>
      </c>
      <c r="J475" s="213" t="s">
        <v>911</v>
      </c>
    </row>
    <row r="476" spans="1:10" ht="18.75">
      <c r="A476" s="179">
        <v>52</v>
      </c>
      <c r="B476" s="95" t="s">
        <v>1162</v>
      </c>
      <c r="C476" s="54" t="s">
        <v>894</v>
      </c>
      <c r="D476" s="54">
        <v>90</v>
      </c>
      <c r="E476" s="54">
        <v>21</v>
      </c>
      <c r="F476" s="54">
        <v>12</v>
      </c>
      <c r="G476" s="54">
        <v>5</v>
      </c>
      <c r="H476" s="54">
        <v>4</v>
      </c>
      <c r="I476" s="54" t="s">
        <v>1165</v>
      </c>
      <c r="J476" s="54" t="s">
        <v>1165</v>
      </c>
    </row>
    <row r="477" spans="1:10" ht="18.75">
      <c r="A477" s="11"/>
      <c r="B477" s="105" t="s">
        <v>179</v>
      </c>
      <c r="C477" s="289"/>
      <c r="D477" s="289">
        <v>55</v>
      </c>
      <c r="E477" s="289">
        <v>19</v>
      </c>
      <c r="F477" s="289">
        <v>11</v>
      </c>
      <c r="G477" s="289">
        <v>4</v>
      </c>
      <c r="H477" s="289">
        <v>4</v>
      </c>
      <c r="I477" s="289" t="s">
        <v>894</v>
      </c>
      <c r="J477" s="289" t="s">
        <v>894</v>
      </c>
    </row>
    <row r="478" spans="1:10" ht="18.75">
      <c r="A478" s="11"/>
      <c r="B478" s="98" t="s">
        <v>1005</v>
      </c>
      <c r="C478" s="22" t="s">
        <v>1907</v>
      </c>
      <c r="D478" s="22">
        <v>21</v>
      </c>
      <c r="E478" s="22">
        <v>1</v>
      </c>
      <c r="F478" s="22" t="s">
        <v>894</v>
      </c>
      <c r="G478" s="22" t="s">
        <v>894</v>
      </c>
      <c r="H478" s="22">
        <v>1</v>
      </c>
      <c r="I478" s="22" t="s">
        <v>894</v>
      </c>
      <c r="J478" s="22" t="s">
        <v>894</v>
      </c>
    </row>
    <row r="479" spans="1:10" ht="18.75">
      <c r="A479" s="11"/>
      <c r="B479" s="98" t="s">
        <v>1964</v>
      </c>
      <c r="C479" s="22" t="s">
        <v>915</v>
      </c>
      <c r="D479" s="22">
        <v>5</v>
      </c>
      <c r="E479" s="22">
        <v>1</v>
      </c>
      <c r="F479" s="22" t="s">
        <v>894</v>
      </c>
      <c r="G479" s="22" t="s">
        <v>894</v>
      </c>
      <c r="H479" s="22">
        <v>1</v>
      </c>
      <c r="I479" s="22" t="s">
        <v>894</v>
      </c>
      <c r="J479" s="22" t="s">
        <v>894</v>
      </c>
    </row>
    <row r="480" spans="1:10" ht="18.75">
      <c r="A480" s="11"/>
      <c r="B480" s="98" t="s">
        <v>896</v>
      </c>
      <c r="C480" s="22" t="s">
        <v>895</v>
      </c>
      <c r="D480" s="22">
        <v>10</v>
      </c>
      <c r="E480" s="22">
        <v>6</v>
      </c>
      <c r="F480" s="22">
        <v>5</v>
      </c>
      <c r="G480" s="22">
        <v>1</v>
      </c>
      <c r="H480" s="22" t="s">
        <v>894</v>
      </c>
      <c r="I480" s="22" t="s">
        <v>894</v>
      </c>
      <c r="J480" s="22" t="s">
        <v>894</v>
      </c>
    </row>
    <row r="481" spans="1:10" ht="18.75">
      <c r="A481" s="11"/>
      <c r="B481" s="98" t="s">
        <v>1163</v>
      </c>
      <c r="C481" s="22" t="s">
        <v>1025</v>
      </c>
      <c r="D481" s="22">
        <v>9</v>
      </c>
      <c r="E481" s="22">
        <v>3</v>
      </c>
      <c r="F481" s="22">
        <v>2</v>
      </c>
      <c r="G481" s="22">
        <v>1</v>
      </c>
      <c r="H481" s="22" t="s">
        <v>894</v>
      </c>
      <c r="I481" s="22" t="s">
        <v>894</v>
      </c>
      <c r="J481" s="22" t="s">
        <v>894</v>
      </c>
    </row>
    <row r="482" spans="1:10" ht="18.75">
      <c r="A482" s="11"/>
      <c r="B482" s="98" t="s">
        <v>1164</v>
      </c>
      <c r="C482" s="22" t="s">
        <v>1025</v>
      </c>
      <c r="D482" s="22">
        <v>10</v>
      </c>
      <c r="E482" s="22">
        <v>8</v>
      </c>
      <c r="F482" s="22">
        <v>4</v>
      </c>
      <c r="G482" s="22">
        <v>2</v>
      </c>
      <c r="H482" s="22">
        <v>2</v>
      </c>
      <c r="I482" s="22" t="s">
        <v>894</v>
      </c>
      <c r="J482" s="22" t="s">
        <v>894</v>
      </c>
    </row>
    <row r="483" spans="1:10" ht="18.75">
      <c r="A483" s="11"/>
      <c r="B483" s="105" t="s">
        <v>1575</v>
      </c>
      <c r="C483" s="178"/>
      <c r="D483" s="289">
        <v>5</v>
      </c>
      <c r="E483" s="289">
        <v>2</v>
      </c>
      <c r="F483" s="289">
        <v>1</v>
      </c>
      <c r="G483" s="289">
        <v>1</v>
      </c>
      <c r="H483" s="289" t="s">
        <v>894</v>
      </c>
      <c r="I483" s="289" t="s">
        <v>894</v>
      </c>
      <c r="J483" s="289" t="s">
        <v>894</v>
      </c>
    </row>
    <row r="484" spans="1:10" ht="18.75">
      <c r="A484" s="11"/>
      <c r="B484" s="98" t="s">
        <v>922</v>
      </c>
      <c r="C484" s="97" t="s">
        <v>923</v>
      </c>
      <c r="D484" s="22">
        <v>4</v>
      </c>
      <c r="E484" s="22">
        <v>1</v>
      </c>
      <c r="F484" s="22" t="s">
        <v>894</v>
      </c>
      <c r="G484" s="22">
        <v>1</v>
      </c>
      <c r="H484" s="22" t="s">
        <v>894</v>
      </c>
      <c r="I484" s="22" t="s">
        <v>894</v>
      </c>
      <c r="J484" s="22" t="s">
        <v>894</v>
      </c>
    </row>
    <row r="485" spans="1:10" ht="18.75">
      <c r="A485" s="11"/>
      <c r="B485" s="98" t="s">
        <v>1014</v>
      </c>
      <c r="C485" s="22" t="s">
        <v>921</v>
      </c>
      <c r="D485" s="22">
        <v>1</v>
      </c>
      <c r="E485" s="22">
        <v>1</v>
      </c>
      <c r="F485" s="22">
        <v>1</v>
      </c>
      <c r="G485" s="22" t="s">
        <v>894</v>
      </c>
      <c r="H485" s="11">
        <v>2</v>
      </c>
      <c r="I485" s="11">
        <v>2</v>
      </c>
      <c r="J485" s="11">
        <v>2</v>
      </c>
    </row>
    <row r="486" spans="1:10" ht="18.75">
      <c r="A486" s="179">
        <v>53</v>
      </c>
      <c r="B486" s="184" t="s">
        <v>1732</v>
      </c>
      <c r="C486" s="213"/>
      <c r="D486" s="245">
        <v>57</v>
      </c>
      <c r="E486" s="213" t="s">
        <v>911</v>
      </c>
      <c r="F486" s="245">
        <v>2</v>
      </c>
      <c r="G486" s="245">
        <v>3</v>
      </c>
      <c r="H486" s="245">
        <v>2</v>
      </c>
      <c r="I486" s="245">
        <v>2</v>
      </c>
      <c r="J486" s="245">
        <v>3</v>
      </c>
    </row>
    <row r="487" spans="1:10" ht="18.75">
      <c r="A487" s="65"/>
      <c r="B487" s="105" t="s">
        <v>181</v>
      </c>
      <c r="C487" s="292"/>
      <c r="D487" s="292">
        <v>10</v>
      </c>
      <c r="E487" s="292" t="s">
        <v>911</v>
      </c>
      <c r="F487" s="292">
        <v>2</v>
      </c>
      <c r="G487" s="292">
        <v>2</v>
      </c>
      <c r="H487" s="292">
        <v>2</v>
      </c>
      <c r="I487" s="292">
        <v>2</v>
      </c>
      <c r="J487" s="292">
        <v>2</v>
      </c>
    </row>
    <row r="488" spans="1:10" ht="18.75">
      <c r="A488" s="65"/>
      <c r="B488" s="129" t="s">
        <v>2197</v>
      </c>
      <c r="C488" s="246">
        <v>19205</v>
      </c>
      <c r="D488" s="213">
        <v>10</v>
      </c>
      <c r="E488" s="213" t="s">
        <v>911</v>
      </c>
      <c r="F488" s="213">
        <v>2</v>
      </c>
      <c r="G488" s="213">
        <v>1</v>
      </c>
      <c r="H488" s="213">
        <v>1</v>
      </c>
      <c r="I488" s="213">
        <v>1</v>
      </c>
      <c r="J488" s="213">
        <v>2</v>
      </c>
    </row>
    <row r="489" spans="1:10" ht="18.75">
      <c r="A489" s="65"/>
      <c r="B489" s="259" t="s">
        <v>2198</v>
      </c>
      <c r="C489" s="246">
        <v>11442</v>
      </c>
      <c r="D489" s="213">
        <v>5</v>
      </c>
      <c r="E489" s="213" t="s">
        <v>911</v>
      </c>
      <c r="F489" s="213" t="s">
        <v>911</v>
      </c>
      <c r="G489" s="213">
        <v>1</v>
      </c>
      <c r="H489" s="213">
        <v>1</v>
      </c>
      <c r="I489" s="213">
        <v>1</v>
      </c>
      <c r="J489" s="213" t="s">
        <v>911</v>
      </c>
    </row>
    <row r="490" spans="1:10" ht="18.75">
      <c r="A490" s="65"/>
      <c r="B490" s="105" t="s">
        <v>1575</v>
      </c>
      <c r="C490" s="246"/>
      <c r="D490" s="213"/>
      <c r="E490" s="213"/>
      <c r="F490" s="292" t="s">
        <v>911</v>
      </c>
      <c r="G490" s="292">
        <v>1</v>
      </c>
      <c r="H490" s="292" t="s">
        <v>911</v>
      </c>
      <c r="I490" s="292" t="s">
        <v>911</v>
      </c>
      <c r="J490" s="292">
        <v>1</v>
      </c>
    </row>
    <row r="491" spans="1:10" ht="18.75">
      <c r="A491" s="65"/>
      <c r="B491" s="182" t="s">
        <v>2199</v>
      </c>
      <c r="C491" s="213" t="s">
        <v>2200</v>
      </c>
      <c r="D491" s="213">
        <v>2</v>
      </c>
      <c r="E491" s="213" t="s">
        <v>911</v>
      </c>
      <c r="F491" s="213" t="s">
        <v>911</v>
      </c>
      <c r="G491" s="213">
        <v>1</v>
      </c>
      <c r="H491" s="213" t="s">
        <v>911</v>
      </c>
      <c r="I491" s="213" t="s">
        <v>911</v>
      </c>
      <c r="J491" s="213">
        <v>1</v>
      </c>
    </row>
    <row r="492" spans="1:10" ht="18.75">
      <c r="A492" s="526" t="s">
        <v>201</v>
      </c>
      <c r="B492" s="527"/>
      <c r="C492" s="527"/>
      <c r="D492" s="527"/>
      <c r="E492" s="527"/>
      <c r="F492" s="527"/>
      <c r="G492" s="527"/>
      <c r="H492" s="527"/>
      <c r="I492" s="527"/>
      <c r="J492" s="528"/>
    </row>
    <row r="493" spans="1:10" ht="18.75">
      <c r="A493" s="519" t="s">
        <v>222</v>
      </c>
      <c r="B493" s="529"/>
      <c r="C493" s="529"/>
      <c r="D493" s="529"/>
      <c r="E493" s="529"/>
      <c r="F493" s="529"/>
      <c r="G493" s="529"/>
      <c r="H493" s="529"/>
      <c r="I493" s="529"/>
      <c r="J493" s="530"/>
    </row>
    <row r="494" spans="1:10" ht="18.75">
      <c r="A494" s="504" t="s">
        <v>1409</v>
      </c>
      <c r="B494" s="531"/>
      <c r="C494" s="531"/>
      <c r="D494" s="531"/>
      <c r="E494" s="531"/>
      <c r="F494" s="531"/>
      <c r="G494" s="531"/>
      <c r="H494" s="531"/>
      <c r="I494" s="531"/>
      <c r="J494" s="532"/>
    </row>
    <row r="495" spans="1:10" ht="18.75">
      <c r="A495" s="179">
        <v>1</v>
      </c>
      <c r="B495" s="184" t="s">
        <v>577</v>
      </c>
      <c r="C495" s="245" t="s">
        <v>276</v>
      </c>
      <c r="D495" s="245">
        <v>50</v>
      </c>
      <c r="E495" s="245">
        <v>4</v>
      </c>
      <c r="F495" s="245">
        <v>15</v>
      </c>
      <c r="G495" s="245">
        <v>5</v>
      </c>
      <c r="H495" s="245">
        <v>5</v>
      </c>
      <c r="I495" s="245" t="s">
        <v>911</v>
      </c>
      <c r="J495" s="245">
        <v>5</v>
      </c>
    </row>
    <row r="496" spans="1:10" ht="18.75">
      <c r="A496" s="29"/>
      <c r="B496" s="105" t="s">
        <v>179</v>
      </c>
      <c r="C496" s="292"/>
      <c r="D496" s="292">
        <v>39</v>
      </c>
      <c r="E496" s="292" t="s">
        <v>911</v>
      </c>
      <c r="F496" s="292">
        <v>15</v>
      </c>
      <c r="G496" s="292">
        <v>5</v>
      </c>
      <c r="H496" s="292">
        <v>5</v>
      </c>
      <c r="I496" s="292" t="s">
        <v>911</v>
      </c>
      <c r="J496" s="292">
        <v>5</v>
      </c>
    </row>
    <row r="497" spans="1:10" ht="18.75">
      <c r="A497" s="29"/>
      <c r="B497" s="182" t="s">
        <v>277</v>
      </c>
      <c r="C497" s="213"/>
      <c r="D497" s="213" t="s">
        <v>911</v>
      </c>
      <c r="E497" s="213" t="s">
        <v>911</v>
      </c>
      <c r="F497" s="213">
        <v>15</v>
      </c>
      <c r="G497" s="213">
        <v>5</v>
      </c>
      <c r="H497" s="213">
        <v>5</v>
      </c>
      <c r="I497" s="213" t="s">
        <v>911</v>
      </c>
      <c r="J497" s="213">
        <v>5</v>
      </c>
    </row>
    <row r="498" spans="1:10" ht="18.75">
      <c r="A498" s="519" t="s">
        <v>1569</v>
      </c>
      <c r="B498" s="507"/>
      <c r="C498" s="507"/>
      <c r="D498" s="507"/>
      <c r="E498" s="507"/>
      <c r="F498" s="507"/>
      <c r="G498" s="507"/>
      <c r="H498" s="507"/>
      <c r="I498" s="507"/>
      <c r="J498" s="508"/>
    </row>
    <row r="499" spans="1:10" ht="18.75">
      <c r="A499" s="504" t="s">
        <v>1409</v>
      </c>
      <c r="B499" s="505"/>
      <c r="C499" s="505"/>
      <c r="D499" s="505"/>
      <c r="E499" s="505"/>
      <c r="F499" s="505"/>
      <c r="G499" s="505"/>
      <c r="H499" s="505"/>
      <c r="I499" s="505"/>
      <c r="J499" s="506"/>
    </row>
    <row r="500" spans="1:10" ht="18.75">
      <c r="A500" s="179">
        <v>2</v>
      </c>
      <c r="B500" s="95" t="s">
        <v>1098</v>
      </c>
      <c r="C500" s="98"/>
      <c r="D500" s="54">
        <v>33.5</v>
      </c>
      <c r="E500" s="54">
        <v>17</v>
      </c>
      <c r="F500" s="54">
        <v>8</v>
      </c>
      <c r="G500" s="54">
        <v>8</v>
      </c>
      <c r="H500" s="54">
        <v>8</v>
      </c>
      <c r="I500" s="54">
        <v>8</v>
      </c>
      <c r="J500" s="54">
        <v>8</v>
      </c>
    </row>
    <row r="501" spans="1:10" ht="18.75">
      <c r="A501" s="11"/>
      <c r="B501" s="104" t="s">
        <v>179</v>
      </c>
      <c r="C501" s="98"/>
      <c r="D501" s="289">
        <v>11</v>
      </c>
      <c r="E501" s="289">
        <v>6</v>
      </c>
      <c r="F501" s="289">
        <v>1</v>
      </c>
      <c r="G501" s="289">
        <v>1</v>
      </c>
      <c r="H501" s="289">
        <v>1</v>
      </c>
      <c r="I501" s="289">
        <v>1</v>
      </c>
      <c r="J501" s="289">
        <v>1</v>
      </c>
    </row>
    <row r="502" spans="1:10" ht="18.75">
      <c r="A502" s="11"/>
      <c r="B502" s="104" t="s">
        <v>1575</v>
      </c>
      <c r="C502" s="98"/>
      <c r="D502" s="289">
        <v>5</v>
      </c>
      <c r="E502" s="289">
        <v>3</v>
      </c>
      <c r="F502" s="289">
        <v>1</v>
      </c>
      <c r="G502" s="289">
        <v>1</v>
      </c>
      <c r="H502" s="289">
        <v>1</v>
      </c>
      <c r="I502" s="289">
        <v>1</v>
      </c>
      <c r="J502" s="289">
        <v>1</v>
      </c>
    </row>
    <row r="503" spans="1:10" ht="18.75">
      <c r="A503" s="11"/>
      <c r="B503" s="104" t="s">
        <v>2275</v>
      </c>
      <c r="C503" s="98"/>
      <c r="D503" s="289">
        <v>17.5</v>
      </c>
      <c r="E503" s="289">
        <v>8</v>
      </c>
      <c r="F503" s="289">
        <v>6</v>
      </c>
      <c r="G503" s="289">
        <v>6</v>
      </c>
      <c r="H503" s="289">
        <v>6</v>
      </c>
      <c r="I503" s="289">
        <v>6</v>
      </c>
      <c r="J503" s="289">
        <v>6</v>
      </c>
    </row>
    <row r="504" spans="1:10" ht="18.75">
      <c r="A504" s="519" t="s">
        <v>1565</v>
      </c>
      <c r="B504" s="507"/>
      <c r="C504" s="507"/>
      <c r="D504" s="507"/>
      <c r="E504" s="507"/>
      <c r="F504" s="507"/>
      <c r="G504" s="507"/>
      <c r="H504" s="507"/>
      <c r="I504" s="507"/>
      <c r="J504" s="508"/>
    </row>
    <row r="505" spans="1:10" ht="18.75">
      <c r="A505" s="504" t="s">
        <v>1409</v>
      </c>
      <c r="B505" s="505"/>
      <c r="C505" s="505"/>
      <c r="D505" s="505"/>
      <c r="E505" s="505"/>
      <c r="F505" s="505"/>
      <c r="G505" s="505"/>
      <c r="H505" s="505"/>
      <c r="I505" s="505"/>
      <c r="J505" s="506"/>
    </row>
    <row r="506" spans="1:10" ht="18.75">
      <c r="A506" s="179">
        <v>3</v>
      </c>
      <c r="B506" s="95" t="s">
        <v>1099</v>
      </c>
      <c r="C506" s="98"/>
      <c r="D506" s="54">
        <v>38</v>
      </c>
      <c r="E506" s="54">
        <v>5</v>
      </c>
      <c r="F506" s="54">
        <v>10</v>
      </c>
      <c r="G506" s="54" t="s">
        <v>911</v>
      </c>
      <c r="H506" s="54" t="s">
        <v>911</v>
      </c>
      <c r="I506" s="54" t="s">
        <v>911</v>
      </c>
      <c r="J506" s="54" t="s">
        <v>911</v>
      </c>
    </row>
    <row r="507" spans="1:10" ht="18.75">
      <c r="A507" s="11"/>
      <c r="B507" s="104" t="s">
        <v>179</v>
      </c>
      <c r="C507" s="98"/>
      <c r="D507" s="289" t="s">
        <v>911</v>
      </c>
      <c r="E507" s="289" t="s">
        <v>911</v>
      </c>
      <c r="F507" s="289">
        <v>2</v>
      </c>
      <c r="G507" s="289" t="s">
        <v>911</v>
      </c>
      <c r="H507" s="22" t="s">
        <v>911</v>
      </c>
      <c r="I507" s="22" t="s">
        <v>911</v>
      </c>
      <c r="J507" s="22" t="s">
        <v>911</v>
      </c>
    </row>
    <row r="508" spans="1:10" ht="18.75">
      <c r="A508" s="11"/>
      <c r="B508" s="104" t="s">
        <v>1575</v>
      </c>
      <c r="C508" s="98"/>
      <c r="D508" s="289" t="s">
        <v>911</v>
      </c>
      <c r="E508" s="289">
        <v>1</v>
      </c>
      <c r="F508" s="289">
        <v>4</v>
      </c>
      <c r="G508" s="289" t="s">
        <v>911</v>
      </c>
      <c r="H508" s="22" t="s">
        <v>911</v>
      </c>
      <c r="I508" s="22" t="s">
        <v>911</v>
      </c>
      <c r="J508" s="22" t="s">
        <v>911</v>
      </c>
    </row>
    <row r="509" spans="1:10" ht="18.75">
      <c r="A509" s="11"/>
      <c r="B509" s="104" t="s">
        <v>2275</v>
      </c>
      <c r="C509" s="98"/>
      <c r="D509" s="22" t="s">
        <v>911</v>
      </c>
      <c r="E509" s="289">
        <v>4</v>
      </c>
      <c r="F509" s="289">
        <v>4</v>
      </c>
      <c r="G509" s="22" t="s">
        <v>911</v>
      </c>
      <c r="H509" s="22" t="s">
        <v>911</v>
      </c>
      <c r="I509" s="22" t="s">
        <v>911</v>
      </c>
      <c r="J509" s="22" t="s">
        <v>911</v>
      </c>
    </row>
    <row r="510" spans="1:10" ht="18.75">
      <c r="A510" s="179">
        <v>4</v>
      </c>
      <c r="B510" s="95" t="s">
        <v>1111</v>
      </c>
      <c r="C510" s="98"/>
      <c r="D510" s="54">
        <v>30</v>
      </c>
      <c r="E510" s="54">
        <v>10</v>
      </c>
      <c r="F510" s="54">
        <v>2</v>
      </c>
      <c r="G510" s="54">
        <v>4</v>
      </c>
      <c r="H510" s="54">
        <v>2</v>
      </c>
      <c r="I510" s="54">
        <v>2</v>
      </c>
      <c r="J510" s="54">
        <v>3</v>
      </c>
    </row>
    <row r="511" spans="1:10" ht="18.75">
      <c r="A511" s="11"/>
      <c r="B511" s="104" t="s">
        <v>2275</v>
      </c>
      <c r="C511" s="98"/>
      <c r="D511" s="289">
        <v>20</v>
      </c>
      <c r="E511" s="289">
        <v>7</v>
      </c>
      <c r="F511" s="289">
        <v>2</v>
      </c>
      <c r="G511" s="289">
        <v>4</v>
      </c>
      <c r="H511" s="289">
        <v>2</v>
      </c>
      <c r="I511" s="289">
        <v>2</v>
      </c>
      <c r="J511" s="289">
        <v>3</v>
      </c>
    </row>
    <row r="512" spans="1:10" ht="18.75">
      <c r="A512" s="519" t="s">
        <v>224</v>
      </c>
      <c r="B512" s="507"/>
      <c r="C512" s="507"/>
      <c r="D512" s="507"/>
      <c r="E512" s="507"/>
      <c r="F512" s="507"/>
      <c r="G512" s="507"/>
      <c r="H512" s="507"/>
      <c r="I512" s="507"/>
      <c r="J512" s="508"/>
    </row>
    <row r="513" spans="1:10" ht="18.75">
      <c r="A513" s="504" t="s">
        <v>1409</v>
      </c>
      <c r="B513" s="505"/>
      <c r="C513" s="505"/>
      <c r="D513" s="505"/>
      <c r="E513" s="505"/>
      <c r="F513" s="505"/>
      <c r="G513" s="505"/>
      <c r="H513" s="505"/>
      <c r="I513" s="505"/>
      <c r="J513" s="506"/>
    </row>
    <row r="514" spans="1:10" ht="18.75">
      <c r="A514" s="179">
        <v>5</v>
      </c>
      <c r="B514" s="95" t="s">
        <v>1112</v>
      </c>
      <c r="C514" s="98"/>
      <c r="D514" s="95">
        <v>34</v>
      </c>
      <c r="E514" s="95">
        <v>2</v>
      </c>
      <c r="F514" s="54">
        <v>1</v>
      </c>
      <c r="G514" s="54">
        <v>1</v>
      </c>
      <c r="H514" s="54" t="s">
        <v>911</v>
      </c>
      <c r="I514" s="54" t="s">
        <v>911</v>
      </c>
      <c r="J514" s="54" t="s">
        <v>911</v>
      </c>
    </row>
    <row r="515" spans="1:10" ht="18.75">
      <c r="A515" s="11"/>
      <c r="B515" s="104" t="s">
        <v>179</v>
      </c>
      <c r="C515" s="98"/>
      <c r="D515" s="104">
        <v>22</v>
      </c>
      <c r="E515" s="104">
        <v>2</v>
      </c>
      <c r="F515" s="289">
        <v>1</v>
      </c>
      <c r="G515" s="289">
        <v>1</v>
      </c>
      <c r="H515" s="289" t="s">
        <v>911</v>
      </c>
      <c r="I515" s="289" t="s">
        <v>911</v>
      </c>
      <c r="J515" s="289" t="s">
        <v>911</v>
      </c>
    </row>
    <row r="516" spans="1:10" ht="18.75">
      <c r="A516" s="11"/>
      <c r="B516" s="98" t="s">
        <v>1169</v>
      </c>
      <c r="C516" s="98"/>
      <c r="D516" s="98">
        <v>4</v>
      </c>
      <c r="E516" s="98">
        <v>1</v>
      </c>
      <c r="F516" s="22">
        <v>1</v>
      </c>
      <c r="G516" s="22" t="s">
        <v>911</v>
      </c>
      <c r="H516" s="22" t="s">
        <v>911</v>
      </c>
      <c r="I516" s="22" t="s">
        <v>911</v>
      </c>
      <c r="J516" s="22" t="s">
        <v>911</v>
      </c>
    </row>
    <row r="517" spans="1:10" ht="18.75">
      <c r="A517" s="11"/>
      <c r="B517" s="98" t="s">
        <v>1150</v>
      </c>
      <c r="C517" s="98"/>
      <c r="D517" s="98">
        <v>2</v>
      </c>
      <c r="E517" s="98">
        <v>1</v>
      </c>
      <c r="F517" s="22" t="s">
        <v>911</v>
      </c>
      <c r="G517" s="22">
        <v>1</v>
      </c>
      <c r="H517" s="22" t="s">
        <v>911</v>
      </c>
      <c r="I517" s="22" t="s">
        <v>911</v>
      </c>
      <c r="J517" s="22" t="s">
        <v>911</v>
      </c>
    </row>
    <row r="518" spans="1:10" ht="18.75">
      <c r="A518" s="526" t="s">
        <v>200</v>
      </c>
      <c r="B518" s="527"/>
      <c r="C518" s="527"/>
      <c r="D518" s="527"/>
      <c r="E518" s="527"/>
      <c r="F518" s="527"/>
      <c r="G518" s="527"/>
      <c r="H518" s="527"/>
      <c r="I518" s="527"/>
      <c r="J518" s="528"/>
    </row>
    <row r="519" spans="1:10" ht="18.75">
      <c r="A519" s="519" t="s">
        <v>222</v>
      </c>
      <c r="B519" s="507"/>
      <c r="C519" s="507"/>
      <c r="D519" s="507"/>
      <c r="E519" s="507"/>
      <c r="F519" s="507"/>
      <c r="G519" s="507"/>
      <c r="H519" s="507"/>
      <c r="I519" s="507"/>
      <c r="J519" s="508"/>
    </row>
    <row r="520" spans="1:10" ht="18.75">
      <c r="A520" s="504" t="s">
        <v>1580</v>
      </c>
      <c r="B520" s="505"/>
      <c r="C520" s="505"/>
      <c r="D520" s="505"/>
      <c r="E520" s="505"/>
      <c r="F520" s="505"/>
      <c r="G520" s="505"/>
      <c r="H520" s="505"/>
      <c r="I520" s="505"/>
      <c r="J520" s="506"/>
    </row>
    <row r="521" spans="1:10" ht="18.75">
      <c r="A521" s="179">
        <v>1</v>
      </c>
      <c r="B521" s="108" t="s">
        <v>548</v>
      </c>
      <c r="C521" s="92"/>
      <c r="D521" s="179">
        <v>1725</v>
      </c>
      <c r="E521" s="179">
        <v>662</v>
      </c>
      <c r="F521" s="179">
        <v>15</v>
      </c>
      <c r="G521" s="179">
        <v>19</v>
      </c>
      <c r="H521" s="179">
        <v>12</v>
      </c>
      <c r="I521" s="179">
        <v>14</v>
      </c>
      <c r="J521" s="179">
        <v>12</v>
      </c>
    </row>
    <row r="522" spans="1:10" ht="18.75">
      <c r="A522" s="11"/>
      <c r="B522" s="107" t="s">
        <v>179</v>
      </c>
      <c r="C522" s="92"/>
      <c r="D522" s="232">
        <f>SUM(D523:D526)</f>
        <v>339</v>
      </c>
      <c r="E522" s="232">
        <f>SUM(E523:E526)</f>
        <v>133</v>
      </c>
      <c r="F522" s="232">
        <v>15</v>
      </c>
      <c r="G522" s="232">
        <v>19</v>
      </c>
      <c r="H522" s="232">
        <v>12</v>
      </c>
      <c r="I522" s="232">
        <v>14</v>
      </c>
      <c r="J522" s="232">
        <v>12</v>
      </c>
    </row>
    <row r="523" spans="1:10" ht="18.75">
      <c r="A523" s="11"/>
      <c r="B523" s="106" t="s">
        <v>1179</v>
      </c>
      <c r="C523" s="92" t="s">
        <v>1180</v>
      </c>
      <c r="D523" s="93">
        <v>58</v>
      </c>
      <c r="E523" s="93">
        <v>18</v>
      </c>
      <c r="F523" s="93">
        <v>2</v>
      </c>
      <c r="G523" s="93">
        <v>5</v>
      </c>
      <c r="H523" s="93">
        <v>1</v>
      </c>
      <c r="I523" s="93">
        <v>3</v>
      </c>
      <c r="J523" s="93">
        <v>2</v>
      </c>
    </row>
    <row r="524" spans="1:10" ht="18.75">
      <c r="A524" s="11"/>
      <c r="B524" s="106" t="s">
        <v>1181</v>
      </c>
      <c r="C524" s="92" t="s">
        <v>654</v>
      </c>
      <c r="D524" s="93">
        <v>52</v>
      </c>
      <c r="E524" s="93">
        <v>25</v>
      </c>
      <c r="F524" s="93">
        <v>1</v>
      </c>
      <c r="G524" s="93">
        <v>7</v>
      </c>
      <c r="H524" s="93">
        <v>2</v>
      </c>
      <c r="I524" s="93">
        <v>5</v>
      </c>
      <c r="J524" s="93">
        <v>2</v>
      </c>
    </row>
    <row r="525" spans="1:10" ht="18.75">
      <c r="A525" s="11"/>
      <c r="B525" s="106" t="s">
        <v>1182</v>
      </c>
      <c r="C525" s="92" t="s">
        <v>1183</v>
      </c>
      <c r="D525" s="93">
        <v>31</v>
      </c>
      <c r="E525" s="93">
        <v>8</v>
      </c>
      <c r="F525" s="93" t="s">
        <v>911</v>
      </c>
      <c r="G525" s="93">
        <v>2</v>
      </c>
      <c r="H525" s="93">
        <v>1</v>
      </c>
      <c r="I525" s="93" t="s">
        <v>911</v>
      </c>
      <c r="J525" s="93">
        <v>1</v>
      </c>
    </row>
    <row r="526" spans="1:10" ht="18.75">
      <c r="A526" s="11"/>
      <c r="B526" s="106" t="s">
        <v>1184</v>
      </c>
      <c r="C526" s="92" t="s">
        <v>1185</v>
      </c>
      <c r="D526" s="93">
        <v>198</v>
      </c>
      <c r="E526" s="93">
        <v>82</v>
      </c>
      <c r="F526" s="93">
        <v>12</v>
      </c>
      <c r="G526" s="93">
        <v>5</v>
      </c>
      <c r="H526" s="93">
        <v>8</v>
      </c>
      <c r="I526" s="93">
        <v>6</v>
      </c>
      <c r="J526" s="93">
        <v>7</v>
      </c>
    </row>
    <row r="527" spans="1:10" ht="18.75">
      <c r="A527" s="179">
        <v>2</v>
      </c>
      <c r="B527" s="108" t="s">
        <v>1113</v>
      </c>
      <c r="C527" s="92"/>
      <c r="D527" s="179">
        <v>142</v>
      </c>
      <c r="E527" s="179">
        <v>50</v>
      </c>
      <c r="F527" s="179">
        <v>4</v>
      </c>
      <c r="G527" s="179">
        <v>9</v>
      </c>
      <c r="H527" s="179">
        <v>9</v>
      </c>
      <c r="I527" s="179">
        <v>10</v>
      </c>
      <c r="J527" s="179">
        <v>12</v>
      </c>
    </row>
    <row r="528" spans="1:10" ht="18.75">
      <c r="A528" s="11"/>
      <c r="B528" s="107" t="s">
        <v>179</v>
      </c>
      <c r="C528" s="92"/>
      <c r="D528" s="232">
        <f>SUM(D529:D536)</f>
        <v>70</v>
      </c>
      <c r="E528" s="232">
        <f>SUM(E529:E536)</f>
        <v>26</v>
      </c>
      <c r="F528" s="232">
        <v>2</v>
      </c>
      <c r="G528" s="232">
        <v>8</v>
      </c>
      <c r="H528" s="232">
        <v>7</v>
      </c>
      <c r="I528" s="232">
        <v>8</v>
      </c>
      <c r="J528" s="232">
        <v>10</v>
      </c>
    </row>
    <row r="529" spans="1:10" ht="18.75">
      <c r="A529" s="11"/>
      <c r="B529" s="106" t="s">
        <v>1222</v>
      </c>
      <c r="C529" s="92" t="s">
        <v>1223</v>
      </c>
      <c r="D529" s="93">
        <v>16</v>
      </c>
      <c r="E529" s="93">
        <v>4</v>
      </c>
      <c r="F529" s="93" t="s">
        <v>911</v>
      </c>
      <c r="G529" s="93">
        <v>2</v>
      </c>
      <c r="H529" s="93">
        <v>1</v>
      </c>
      <c r="I529" s="93">
        <v>2</v>
      </c>
      <c r="J529" s="93">
        <v>1</v>
      </c>
    </row>
    <row r="530" spans="1:10" ht="18.75">
      <c r="A530" s="11"/>
      <c r="B530" s="106" t="s">
        <v>1224</v>
      </c>
      <c r="C530" s="92" t="s">
        <v>1225</v>
      </c>
      <c r="D530" s="93">
        <v>12</v>
      </c>
      <c r="E530" s="93">
        <v>5</v>
      </c>
      <c r="F530" s="93">
        <v>1</v>
      </c>
      <c r="G530" s="93">
        <v>2</v>
      </c>
      <c r="H530" s="93">
        <v>1</v>
      </c>
      <c r="I530" s="93">
        <v>1</v>
      </c>
      <c r="J530" s="93">
        <v>1</v>
      </c>
    </row>
    <row r="531" spans="1:10" ht="18" customHeight="1">
      <c r="A531" s="11"/>
      <c r="B531" s="106" t="s">
        <v>1205</v>
      </c>
      <c r="C531" s="92" t="s">
        <v>1226</v>
      </c>
      <c r="D531" s="93">
        <v>13</v>
      </c>
      <c r="E531" s="93">
        <v>4</v>
      </c>
      <c r="F531" s="93" t="s">
        <v>911</v>
      </c>
      <c r="G531" s="93">
        <v>1</v>
      </c>
      <c r="H531" s="93">
        <v>1</v>
      </c>
      <c r="I531" s="93">
        <v>1</v>
      </c>
      <c r="J531" s="93">
        <v>2</v>
      </c>
    </row>
    <row r="532" spans="1:10" ht="18.75">
      <c r="A532" s="11"/>
      <c r="B532" s="106" t="s">
        <v>1227</v>
      </c>
      <c r="C532" s="92" t="s">
        <v>1228</v>
      </c>
      <c r="D532" s="93">
        <v>7</v>
      </c>
      <c r="E532" s="93">
        <v>2</v>
      </c>
      <c r="F532" s="93" t="s">
        <v>911</v>
      </c>
      <c r="G532" s="93" t="s">
        <v>911</v>
      </c>
      <c r="H532" s="93">
        <v>1</v>
      </c>
      <c r="I532" s="93">
        <v>2</v>
      </c>
      <c r="J532" s="93">
        <v>2</v>
      </c>
    </row>
    <row r="533" spans="1:10" ht="18.75">
      <c r="A533" s="11"/>
      <c r="B533" s="106" t="s">
        <v>1229</v>
      </c>
      <c r="C533" s="92" t="s">
        <v>1230</v>
      </c>
      <c r="D533" s="93">
        <v>12</v>
      </c>
      <c r="E533" s="93">
        <v>6</v>
      </c>
      <c r="F533" s="93">
        <v>1</v>
      </c>
      <c r="G533" s="93">
        <v>2</v>
      </c>
      <c r="H533" s="93">
        <v>1</v>
      </c>
      <c r="I533" s="93">
        <v>2</v>
      </c>
      <c r="J533" s="93">
        <v>2</v>
      </c>
    </row>
    <row r="534" spans="1:10" ht="18.75">
      <c r="A534" s="11"/>
      <c r="B534" s="106" t="s">
        <v>1231</v>
      </c>
      <c r="C534" s="92" t="s">
        <v>1232</v>
      </c>
      <c r="D534" s="93">
        <v>1</v>
      </c>
      <c r="E534" s="93">
        <v>1</v>
      </c>
      <c r="F534" s="93" t="s">
        <v>911</v>
      </c>
      <c r="G534" s="93">
        <v>1</v>
      </c>
      <c r="H534" s="93" t="s">
        <v>911</v>
      </c>
      <c r="I534" s="93" t="s">
        <v>911</v>
      </c>
      <c r="J534" s="93" t="s">
        <v>911</v>
      </c>
    </row>
    <row r="535" spans="1:10" ht="18.75">
      <c r="A535" s="11"/>
      <c r="B535" s="106" t="s">
        <v>1233</v>
      </c>
      <c r="C535" s="92" t="s">
        <v>1234</v>
      </c>
      <c r="D535" s="93">
        <v>5</v>
      </c>
      <c r="E535" s="93">
        <v>2</v>
      </c>
      <c r="F535" s="93" t="s">
        <v>911</v>
      </c>
      <c r="G535" s="93" t="s">
        <v>911</v>
      </c>
      <c r="H535" s="93">
        <v>1</v>
      </c>
      <c r="I535" s="93" t="s">
        <v>911</v>
      </c>
      <c r="J535" s="93">
        <v>1</v>
      </c>
    </row>
    <row r="536" spans="1:10" ht="18.75">
      <c r="A536" s="11"/>
      <c r="B536" s="106" t="s">
        <v>429</v>
      </c>
      <c r="C536" s="92" t="s">
        <v>430</v>
      </c>
      <c r="D536" s="93">
        <v>4</v>
      </c>
      <c r="E536" s="93">
        <v>2</v>
      </c>
      <c r="F536" s="93" t="s">
        <v>911</v>
      </c>
      <c r="G536" s="93" t="s">
        <v>911</v>
      </c>
      <c r="H536" s="93">
        <v>1</v>
      </c>
      <c r="I536" s="93" t="s">
        <v>911</v>
      </c>
      <c r="J536" s="93">
        <v>1</v>
      </c>
    </row>
    <row r="537" spans="1:10" ht="18.75">
      <c r="A537" s="11"/>
      <c r="B537" s="107" t="s">
        <v>1575</v>
      </c>
      <c r="C537" s="293"/>
      <c r="D537" s="232">
        <f>SUM(D538:D539)</f>
        <v>8</v>
      </c>
      <c r="E537" s="232">
        <f>SUM(E538:E539)</f>
        <v>3</v>
      </c>
      <c r="F537" s="232" t="s">
        <v>911</v>
      </c>
      <c r="G537" s="232" t="s">
        <v>911</v>
      </c>
      <c r="H537" s="232">
        <v>1</v>
      </c>
      <c r="I537" s="232">
        <v>1</v>
      </c>
      <c r="J537" s="232">
        <v>1</v>
      </c>
    </row>
    <row r="538" spans="1:10" ht="18.75">
      <c r="A538" s="11"/>
      <c r="B538" s="106" t="s">
        <v>431</v>
      </c>
      <c r="C538" s="92" t="s">
        <v>432</v>
      </c>
      <c r="D538" s="93">
        <v>3</v>
      </c>
      <c r="E538" s="93">
        <v>1</v>
      </c>
      <c r="F538" s="93" t="s">
        <v>911</v>
      </c>
      <c r="G538" s="93" t="s">
        <v>911</v>
      </c>
      <c r="H538" s="93">
        <v>2</v>
      </c>
      <c r="I538" s="93">
        <v>1</v>
      </c>
      <c r="J538" s="93">
        <v>2</v>
      </c>
    </row>
    <row r="539" spans="1:10" ht="18.75">
      <c r="A539" s="11"/>
      <c r="B539" s="106" t="s">
        <v>433</v>
      </c>
      <c r="C539" s="92" t="s">
        <v>434</v>
      </c>
      <c r="D539" s="93">
        <v>5</v>
      </c>
      <c r="E539" s="93">
        <v>2</v>
      </c>
      <c r="F539" s="93" t="s">
        <v>911</v>
      </c>
      <c r="G539" s="93" t="s">
        <v>911</v>
      </c>
      <c r="H539" s="93">
        <v>1</v>
      </c>
      <c r="I539" s="93" t="s">
        <v>911</v>
      </c>
      <c r="J539" s="93">
        <v>1</v>
      </c>
    </row>
    <row r="540" spans="1:10" ht="18.75">
      <c r="A540" s="11"/>
      <c r="B540" s="107" t="s">
        <v>2275</v>
      </c>
      <c r="C540" s="92"/>
      <c r="D540" s="232">
        <f>SUM(D541:D545)</f>
        <v>11</v>
      </c>
      <c r="E540" s="232">
        <f>SUM(E541:E545)</f>
        <v>4</v>
      </c>
      <c r="F540" s="232">
        <v>2</v>
      </c>
      <c r="G540" s="232">
        <v>1</v>
      </c>
      <c r="H540" s="232">
        <v>1</v>
      </c>
      <c r="I540" s="232">
        <v>1</v>
      </c>
      <c r="J540" s="232">
        <v>1</v>
      </c>
    </row>
    <row r="541" spans="1:10" ht="18.75">
      <c r="A541" s="11"/>
      <c r="B541" s="106" t="s">
        <v>435</v>
      </c>
      <c r="C541" s="92" t="s">
        <v>436</v>
      </c>
      <c r="D541" s="93">
        <v>3</v>
      </c>
      <c r="E541" s="93">
        <v>1</v>
      </c>
      <c r="F541" s="93" t="s">
        <v>911</v>
      </c>
      <c r="G541" s="93" t="s">
        <v>911</v>
      </c>
      <c r="H541" s="93">
        <v>1</v>
      </c>
      <c r="I541" s="93" t="s">
        <v>911</v>
      </c>
      <c r="J541" s="93" t="s">
        <v>911</v>
      </c>
    </row>
    <row r="542" spans="1:10" ht="18.75">
      <c r="A542" s="11"/>
      <c r="B542" s="106" t="s">
        <v>437</v>
      </c>
      <c r="C542" s="92" t="s">
        <v>438</v>
      </c>
      <c r="D542" s="93">
        <v>2</v>
      </c>
      <c r="E542" s="93">
        <v>1</v>
      </c>
      <c r="F542" s="93" t="s">
        <v>911</v>
      </c>
      <c r="G542" s="93" t="s">
        <v>911</v>
      </c>
      <c r="H542" s="93" t="s">
        <v>911</v>
      </c>
      <c r="I542" s="93">
        <v>1</v>
      </c>
      <c r="J542" s="93" t="s">
        <v>911</v>
      </c>
    </row>
    <row r="543" spans="1:10" ht="18.75">
      <c r="A543" s="11"/>
      <c r="B543" s="106" t="s">
        <v>439</v>
      </c>
      <c r="C543" s="92" t="s">
        <v>440</v>
      </c>
      <c r="D543" s="93">
        <v>4</v>
      </c>
      <c r="E543" s="93">
        <v>1</v>
      </c>
      <c r="F543" s="93">
        <v>1</v>
      </c>
      <c r="G543" s="93" t="s">
        <v>911</v>
      </c>
      <c r="H543" s="93" t="s">
        <v>911</v>
      </c>
      <c r="I543" s="93" t="s">
        <v>911</v>
      </c>
      <c r="J543" s="93">
        <v>1</v>
      </c>
    </row>
    <row r="544" spans="1:10" ht="18.75">
      <c r="A544" s="11"/>
      <c r="B544" s="106" t="s">
        <v>441</v>
      </c>
      <c r="C544" s="92" t="s">
        <v>442</v>
      </c>
      <c r="D544" s="93">
        <v>1</v>
      </c>
      <c r="E544" s="93" t="s">
        <v>911</v>
      </c>
      <c r="F544" s="93">
        <v>1</v>
      </c>
      <c r="G544" s="93" t="s">
        <v>911</v>
      </c>
      <c r="H544" s="93" t="s">
        <v>911</v>
      </c>
      <c r="I544" s="93" t="s">
        <v>911</v>
      </c>
      <c r="J544" s="93" t="s">
        <v>911</v>
      </c>
    </row>
    <row r="545" spans="1:10" ht="18.75">
      <c r="A545" s="11"/>
      <c r="B545" s="106" t="s">
        <v>443</v>
      </c>
      <c r="C545" s="92" t="s">
        <v>444</v>
      </c>
      <c r="D545" s="93">
        <v>1</v>
      </c>
      <c r="E545" s="93">
        <v>1</v>
      </c>
      <c r="F545" s="93" t="s">
        <v>911</v>
      </c>
      <c r="G545" s="93">
        <v>1</v>
      </c>
      <c r="H545" s="93" t="s">
        <v>911</v>
      </c>
      <c r="I545" s="93" t="s">
        <v>911</v>
      </c>
      <c r="J545" s="93" t="s">
        <v>911</v>
      </c>
    </row>
    <row r="546" spans="1:10" ht="18.75">
      <c r="A546" s="179">
        <v>3</v>
      </c>
      <c r="B546" s="108" t="s">
        <v>1114</v>
      </c>
      <c r="C546" s="212"/>
      <c r="D546" s="179">
        <v>157</v>
      </c>
      <c r="E546" s="179">
        <v>53</v>
      </c>
      <c r="F546" s="179">
        <v>19</v>
      </c>
      <c r="G546" s="179">
        <v>5</v>
      </c>
      <c r="H546" s="179">
        <v>5</v>
      </c>
      <c r="I546" s="179">
        <v>5</v>
      </c>
      <c r="J546" s="179">
        <v>5</v>
      </c>
    </row>
    <row r="547" spans="1:10" ht="18.75">
      <c r="A547" s="11"/>
      <c r="B547" s="107" t="s">
        <v>179</v>
      </c>
      <c r="C547" s="92"/>
      <c r="D547" s="232">
        <f>SUM(D548:D557)</f>
        <v>59</v>
      </c>
      <c r="E547" s="232">
        <f>SUM(E548:E557)</f>
        <v>17</v>
      </c>
      <c r="F547" s="232">
        <v>18</v>
      </c>
      <c r="G547" s="232">
        <v>5</v>
      </c>
      <c r="H547" s="232">
        <v>5</v>
      </c>
      <c r="I547" s="232">
        <v>5</v>
      </c>
      <c r="J547" s="232">
        <v>5</v>
      </c>
    </row>
    <row r="548" spans="1:10" ht="18.75">
      <c r="A548" s="11"/>
      <c r="B548" s="106" t="s">
        <v>445</v>
      </c>
      <c r="C548" s="92" t="s">
        <v>446</v>
      </c>
      <c r="D548" s="93">
        <v>34</v>
      </c>
      <c r="E548" s="93">
        <v>5</v>
      </c>
      <c r="F548" s="93">
        <v>5</v>
      </c>
      <c r="G548" s="93">
        <v>1</v>
      </c>
      <c r="H548" s="93">
        <v>2</v>
      </c>
      <c r="I548" s="93">
        <v>1</v>
      </c>
      <c r="J548" s="93">
        <v>4</v>
      </c>
    </row>
    <row r="549" spans="1:10" ht="18.75">
      <c r="A549" s="11"/>
      <c r="B549" s="106" t="s">
        <v>447</v>
      </c>
      <c r="C549" s="92" t="s">
        <v>448</v>
      </c>
      <c r="D549" s="93">
        <v>3</v>
      </c>
      <c r="E549" s="93" t="s">
        <v>911</v>
      </c>
      <c r="F549" s="93" t="s">
        <v>911</v>
      </c>
      <c r="G549" s="93" t="s">
        <v>911</v>
      </c>
      <c r="H549" s="93" t="s">
        <v>911</v>
      </c>
      <c r="I549" s="93">
        <v>1</v>
      </c>
      <c r="J549" s="93" t="s">
        <v>911</v>
      </c>
    </row>
    <row r="550" spans="1:10" ht="18.75">
      <c r="A550" s="11"/>
      <c r="B550" s="106" t="s">
        <v>449</v>
      </c>
      <c r="C550" s="92" t="s">
        <v>450</v>
      </c>
      <c r="D550" s="93">
        <v>5</v>
      </c>
      <c r="E550" s="93">
        <v>1</v>
      </c>
      <c r="F550" s="93">
        <v>1</v>
      </c>
      <c r="G550" s="93">
        <v>1</v>
      </c>
      <c r="H550" s="93" t="s">
        <v>911</v>
      </c>
      <c r="I550" s="93">
        <v>1</v>
      </c>
      <c r="J550" s="93">
        <v>1</v>
      </c>
    </row>
    <row r="551" spans="1:10" ht="18.75">
      <c r="A551" s="11"/>
      <c r="B551" s="106" t="s">
        <v>451</v>
      </c>
      <c r="C551" s="92" t="s">
        <v>452</v>
      </c>
      <c r="D551" s="93">
        <v>1</v>
      </c>
      <c r="E551" s="93">
        <v>1</v>
      </c>
      <c r="F551" s="93">
        <v>2</v>
      </c>
      <c r="G551" s="93" t="s">
        <v>911</v>
      </c>
      <c r="H551" s="93">
        <v>1</v>
      </c>
      <c r="I551" s="93" t="s">
        <v>911</v>
      </c>
      <c r="J551" s="93" t="s">
        <v>911</v>
      </c>
    </row>
    <row r="552" spans="1:10" ht="18.75">
      <c r="A552" s="11"/>
      <c r="B552" s="106" t="s">
        <v>453</v>
      </c>
      <c r="C552" s="92" t="s">
        <v>454</v>
      </c>
      <c r="D552" s="93">
        <v>1</v>
      </c>
      <c r="E552" s="93">
        <v>1</v>
      </c>
      <c r="F552" s="93">
        <v>1</v>
      </c>
      <c r="G552" s="93">
        <v>1</v>
      </c>
      <c r="H552" s="93">
        <v>1</v>
      </c>
      <c r="I552" s="93" t="s">
        <v>911</v>
      </c>
      <c r="J552" s="93" t="s">
        <v>911</v>
      </c>
    </row>
    <row r="553" spans="1:10" ht="18.75">
      <c r="A553" s="11"/>
      <c r="B553" s="106" t="s">
        <v>455</v>
      </c>
      <c r="C553" s="92" t="s">
        <v>456</v>
      </c>
      <c r="D553" s="93">
        <v>3</v>
      </c>
      <c r="E553" s="93">
        <v>3</v>
      </c>
      <c r="F553" s="93">
        <v>3</v>
      </c>
      <c r="G553" s="93" t="s">
        <v>911</v>
      </c>
      <c r="H553" s="93" t="s">
        <v>911</v>
      </c>
      <c r="I553" s="93">
        <v>1</v>
      </c>
      <c r="J553" s="93" t="s">
        <v>911</v>
      </c>
    </row>
    <row r="554" spans="1:10" ht="18" customHeight="1">
      <c r="A554" s="11"/>
      <c r="B554" s="106" t="s">
        <v>457</v>
      </c>
      <c r="C554" s="92" t="s">
        <v>458</v>
      </c>
      <c r="D554" s="93">
        <v>4</v>
      </c>
      <c r="E554" s="93">
        <v>1</v>
      </c>
      <c r="F554" s="93">
        <v>1</v>
      </c>
      <c r="G554" s="93" t="s">
        <v>911</v>
      </c>
      <c r="H554" s="93">
        <v>1</v>
      </c>
      <c r="I554" s="93" t="s">
        <v>911</v>
      </c>
      <c r="J554" s="93" t="s">
        <v>911</v>
      </c>
    </row>
    <row r="555" spans="1:10" ht="18.75">
      <c r="A555" s="11"/>
      <c r="B555" s="106" t="s">
        <v>459</v>
      </c>
      <c r="C555" s="92" t="s">
        <v>460</v>
      </c>
      <c r="D555" s="93">
        <v>1</v>
      </c>
      <c r="E555" s="93">
        <v>1</v>
      </c>
      <c r="F555" s="93">
        <v>1</v>
      </c>
      <c r="G555" s="93">
        <v>1</v>
      </c>
      <c r="H555" s="93" t="s">
        <v>911</v>
      </c>
      <c r="I555" s="93">
        <v>1</v>
      </c>
      <c r="J555" s="93" t="s">
        <v>911</v>
      </c>
    </row>
    <row r="556" spans="1:10" ht="18.75">
      <c r="A556" s="11"/>
      <c r="B556" s="106" t="s">
        <v>461</v>
      </c>
      <c r="C556" s="92" t="s">
        <v>462</v>
      </c>
      <c r="D556" s="93">
        <v>5</v>
      </c>
      <c r="E556" s="93">
        <v>3</v>
      </c>
      <c r="F556" s="93">
        <v>3</v>
      </c>
      <c r="G556" s="93">
        <v>1</v>
      </c>
      <c r="H556" s="93" t="s">
        <v>911</v>
      </c>
      <c r="I556" s="93" t="s">
        <v>911</v>
      </c>
      <c r="J556" s="93" t="s">
        <v>911</v>
      </c>
    </row>
    <row r="557" spans="1:10" ht="18.75">
      <c r="A557" s="11"/>
      <c r="B557" s="106" t="s">
        <v>1179</v>
      </c>
      <c r="C557" s="92" t="s">
        <v>463</v>
      </c>
      <c r="D557" s="93">
        <v>2</v>
      </c>
      <c r="E557" s="93">
        <v>1</v>
      </c>
      <c r="F557" s="93">
        <v>1</v>
      </c>
      <c r="G557" s="93" t="s">
        <v>911</v>
      </c>
      <c r="H557" s="93" t="s">
        <v>911</v>
      </c>
      <c r="I557" s="93" t="s">
        <v>911</v>
      </c>
      <c r="J557" s="93" t="s">
        <v>911</v>
      </c>
    </row>
    <row r="558" spans="1:10" ht="18.75">
      <c r="A558" s="11"/>
      <c r="B558" s="107" t="s">
        <v>2275</v>
      </c>
      <c r="C558" s="92"/>
      <c r="D558" s="93"/>
      <c r="E558" s="93"/>
      <c r="F558" s="232">
        <v>1</v>
      </c>
      <c r="G558" s="93" t="s">
        <v>911</v>
      </c>
      <c r="H558" s="93" t="s">
        <v>911</v>
      </c>
      <c r="I558" s="93" t="s">
        <v>911</v>
      </c>
      <c r="J558" s="93" t="s">
        <v>911</v>
      </c>
    </row>
    <row r="559" spans="1:10" ht="18.75">
      <c r="A559" s="11"/>
      <c r="B559" s="106" t="s">
        <v>441</v>
      </c>
      <c r="C559" s="92" t="s">
        <v>465</v>
      </c>
      <c r="D559" s="93">
        <v>2</v>
      </c>
      <c r="E559" s="93">
        <v>1</v>
      </c>
      <c r="F559" s="93">
        <v>1</v>
      </c>
      <c r="G559" s="93" t="s">
        <v>911</v>
      </c>
      <c r="H559" s="93" t="s">
        <v>911</v>
      </c>
      <c r="I559" s="93" t="s">
        <v>911</v>
      </c>
      <c r="J559" s="93" t="s">
        <v>911</v>
      </c>
    </row>
    <row r="560" spans="1:10" ht="18.75">
      <c r="A560" s="179">
        <v>4</v>
      </c>
      <c r="B560" s="108" t="s">
        <v>1115</v>
      </c>
      <c r="C560" s="92"/>
      <c r="D560" s="179">
        <v>840</v>
      </c>
      <c r="E560" s="179">
        <v>274</v>
      </c>
      <c r="F560" s="179">
        <v>32</v>
      </c>
      <c r="G560" s="179">
        <v>32</v>
      </c>
      <c r="H560" s="179">
        <v>30</v>
      </c>
      <c r="I560" s="179">
        <v>29</v>
      </c>
      <c r="J560" s="179">
        <v>28</v>
      </c>
    </row>
    <row r="561" spans="1:10" ht="18.75">
      <c r="A561" s="93"/>
      <c r="B561" s="107" t="s">
        <v>179</v>
      </c>
      <c r="C561" s="92"/>
      <c r="D561" s="232">
        <f>SUM(D562:D563)</f>
        <v>77</v>
      </c>
      <c r="E561" s="232">
        <f>SUM(E562:E563)</f>
        <v>31</v>
      </c>
      <c r="F561" s="232">
        <v>10</v>
      </c>
      <c r="G561" s="232">
        <v>10</v>
      </c>
      <c r="H561" s="232">
        <v>10</v>
      </c>
      <c r="I561" s="232">
        <v>10</v>
      </c>
      <c r="J561" s="232">
        <v>10</v>
      </c>
    </row>
    <row r="562" spans="1:10" ht="18.75">
      <c r="A562" s="93"/>
      <c r="B562" s="106" t="s">
        <v>470</v>
      </c>
      <c r="C562" s="92" t="s">
        <v>621</v>
      </c>
      <c r="D562" s="93">
        <v>49</v>
      </c>
      <c r="E562" s="93">
        <v>23</v>
      </c>
      <c r="F562" s="93">
        <v>6</v>
      </c>
      <c r="G562" s="93">
        <v>6</v>
      </c>
      <c r="H562" s="93">
        <v>6</v>
      </c>
      <c r="I562" s="93">
        <v>6</v>
      </c>
      <c r="J562" s="93">
        <v>6</v>
      </c>
    </row>
    <row r="563" spans="1:10" ht="18.75">
      <c r="A563" s="93"/>
      <c r="B563" s="106" t="s">
        <v>457</v>
      </c>
      <c r="C563" s="92" t="s">
        <v>621</v>
      </c>
      <c r="D563" s="93">
        <v>28</v>
      </c>
      <c r="E563" s="93">
        <v>8</v>
      </c>
      <c r="F563" s="93">
        <v>4</v>
      </c>
      <c r="G563" s="93">
        <v>4</v>
      </c>
      <c r="H563" s="93">
        <v>4</v>
      </c>
      <c r="I563" s="93">
        <v>4</v>
      </c>
      <c r="J563" s="93">
        <v>4</v>
      </c>
    </row>
    <row r="564" spans="1:10" ht="18.75">
      <c r="A564" s="93"/>
      <c r="B564" s="107" t="s">
        <v>1575</v>
      </c>
      <c r="C564" s="293"/>
      <c r="D564" s="232">
        <f>SUM(D565:D566)</f>
        <v>27</v>
      </c>
      <c r="E564" s="232">
        <f>SUM(E565:E566)</f>
        <v>13</v>
      </c>
      <c r="F564" s="232">
        <v>12</v>
      </c>
      <c r="G564" s="232">
        <v>11</v>
      </c>
      <c r="H564" s="232">
        <v>9</v>
      </c>
      <c r="I564" s="232">
        <v>8</v>
      </c>
      <c r="J564" s="232">
        <v>7</v>
      </c>
    </row>
    <row r="565" spans="1:10" ht="18.75">
      <c r="A565" s="93"/>
      <c r="B565" s="106" t="s">
        <v>461</v>
      </c>
      <c r="C565" s="92" t="s">
        <v>619</v>
      </c>
      <c r="D565" s="93">
        <v>16</v>
      </c>
      <c r="E565" s="93">
        <v>9</v>
      </c>
      <c r="F565" s="93">
        <v>10</v>
      </c>
      <c r="G565" s="93">
        <v>9</v>
      </c>
      <c r="H565" s="93">
        <v>8</v>
      </c>
      <c r="I565" s="93">
        <v>7</v>
      </c>
      <c r="J565" s="93">
        <v>6</v>
      </c>
    </row>
    <row r="566" spans="1:10" ht="31.5">
      <c r="A566" s="93"/>
      <c r="B566" s="106" t="s">
        <v>471</v>
      </c>
      <c r="C566" s="92" t="s">
        <v>617</v>
      </c>
      <c r="D566" s="93">
        <v>11</v>
      </c>
      <c r="E566" s="93">
        <v>4</v>
      </c>
      <c r="F566" s="93">
        <v>2</v>
      </c>
      <c r="G566" s="93">
        <v>2</v>
      </c>
      <c r="H566" s="93">
        <v>3</v>
      </c>
      <c r="I566" s="93">
        <v>3</v>
      </c>
      <c r="J566" s="93">
        <v>3</v>
      </c>
    </row>
    <row r="567" spans="1:10" ht="18.75">
      <c r="A567" s="93"/>
      <c r="B567" s="107" t="s">
        <v>2275</v>
      </c>
      <c r="C567" s="92"/>
      <c r="D567" s="232">
        <f>SUM(D568:D572)</f>
        <v>65</v>
      </c>
      <c r="E567" s="232">
        <f>SUM(E568:E572)</f>
        <v>15</v>
      </c>
      <c r="F567" s="232">
        <v>10</v>
      </c>
      <c r="G567" s="232">
        <v>11</v>
      </c>
      <c r="H567" s="232">
        <v>11</v>
      </c>
      <c r="I567" s="232">
        <v>11</v>
      </c>
      <c r="J567" s="232">
        <v>11</v>
      </c>
    </row>
    <row r="568" spans="1:10" ht="18.75">
      <c r="A568" s="93"/>
      <c r="B568" s="106" t="s">
        <v>472</v>
      </c>
      <c r="C568" s="92" t="s">
        <v>1219</v>
      </c>
      <c r="D568" s="93">
        <v>21</v>
      </c>
      <c r="E568" s="93">
        <v>5</v>
      </c>
      <c r="F568" s="93">
        <v>3</v>
      </c>
      <c r="G568" s="93">
        <v>3</v>
      </c>
      <c r="H568" s="93">
        <v>3</v>
      </c>
      <c r="I568" s="93">
        <v>3</v>
      </c>
      <c r="J568" s="93">
        <v>3</v>
      </c>
    </row>
    <row r="569" spans="1:10" ht="18.75">
      <c r="A569" s="93"/>
      <c r="B569" s="106" t="s">
        <v>439</v>
      </c>
      <c r="C569" s="92" t="s">
        <v>1219</v>
      </c>
      <c r="D569" s="93">
        <v>26</v>
      </c>
      <c r="E569" s="93">
        <v>5</v>
      </c>
      <c r="F569" s="93">
        <v>3</v>
      </c>
      <c r="G569" s="93">
        <v>3</v>
      </c>
      <c r="H569" s="93">
        <v>3</v>
      </c>
      <c r="I569" s="93">
        <v>3</v>
      </c>
      <c r="J569" s="93">
        <v>3</v>
      </c>
    </row>
    <row r="570" spans="1:10" ht="18.75">
      <c r="A570" s="93"/>
      <c r="B570" s="106" t="s">
        <v>482</v>
      </c>
      <c r="C570" s="92" t="s">
        <v>474</v>
      </c>
      <c r="D570" s="93">
        <v>9</v>
      </c>
      <c r="E570" s="93">
        <v>4</v>
      </c>
      <c r="F570" s="93">
        <v>1</v>
      </c>
      <c r="G570" s="93">
        <v>1</v>
      </c>
      <c r="H570" s="93">
        <v>1</v>
      </c>
      <c r="I570" s="93">
        <v>1</v>
      </c>
      <c r="J570" s="93">
        <v>1</v>
      </c>
    </row>
    <row r="571" spans="1:10" ht="18.75">
      <c r="A571" s="93"/>
      <c r="B571" s="106" t="s">
        <v>441</v>
      </c>
      <c r="C571" s="92" t="s">
        <v>475</v>
      </c>
      <c r="D571" s="93">
        <v>5</v>
      </c>
      <c r="E571" s="93">
        <v>1</v>
      </c>
      <c r="F571" s="93">
        <v>1</v>
      </c>
      <c r="G571" s="93">
        <v>2</v>
      </c>
      <c r="H571" s="93">
        <v>1</v>
      </c>
      <c r="I571" s="93">
        <v>1</v>
      </c>
      <c r="J571" s="93">
        <v>1</v>
      </c>
    </row>
    <row r="572" spans="1:10" ht="18.75">
      <c r="A572" s="93"/>
      <c r="B572" s="106" t="s">
        <v>467</v>
      </c>
      <c r="C572" s="92" t="s">
        <v>468</v>
      </c>
      <c r="D572" s="93">
        <v>4</v>
      </c>
      <c r="E572" s="93" t="s">
        <v>911</v>
      </c>
      <c r="F572" s="93">
        <v>2</v>
      </c>
      <c r="G572" s="93">
        <v>2</v>
      </c>
      <c r="H572" s="93">
        <v>3</v>
      </c>
      <c r="I572" s="93">
        <v>3</v>
      </c>
      <c r="J572" s="93">
        <v>3</v>
      </c>
    </row>
    <row r="573" spans="1:10" ht="18.75">
      <c r="A573" s="179">
        <v>5</v>
      </c>
      <c r="B573" s="108" t="s">
        <v>1116</v>
      </c>
      <c r="C573" s="92"/>
      <c r="D573" s="179">
        <v>814</v>
      </c>
      <c r="E573" s="179">
        <v>164</v>
      </c>
      <c r="F573" s="179">
        <v>56</v>
      </c>
      <c r="G573" s="179">
        <v>49</v>
      </c>
      <c r="H573" s="179">
        <v>45</v>
      </c>
      <c r="I573" s="179">
        <v>45</v>
      </c>
      <c r="J573" s="179">
        <v>44</v>
      </c>
    </row>
    <row r="574" spans="1:10" ht="18.75">
      <c r="A574" s="93"/>
      <c r="B574" s="107" t="s">
        <v>179</v>
      </c>
      <c r="C574" s="92"/>
      <c r="D574" s="232">
        <f>SUM(D575:D578)</f>
        <v>57</v>
      </c>
      <c r="E574" s="232">
        <f>SUM(E575:E578)</f>
        <v>12</v>
      </c>
      <c r="F574" s="232">
        <v>8</v>
      </c>
      <c r="G574" s="232">
        <v>5</v>
      </c>
      <c r="H574" s="232">
        <v>2</v>
      </c>
      <c r="I574" s="232">
        <v>3</v>
      </c>
      <c r="J574" s="232">
        <v>3</v>
      </c>
    </row>
    <row r="575" spans="1:10" ht="30.75" customHeight="1">
      <c r="A575" s="93"/>
      <c r="B575" s="106" t="s">
        <v>459</v>
      </c>
      <c r="C575" s="92" t="s">
        <v>476</v>
      </c>
      <c r="D575" s="93">
        <v>20</v>
      </c>
      <c r="E575" s="93">
        <v>3</v>
      </c>
      <c r="F575" s="93">
        <v>2</v>
      </c>
      <c r="G575" s="93">
        <v>1</v>
      </c>
      <c r="H575" s="93">
        <v>1</v>
      </c>
      <c r="I575" s="93">
        <v>1</v>
      </c>
      <c r="J575" s="93">
        <v>1</v>
      </c>
    </row>
    <row r="576" spans="1:10" ht="18.75">
      <c r="A576" s="93"/>
      <c r="B576" s="106" t="s">
        <v>457</v>
      </c>
      <c r="C576" s="92" t="s">
        <v>477</v>
      </c>
      <c r="D576" s="93">
        <v>21</v>
      </c>
      <c r="E576" s="93">
        <v>5</v>
      </c>
      <c r="F576" s="93">
        <v>3</v>
      </c>
      <c r="G576" s="93">
        <v>2</v>
      </c>
      <c r="H576" s="93">
        <v>1</v>
      </c>
      <c r="I576" s="93">
        <v>1</v>
      </c>
      <c r="J576" s="93">
        <v>1</v>
      </c>
    </row>
    <row r="577" spans="1:10" ht="30" customHeight="1">
      <c r="A577" s="93"/>
      <c r="B577" s="106" t="s">
        <v>455</v>
      </c>
      <c r="C577" s="92" t="s">
        <v>478</v>
      </c>
      <c r="D577" s="93">
        <v>8</v>
      </c>
      <c r="E577" s="93">
        <v>1</v>
      </c>
      <c r="F577" s="93">
        <v>1</v>
      </c>
      <c r="G577" s="93">
        <v>1</v>
      </c>
      <c r="H577" s="93" t="s">
        <v>911</v>
      </c>
      <c r="I577" s="93">
        <v>1</v>
      </c>
      <c r="J577" s="93">
        <v>1</v>
      </c>
    </row>
    <row r="578" spans="1:10" ht="18.75">
      <c r="A578" s="93"/>
      <c r="B578" s="106" t="s">
        <v>453</v>
      </c>
      <c r="C578" s="92" t="s">
        <v>479</v>
      </c>
      <c r="D578" s="93">
        <v>8</v>
      </c>
      <c r="E578" s="93">
        <v>3</v>
      </c>
      <c r="F578" s="93">
        <v>2</v>
      </c>
      <c r="G578" s="93">
        <v>1</v>
      </c>
      <c r="H578" s="93">
        <v>1</v>
      </c>
      <c r="I578" s="93">
        <v>1</v>
      </c>
      <c r="J578" s="93" t="s">
        <v>911</v>
      </c>
    </row>
    <row r="579" spans="1:10" ht="18.75">
      <c r="A579" s="93"/>
      <c r="B579" s="107" t="s">
        <v>1575</v>
      </c>
      <c r="C579" s="92"/>
      <c r="D579" s="93"/>
      <c r="E579" s="93"/>
      <c r="F579" s="232">
        <v>33</v>
      </c>
      <c r="G579" s="232">
        <v>33</v>
      </c>
      <c r="H579" s="232">
        <v>33</v>
      </c>
      <c r="I579" s="232">
        <v>33</v>
      </c>
      <c r="J579" s="232">
        <v>33</v>
      </c>
    </row>
    <row r="580" spans="1:10" ht="18.75">
      <c r="A580" s="93"/>
      <c r="B580" s="129" t="s">
        <v>1980</v>
      </c>
      <c r="C580" s="92"/>
      <c r="D580" s="93"/>
      <c r="E580" s="93"/>
      <c r="F580" s="432">
        <v>10</v>
      </c>
      <c r="G580" s="432">
        <v>10</v>
      </c>
      <c r="H580" s="432">
        <v>10</v>
      </c>
      <c r="I580" s="432">
        <v>10</v>
      </c>
      <c r="J580" s="432">
        <v>10</v>
      </c>
    </row>
    <row r="581" spans="1:10" ht="18.75">
      <c r="A581" s="93"/>
      <c r="B581" s="129" t="s">
        <v>1366</v>
      </c>
      <c r="C581" s="92"/>
      <c r="D581" s="93"/>
      <c r="E581" s="93"/>
      <c r="F581" s="432">
        <v>3</v>
      </c>
      <c r="G581" s="432">
        <v>3</v>
      </c>
      <c r="H581" s="432">
        <v>3</v>
      </c>
      <c r="I581" s="432">
        <v>3</v>
      </c>
      <c r="J581" s="432">
        <v>3</v>
      </c>
    </row>
    <row r="582" spans="1:10" ht="18.75">
      <c r="A582" s="93"/>
      <c r="B582" s="129" t="s">
        <v>1982</v>
      </c>
      <c r="C582" s="92"/>
      <c r="D582" s="93"/>
      <c r="E582" s="93"/>
      <c r="F582" s="432">
        <v>10</v>
      </c>
      <c r="G582" s="432">
        <v>10</v>
      </c>
      <c r="H582" s="432">
        <v>10</v>
      </c>
      <c r="I582" s="432">
        <v>10</v>
      </c>
      <c r="J582" s="432">
        <v>10</v>
      </c>
    </row>
    <row r="583" spans="1:10" ht="18.75">
      <c r="A583" s="93"/>
      <c r="B583" s="129" t="s">
        <v>312</v>
      </c>
      <c r="C583" s="92"/>
      <c r="D583" s="93"/>
      <c r="E583" s="93"/>
      <c r="F583" s="432">
        <v>10</v>
      </c>
      <c r="G583" s="432">
        <v>10</v>
      </c>
      <c r="H583" s="432">
        <v>10</v>
      </c>
      <c r="I583" s="432">
        <v>10</v>
      </c>
      <c r="J583" s="432">
        <v>10</v>
      </c>
    </row>
    <row r="584" spans="1:10" ht="18.75">
      <c r="A584" s="93"/>
      <c r="B584" s="107" t="s">
        <v>2275</v>
      </c>
      <c r="C584" s="92"/>
      <c r="D584" s="93"/>
      <c r="E584" s="93"/>
      <c r="F584" s="232">
        <v>15</v>
      </c>
      <c r="G584" s="232">
        <v>11</v>
      </c>
      <c r="H584" s="232">
        <v>10</v>
      </c>
      <c r="I584" s="232">
        <v>9</v>
      </c>
      <c r="J584" s="232">
        <v>8</v>
      </c>
    </row>
    <row r="585" spans="1:10" ht="29.25" customHeight="1">
      <c r="A585" s="93"/>
      <c r="B585" s="106" t="s">
        <v>441</v>
      </c>
      <c r="C585" s="92" t="s">
        <v>480</v>
      </c>
      <c r="D585" s="93">
        <v>23</v>
      </c>
      <c r="E585" s="93">
        <v>8</v>
      </c>
      <c r="F585" s="93">
        <v>3</v>
      </c>
      <c r="G585" s="93">
        <v>2</v>
      </c>
      <c r="H585" s="93">
        <v>2</v>
      </c>
      <c r="I585" s="93">
        <v>2</v>
      </c>
      <c r="J585" s="93">
        <v>1</v>
      </c>
    </row>
    <row r="586" spans="1:10" ht="18.75">
      <c r="A586" s="93"/>
      <c r="B586" s="106" t="s">
        <v>439</v>
      </c>
      <c r="C586" s="92" t="s">
        <v>481</v>
      </c>
      <c r="D586" s="93">
        <v>49</v>
      </c>
      <c r="E586" s="93">
        <v>7</v>
      </c>
      <c r="F586" s="93">
        <v>4</v>
      </c>
      <c r="G586" s="93">
        <v>2</v>
      </c>
      <c r="H586" s="93" t="s">
        <v>911</v>
      </c>
      <c r="I586" s="93">
        <v>1</v>
      </c>
      <c r="J586" s="93">
        <v>1</v>
      </c>
    </row>
    <row r="587" spans="1:10" ht="31.5">
      <c r="A587" s="93"/>
      <c r="B587" s="106" t="s">
        <v>482</v>
      </c>
      <c r="C587" s="92" t="s">
        <v>483</v>
      </c>
      <c r="D587" s="93">
        <v>1</v>
      </c>
      <c r="E587" s="93" t="s">
        <v>911</v>
      </c>
      <c r="F587" s="93">
        <v>2</v>
      </c>
      <c r="G587" s="93">
        <v>1</v>
      </c>
      <c r="H587" s="93">
        <v>2</v>
      </c>
      <c r="I587" s="93">
        <v>1</v>
      </c>
      <c r="J587" s="93">
        <v>1</v>
      </c>
    </row>
    <row r="588" spans="1:10" ht="18.75">
      <c r="A588" s="93"/>
      <c r="B588" s="106" t="s">
        <v>467</v>
      </c>
      <c r="C588" s="92" t="s">
        <v>484</v>
      </c>
      <c r="D588" s="93">
        <v>3</v>
      </c>
      <c r="E588" s="93" t="s">
        <v>911</v>
      </c>
      <c r="F588" s="93">
        <v>3</v>
      </c>
      <c r="G588" s="93">
        <v>1</v>
      </c>
      <c r="H588" s="93">
        <v>1</v>
      </c>
      <c r="I588" s="93">
        <v>1</v>
      </c>
      <c r="J588" s="93">
        <v>1</v>
      </c>
    </row>
    <row r="589" spans="1:10" ht="18.75">
      <c r="A589" s="93"/>
      <c r="B589" s="129" t="s">
        <v>1980</v>
      </c>
      <c r="C589" s="213" t="s">
        <v>1981</v>
      </c>
      <c r="D589" s="213" t="s">
        <v>911</v>
      </c>
      <c r="E589" s="213" t="s">
        <v>911</v>
      </c>
      <c r="F589" s="213">
        <v>3</v>
      </c>
      <c r="G589" s="213">
        <v>3</v>
      </c>
      <c r="H589" s="213">
        <v>3</v>
      </c>
      <c r="I589" s="213">
        <v>4</v>
      </c>
      <c r="J589" s="213">
        <v>4</v>
      </c>
    </row>
    <row r="590" spans="1:10" ht="18.75">
      <c r="A590" s="93"/>
      <c r="B590" s="182" t="s">
        <v>1982</v>
      </c>
      <c r="C590" s="90" t="s">
        <v>578</v>
      </c>
      <c r="D590" s="213" t="s">
        <v>911</v>
      </c>
      <c r="E590" s="213" t="s">
        <v>911</v>
      </c>
      <c r="F590" s="213" t="s">
        <v>911</v>
      </c>
      <c r="G590" s="213">
        <v>2</v>
      </c>
      <c r="H590" s="213">
        <v>2</v>
      </c>
      <c r="I590" s="213" t="s">
        <v>911</v>
      </c>
      <c r="J590" s="213" t="s">
        <v>911</v>
      </c>
    </row>
    <row r="591" spans="1:10" ht="18.75">
      <c r="A591" s="179">
        <v>6</v>
      </c>
      <c r="B591" s="108" t="s">
        <v>1117</v>
      </c>
      <c r="C591" s="92"/>
      <c r="D591" s="179">
        <v>61</v>
      </c>
      <c r="E591" s="179">
        <v>12</v>
      </c>
      <c r="F591" s="179">
        <v>6</v>
      </c>
      <c r="G591" s="179">
        <v>2</v>
      </c>
      <c r="H591" s="179">
        <v>1</v>
      </c>
      <c r="I591" s="179" t="s">
        <v>911</v>
      </c>
      <c r="J591" s="179" t="s">
        <v>911</v>
      </c>
    </row>
    <row r="592" spans="1:10" ht="18.75">
      <c r="A592" s="93"/>
      <c r="B592" s="107" t="s">
        <v>179</v>
      </c>
      <c r="C592" s="92"/>
      <c r="D592" s="232">
        <f>SUM(D593:D594)</f>
        <v>2</v>
      </c>
      <c r="E592" s="232">
        <f>SUM(E593:E594)</f>
        <v>2</v>
      </c>
      <c r="F592" s="232">
        <v>6</v>
      </c>
      <c r="G592" s="232">
        <v>2</v>
      </c>
      <c r="H592" s="232">
        <v>1</v>
      </c>
      <c r="I592" s="93" t="s">
        <v>911</v>
      </c>
      <c r="J592" s="93" t="s">
        <v>911</v>
      </c>
    </row>
    <row r="593" spans="1:10" ht="18.75">
      <c r="A593" s="93"/>
      <c r="B593" s="106" t="s">
        <v>487</v>
      </c>
      <c r="C593" s="92" t="s">
        <v>488</v>
      </c>
      <c r="D593" s="93">
        <v>1</v>
      </c>
      <c r="E593" s="93">
        <v>1</v>
      </c>
      <c r="F593" s="93">
        <v>1</v>
      </c>
      <c r="G593" s="93" t="s">
        <v>911</v>
      </c>
      <c r="H593" s="93" t="s">
        <v>911</v>
      </c>
      <c r="I593" s="93" t="s">
        <v>911</v>
      </c>
      <c r="J593" s="93" t="s">
        <v>911</v>
      </c>
    </row>
    <row r="594" spans="1:10" ht="18.75">
      <c r="A594" s="93"/>
      <c r="B594" s="106" t="s">
        <v>489</v>
      </c>
      <c r="C594" s="92" t="s">
        <v>488</v>
      </c>
      <c r="D594" s="93">
        <v>1</v>
      </c>
      <c r="E594" s="93">
        <v>1</v>
      </c>
      <c r="F594" s="93">
        <v>1</v>
      </c>
      <c r="G594" s="93" t="s">
        <v>911</v>
      </c>
      <c r="H594" s="93" t="s">
        <v>911</v>
      </c>
      <c r="I594" s="93" t="s">
        <v>911</v>
      </c>
      <c r="J594" s="93" t="s">
        <v>911</v>
      </c>
    </row>
    <row r="595" spans="1:10" ht="18.75">
      <c r="A595" s="93"/>
      <c r="B595" s="182" t="s">
        <v>485</v>
      </c>
      <c r="C595" s="213">
        <v>1704012</v>
      </c>
      <c r="D595" s="93" t="s">
        <v>911</v>
      </c>
      <c r="E595" s="93" t="s">
        <v>911</v>
      </c>
      <c r="F595" s="93">
        <v>4</v>
      </c>
      <c r="G595" s="93">
        <v>2</v>
      </c>
      <c r="H595" s="93">
        <v>1</v>
      </c>
      <c r="I595" s="93" t="s">
        <v>911</v>
      </c>
      <c r="J595" s="93" t="s">
        <v>911</v>
      </c>
    </row>
    <row r="596" spans="1:10" ht="18.75">
      <c r="A596" s="179">
        <v>7</v>
      </c>
      <c r="B596" s="108" t="s">
        <v>559</v>
      </c>
      <c r="C596" s="92"/>
      <c r="D596" s="179">
        <v>5745</v>
      </c>
      <c r="E596" s="179">
        <v>944</v>
      </c>
      <c r="F596" s="179">
        <v>199</v>
      </c>
      <c r="G596" s="179">
        <v>180</v>
      </c>
      <c r="H596" s="179">
        <v>157</v>
      </c>
      <c r="I596" s="179">
        <v>138</v>
      </c>
      <c r="J596" s="179">
        <v>114</v>
      </c>
    </row>
    <row r="597" spans="1:10" ht="18.75">
      <c r="A597" s="93"/>
      <c r="B597" s="107" t="s">
        <v>179</v>
      </c>
      <c r="C597" s="92"/>
      <c r="D597" s="232">
        <f>SUM(D598:D606)</f>
        <v>1755</v>
      </c>
      <c r="E597" s="232">
        <f>SUM(E598:E606)</f>
        <v>266</v>
      </c>
      <c r="F597" s="232">
        <v>111</v>
      </c>
      <c r="G597" s="232">
        <v>102</v>
      </c>
      <c r="H597" s="232">
        <v>74</v>
      </c>
      <c r="I597" s="232">
        <v>60</v>
      </c>
      <c r="J597" s="232">
        <v>31</v>
      </c>
    </row>
    <row r="598" spans="1:10" ht="18.75">
      <c r="A598" s="93"/>
      <c r="B598" s="106" t="s">
        <v>492</v>
      </c>
      <c r="C598" s="92" t="s">
        <v>1206</v>
      </c>
      <c r="D598" s="93">
        <v>145</v>
      </c>
      <c r="E598" s="93">
        <v>31</v>
      </c>
      <c r="F598" s="93">
        <v>9</v>
      </c>
      <c r="G598" s="93">
        <v>5</v>
      </c>
      <c r="H598" s="93">
        <v>5</v>
      </c>
      <c r="I598" s="93">
        <v>5</v>
      </c>
      <c r="J598" s="93">
        <v>5</v>
      </c>
    </row>
    <row r="599" spans="1:10" ht="18.75">
      <c r="A599" s="93"/>
      <c r="B599" s="106" t="s">
        <v>493</v>
      </c>
      <c r="C599" s="92" t="s">
        <v>494</v>
      </c>
      <c r="D599" s="93">
        <v>101</v>
      </c>
      <c r="E599" s="93">
        <v>17</v>
      </c>
      <c r="F599" s="93">
        <v>4</v>
      </c>
      <c r="G599" s="93">
        <v>4</v>
      </c>
      <c r="H599" s="93">
        <v>3</v>
      </c>
      <c r="I599" s="93">
        <v>2</v>
      </c>
      <c r="J599" s="93">
        <v>2</v>
      </c>
    </row>
    <row r="600" spans="1:10" ht="18.75">
      <c r="A600" s="93"/>
      <c r="B600" s="106" t="s">
        <v>495</v>
      </c>
      <c r="C600" s="92" t="s">
        <v>1197</v>
      </c>
      <c r="D600" s="93">
        <v>349</v>
      </c>
      <c r="E600" s="93">
        <v>59</v>
      </c>
      <c r="F600" s="93">
        <v>25</v>
      </c>
      <c r="G600" s="93">
        <v>25</v>
      </c>
      <c r="H600" s="93">
        <v>15</v>
      </c>
      <c r="I600" s="93">
        <v>15</v>
      </c>
      <c r="J600" s="93">
        <v>5</v>
      </c>
    </row>
    <row r="601" spans="1:10" ht="18.75">
      <c r="A601" s="93"/>
      <c r="B601" s="106" t="s">
        <v>496</v>
      </c>
      <c r="C601" s="92" t="s">
        <v>497</v>
      </c>
      <c r="D601" s="93">
        <v>201</v>
      </c>
      <c r="E601" s="93">
        <v>12</v>
      </c>
      <c r="F601" s="93">
        <v>4</v>
      </c>
      <c r="G601" s="93">
        <v>21</v>
      </c>
      <c r="H601" s="93">
        <v>12</v>
      </c>
      <c r="I601" s="93">
        <v>7</v>
      </c>
      <c r="J601" s="93">
        <v>3</v>
      </c>
    </row>
    <row r="602" spans="1:10" ht="18.75">
      <c r="A602" s="93"/>
      <c r="B602" s="106" t="s">
        <v>498</v>
      </c>
      <c r="C602" s="92" t="s">
        <v>499</v>
      </c>
      <c r="D602" s="93">
        <v>76</v>
      </c>
      <c r="E602" s="93">
        <v>8</v>
      </c>
      <c r="F602" s="93">
        <v>5</v>
      </c>
      <c r="G602" s="93">
        <v>6</v>
      </c>
      <c r="H602" s="93">
        <v>12</v>
      </c>
      <c r="I602" s="93">
        <v>6</v>
      </c>
      <c r="J602" s="93">
        <v>2</v>
      </c>
    </row>
    <row r="603" spans="1:10" ht="18.75">
      <c r="A603" s="93"/>
      <c r="B603" s="106" t="s">
        <v>500</v>
      </c>
      <c r="C603" s="92" t="s">
        <v>501</v>
      </c>
      <c r="D603" s="93">
        <v>567</v>
      </c>
      <c r="E603" s="93">
        <v>80</v>
      </c>
      <c r="F603" s="93">
        <v>35</v>
      </c>
      <c r="G603" s="93">
        <v>25</v>
      </c>
      <c r="H603" s="93">
        <v>15</v>
      </c>
      <c r="I603" s="93">
        <v>15</v>
      </c>
      <c r="J603" s="93">
        <v>5</v>
      </c>
    </row>
    <row r="604" spans="1:10" ht="18.75">
      <c r="A604" s="93"/>
      <c r="B604" s="106" t="s">
        <v>502</v>
      </c>
      <c r="C604" s="92" t="s">
        <v>1204</v>
      </c>
      <c r="D604" s="93">
        <v>178</v>
      </c>
      <c r="E604" s="93">
        <v>35</v>
      </c>
      <c r="F604" s="93">
        <v>10</v>
      </c>
      <c r="G604" s="93">
        <v>6</v>
      </c>
      <c r="H604" s="93">
        <v>5</v>
      </c>
      <c r="I604" s="93">
        <v>3</v>
      </c>
      <c r="J604" s="93">
        <v>3</v>
      </c>
    </row>
    <row r="605" spans="1:10" ht="31.5">
      <c r="A605" s="93"/>
      <c r="B605" s="106" t="s">
        <v>503</v>
      </c>
      <c r="C605" s="92" t="s">
        <v>1211</v>
      </c>
      <c r="D605" s="93">
        <v>105</v>
      </c>
      <c r="E605" s="93">
        <v>13</v>
      </c>
      <c r="F605" s="93">
        <v>7</v>
      </c>
      <c r="G605" s="93">
        <v>5</v>
      </c>
      <c r="H605" s="93">
        <v>4</v>
      </c>
      <c r="I605" s="93">
        <v>4</v>
      </c>
      <c r="J605" s="93">
        <v>4</v>
      </c>
    </row>
    <row r="606" spans="1:185" s="119" customFormat="1" ht="18.75">
      <c r="A606" s="93"/>
      <c r="B606" s="106" t="s">
        <v>504</v>
      </c>
      <c r="C606" s="92" t="s">
        <v>505</v>
      </c>
      <c r="D606" s="93">
        <v>33</v>
      </c>
      <c r="E606" s="93">
        <v>11</v>
      </c>
      <c r="F606" s="93">
        <v>12</v>
      </c>
      <c r="G606" s="93">
        <v>5</v>
      </c>
      <c r="H606" s="93">
        <v>3</v>
      </c>
      <c r="I606" s="93">
        <v>3</v>
      </c>
      <c r="J606" s="93">
        <v>2</v>
      </c>
      <c r="K606" s="94"/>
      <c r="L606" s="115"/>
      <c r="M606" s="116"/>
      <c r="N606" s="2"/>
      <c r="O606" s="117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Q606" s="118"/>
      <c r="AR606" s="118"/>
      <c r="AS606" s="118"/>
      <c r="AT606" s="118"/>
      <c r="AU606" s="118"/>
      <c r="AV606" s="118"/>
      <c r="AW606" s="118"/>
      <c r="AX606" s="118"/>
      <c r="AY606" s="118"/>
      <c r="AZ606" s="118"/>
      <c r="BA606" s="118"/>
      <c r="BB606" s="118"/>
      <c r="BC606" s="118"/>
      <c r="BD606" s="118"/>
      <c r="BE606" s="118"/>
      <c r="BF606" s="118"/>
      <c r="BG606" s="118"/>
      <c r="BH606" s="118"/>
      <c r="BI606" s="118"/>
      <c r="BJ606" s="118"/>
      <c r="BK606" s="118"/>
      <c r="BL606" s="118"/>
      <c r="BM606" s="118"/>
      <c r="BN606" s="118"/>
      <c r="BO606" s="118"/>
      <c r="BP606" s="118"/>
      <c r="BQ606" s="118"/>
      <c r="BR606" s="118"/>
      <c r="BS606" s="118"/>
      <c r="BT606" s="118"/>
      <c r="BU606" s="118"/>
      <c r="BV606" s="118"/>
      <c r="BW606" s="118"/>
      <c r="BX606" s="118"/>
      <c r="BY606" s="118"/>
      <c r="BZ606" s="118"/>
      <c r="CA606" s="118"/>
      <c r="CB606" s="118"/>
      <c r="CC606" s="118"/>
      <c r="CD606" s="118"/>
      <c r="CE606" s="118"/>
      <c r="CF606" s="118"/>
      <c r="CG606" s="118"/>
      <c r="CH606" s="118"/>
      <c r="CI606" s="118"/>
      <c r="CJ606" s="118"/>
      <c r="CK606" s="118"/>
      <c r="CL606" s="118"/>
      <c r="CM606" s="118"/>
      <c r="CN606" s="118"/>
      <c r="CO606" s="118"/>
      <c r="CP606" s="118"/>
      <c r="CQ606" s="118"/>
      <c r="CR606" s="118"/>
      <c r="CS606" s="118"/>
      <c r="CT606" s="118"/>
      <c r="CU606" s="118"/>
      <c r="CV606" s="118"/>
      <c r="CW606" s="118"/>
      <c r="CX606" s="118"/>
      <c r="CY606" s="118"/>
      <c r="CZ606" s="118"/>
      <c r="DA606" s="118"/>
      <c r="DB606" s="118"/>
      <c r="DC606" s="118"/>
      <c r="DD606" s="118"/>
      <c r="DE606" s="118"/>
      <c r="DF606" s="118"/>
      <c r="DG606" s="118"/>
      <c r="DH606" s="118"/>
      <c r="DI606" s="118"/>
      <c r="DJ606" s="118"/>
      <c r="DK606" s="118"/>
      <c r="DL606" s="118"/>
      <c r="DM606" s="118"/>
      <c r="DN606" s="118"/>
      <c r="DO606" s="118"/>
      <c r="DP606" s="118"/>
      <c r="DQ606" s="118"/>
      <c r="DR606" s="118"/>
      <c r="DS606" s="118"/>
      <c r="DT606" s="118"/>
      <c r="DU606" s="118"/>
      <c r="DV606" s="118"/>
      <c r="DW606" s="118"/>
      <c r="DX606" s="118"/>
      <c r="DY606" s="118"/>
      <c r="DZ606" s="118"/>
      <c r="EA606" s="118"/>
      <c r="EB606" s="118"/>
      <c r="EC606" s="118"/>
      <c r="ED606" s="118"/>
      <c r="EE606" s="118"/>
      <c r="EF606" s="118"/>
      <c r="EG606" s="118"/>
      <c r="EH606" s="118"/>
      <c r="EI606" s="118"/>
      <c r="EJ606" s="118"/>
      <c r="EK606" s="118"/>
      <c r="EL606" s="118"/>
      <c r="EM606" s="118"/>
      <c r="EN606" s="118"/>
      <c r="EO606" s="118"/>
      <c r="EP606" s="118"/>
      <c r="EQ606" s="118"/>
      <c r="ER606" s="118"/>
      <c r="ES606" s="118"/>
      <c r="ET606" s="118"/>
      <c r="EU606" s="118"/>
      <c r="EV606" s="118"/>
      <c r="EW606" s="118"/>
      <c r="EX606" s="118"/>
      <c r="EY606" s="118"/>
      <c r="EZ606" s="118"/>
      <c r="FA606" s="118"/>
      <c r="FB606" s="118"/>
      <c r="FC606" s="118"/>
      <c r="FD606" s="118"/>
      <c r="FE606" s="118"/>
      <c r="FF606" s="118"/>
      <c r="FG606" s="118"/>
      <c r="FH606" s="118"/>
      <c r="FI606" s="118"/>
      <c r="FJ606" s="118"/>
      <c r="FK606" s="118"/>
      <c r="FL606" s="118"/>
      <c r="FM606" s="118"/>
      <c r="FN606" s="118"/>
      <c r="FO606" s="118"/>
      <c r="FP606" s="118"/>
      <c r="FQ606" s="118"/>
      <c r="FR606" s="118"/>
      <c r="FS606" s="118"/>
      <c r="FT606" s="118"/>
      <c r="FU606" s="118"/>
      <c r="FV606" s="118"/>
      <c r="FW606" s="118"/>
      <c r="FX606" s="118"/>
      <c r="FY606" s="118"/>
      <c r="FZ606" s="118"/>
      <c r="GA606" s="118"/>
      <c r="GB606" s="118"/>
      <c r="GC606" s="118"/>
    </row>
    <row r="607" spans="1:10" ht="18.75">
      <c r="A607" s="93"/>
      <c r="B607" s="107" t="s">
        <v>1575</v>
      </c>
      <c r="C607" s="92"/>
      <c r="D607" s="232">
        <f>SUM(D608:D609)</f>
        <v>10</v>
      </c>
      <c r="E607" s="232">
        <f>SUM(E608:E609)</f>
        <v>4</v>
      </c>
      <c r="F607" s="232">
        <v>63</v>
      </c>
      <c r="G607" s="232">
        <v>58</v>
      </c>
      <c r="H607" s="232">
        <v>63</v>
      </c>
      <c r="I607" s="232">
        <v>58</v>
      </c>
      <c r="J607" s="232">
        <v>63</v>
      </c>
    </row>
    <row r="608" spans="1:10" ht="18.75">
      <c r="A608" s="93"/>
      <c r="B608" s="106" t="s">
        <v>1735</v>
      </c>
      <c r="C608" s="92" t="s">
        <v>1736</v>
      </c>
      <c r="D608" s="93">
        <v>6</v>
      </c>
      <c r="E608" s="93">
        <v>3</v>
      </c>
      <c r="F608" s="93">
        <v>15</v>
      </c>
      <c r="G608" s="93">
        <v>15</v>
      </c>
      <c r="H608" s="93">
        <v>15</v>
      </c>
      <c r="I608" s="93">
        <v>15</v>
      </c>
      <c r="J608" s="93">
        <v>15</v>
      </c>
    </row>
    <row r="609" spans="1:10" ht="18.75">
      <c r="A609" s="93"/>
      <c r="B609" s="106" t="s">
        <v>1737</v>
      </c>
      <c r="C609" s="92" t="s">
        <v>1738</v>
      </c>
      <c r="D609" s="93">
        <v>4</v>
      </c>
      <c r="E609" s="93">
        <v>1</v>
      </c>
      <c r="F609" s="93">
        <v>10</v>
      </c>
      <c r="G609" s="93">
        <v>10</v>
      </c>
      <c r="H609" s="93">
        <v>10</v>
      </c>
      <c r="I609" s="93">
        <v>10</v>
      </c>
      <c r="J609" s="93">
        <v>10</v>
      </c>
    </row>
    <row r="610" spans="1:10" ht="18.75">
      <c r="A610" s="93"/>
      <c r="B610" s="129" t="s">
        <v>315</v>
      </c>
      <c r="C610" s="92"/>
      <c r="D610" s="93"/>
      <c r="E610" s="93"/>
      <c r="F610" s="432">
        <v>5</v>
      </c>
      <c r="G610" s="432">
        <v>5</v>
      </c>
      <c r="H610" s="432">
        <v>5</v>
      </c>
      <c r="I610" s="432">
        <v>5</v>
      </c>
      <c r="J610" s="432">
        <v>5</v>
      </c>
    </row>
    <row r="611" spans="1:10" ht="18.75">
      <c r="A611" s="93"/>
      <c r="B611" s="129" t="s">
        <v>1379</v>
      </c>
      <c r="C611" s="92"/>
      <c r="D611" s="93"/>
      <c r="E611" s="93"/>
      <c r="F611" s="432">
        <v>10</v>
      </c>
      <c r="G611" s="432">
        <v>5</v>
      </c>
      <c r="H611" s="432">
        <v>10</v>
      </c>
      <c r="I611" s="432">
        <v>5</v>
      </c>
      <c r="J611" s="432">
        <v>10</v>
      </c>
    </row>
    <row r="612" spans="1:10" ht="18.75">
      <c r="A612" s="93"/>
      <c r="B612" s="129" t="s">
        <v>1380</v>
      </c>
      <c r="C612" s="92"/>
      <c r="D612" s="93"/>
      <c r="E612" s="93"/>
      <c r="F612" s="432">
        <v>10</v>
      </c>
      <c r="G612" s="432">
        <v>10</v>
      </c>
      <c r="H612" s="432">
        <v>10</v>
      </c>
      <c r="I612" s="432">
        <v>10</v>
      </c>
      <c r="J612" s="432">
        <v>10</v>
      </c>
    </row>
    <row r="613" spans="1:10" ht="18.75">
      <c r="A613" s="93"/>
      <c r="B613" s="129" t="s">
        <v>1381</v>
      </c>
      <c r="C613" s="92"/>
      <c r="D613" s="93"/>
      <c r="E613" s="93"/>
      <c r="F613" s="432">
        <v>3</v>
      </c>
      <c r="G613" s="432">
        <v>3</v>
      </c>
      <c r="H613" s="432">
        <v>3</v>
      </c>
      <c r="I613" s="432">
        <v>3</v>
      </c>
      <c r="J613" s="432">
        <v>3</v>
      </c>
    </row>
    <row r="614" spans="1:10" ht="18.75">
      <c r="A614" s="93"/>
      <c r="B614" s="129" t="s">
        <v>1982</v>
      </c>
      <c r="C614" s="92"/>
      <c r="D614" s="93"/>
      <c r="E614" s="93"/>
      <c r="F614" s="432">
        <v>10</v>
      </c>
      <c r="G614" s="432">
        <v>10</v>
      </c>
      <c r="H614" s="432">
        <v>10</v>
      </c>
      <c r="I614" s="432">
        <v>10</v>
      </c>
      <c r="J614" s="432">
        <v>10</v>
      </c>
    </row>
    <row r="615" spans="1:10" ht="18.75">
      <c r="A615" s="93"/>
      <c r="B615" s="107" t="s">
        <v>2275</v>
      </c>
      <c r="C615" s="92"/>
      <c r="D615" s="232">
        <f>SUM(D616:D617)</f>
        <v>389</v>
      </c>
      <c r="E615" s="232">
        <f>SUM(E616:E617)</f>
        <v>69</v>
      </c>
      <c r="F615" s="232">
        <v>25</v>
      </c>
      <c r="G615" s="232">
        <v>20</v>
      </c>
      <c r="H615" s="232">
        <v>20</v>
      </c>
      <c r="I615" s="232">
        <v>20</v>
      </c>
      <c r="J615" s="232">
        <v>20</v>
      </c>
    </row>
    <row r="616" spans="1:10" ht="18.75">
      <c r="A616" s="93"/>
      <c r="B616" s="106" t="s">
        <v>441</v>
      </c>
      <c r="C616" s="92" t="s">
        <v>1739</v>
      </c>
      <c r="D616" s="93">
        <v>215</v>
      </c>
      <c r="E616" s="93">
        <v>32</v>
      </c>
      <c r="F616" s="93">
        <v>20</v>
      </c>
      <c r="G616" s="93">
        <v>15</v>
      </c>
      <c r="H616" s="93">
        <v>15</v>
      </c>
      <c r="I616" s="93">
        <v>15</v>
      </c>
      <c r="J616" s="93">
        <v>15</v>
      </c>
    </row>
    <row r="617" spans="1:185" s="114" customFormat="1" ht="18.75">
      <c r="A617" s="93"/>
      <c r="B617" s="106" t="s">
        <v>439</v>
      </c>
      <c r="C617" s="92" t="s">
        <v>1740</v>
      </c>
      <c r="D617" s="93">
        <v>174</v>
      </c>
      <c r="E617" s="93">
        <v>37</v>
      </c>
      <c r="F617" s="93">
        <v>5</v>
      </c>
      <c r="G617" s="93">
        <v>5</v>
      </c>
      <c r="H617" s="93">
        <v>5</v>
      </c>
      <c r="I617" s="93">
        <v>5</v>
      </c>
      <c r="J617" s="93">
        <v>5</v>
      </c>
      <c r="K617" s="109"/>
      <c r="L617" s="110"/>
      <c r="M617" s="111"/>
      <c r="N617" s="39"/>
      <c r="O617" s="112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  <c r="AK617" s="113"/>
      <c r="AL617" s="113"/>
      <c r="AM617" s="113"/>
      <c r="AN617" s="113"/>
      <c r="AO617" s="113"/>
      <c r="AP617" s="113"/>
      <c r="AQ617" s="113"/>
      <c r="AR617" s="113"/>
      <c r="AS617" s="113"/>
      <c r="AT617" s="113"/>
      <c r="AU617" s="113"/>
      <c r="AV617" s="113"/>
      <c r="AW617" s="113"/>
      <c r="AX617" s="113"/>
      <c r="AY617" s="113"/>
      <c r="AZ617" s="113"/>
      <c r="BA617" s="113"/>
      <c r="BB617" s="113"/>
      <c r="BC617" s="113"/>
      <c r="BD617" s="113"/>
      <c r="BE617" s="113"/>
      <c r="BF617" s="113"/>
      <c r="BG617" s="113"/>
      <c r="BH617" s="113"/>
      <c r="BI617" s="113"/>
      <c r="BJ617" s="113"/>
      <c r="BK617" s="113"/>
      <c r="BL617" s="113"/>
      <c r="BM617" s="113"/>
      <c r="BN617" s="113"/>
      <c r="BO617" s="113"/>
      <c r="BP617" s="113"/>
      <c r="BQ617" s="113"/>
      <c r="BR617" s="113"/>
      <c r="BS617" s="113"/>
      <c r="BT617" s="113"/>
      <c r="BU617" s="113"/>
      <c r="BV617" s="113"/>
      <c r="BW617" s="113"/>
      <c r="BX617" s="113"/>
      <c r="BY617" s="113"/>
      <c r="BZ617" s="113"/>
      <c r="CA617" s="113"/>
      <c r="CB617" s="113"/>
      <c r="CC617" s="113"/>
      <c r="CD617" s="113"/>
      <c r="CE617" s="113"/>
      <c r="CF617" s="113"/>
      <c r="CG617" s="113"/>
      <c r="CH617" s="113"/>
      <c r="CI617" s="113"/>
      <c r="CJ617" s="113"/>
      <c r="CK617" s="113"/>
      <c r="CL617" s="113"/>
      <c r="CM617" s="113"/>
      <c r="CN617" s="113"/>
      <c r="CO617" s="113"/>
      <c r="CP617" s="113"/>
      <c r="CQ617" s="113"/>
      <c r="CR617" s="113"/>
      <c r="CS617" s="113"/>
      <c r="CT617" s="113"/>
      <c r="CU617" s="113"/>
      <c r="CV617" s="113"/>
      <c r="CW617" s="113"/>
      <c r="CX617" s="113"/>
      <c r="CY617" s="113"/>
      <c r="CZ617" s="113"/>
      <c r="DA617" s="113"/>
      <c r="DB617" s="113"/>
      <c r="DC617" s="113"/>
      <c r="DD617" s="113"/>
      <c r="DE617" s="113"/>
      <c r="DF617" s="113"/>
      <c r="DG617" s="113"/>
      <c r="DH617" s="113"/>
      <c r="DI617" s="113"/>
      <c r="DJ617" s="113"/>
      <c r="DK617" s="113"/>
      <c r="DL617" s="113"/>
      <c r="DM617" s="113"/>
      <c r="DN617" s="113"/>
      <c r="DO617" s="113"/>
      <c r="DP617" s="113"/>
      <c r="DQ617" s="113"/>
      <c r="DR617" s="113"/>
      <c r="DS617" s="113"/>
      <c r="DT617" s="113"/>
      <c r="DU617" s="113"/>
      <c r="DV617" s="113"/>
      <c r="DW617" s="113"/>
      <c r="DX617" s="113"/>
      <c r="DY617" s="113"/>
      <c r="DZ617" s="113"/>
      <c r="EA617" s="113"/>
      <c r="EB617" s="113"/>
      <c r="EC617" s="113"/>
      <c r="ED617" s="113"/>
      <c r="EE617" s="113"/>
      <c r="EF617" s="113"/>
      <c r="EG617" s="113"/>
      <c r="EH617" s="113"/>
      <c r="EI617" s="113"/>
      <c r="EJ617" s="113"/>
      <c r="EK617" s="113"/>
      <c r="EL617" s="113"/>
      <c r="EM617" s="113"/>
      <c r="EN617" s="113"/>
      <c r="EO617" s="113"/>
      <c r="EP617" s="113"/>
      <c r="EQ617" s="113"/>
      <c r="ER617" s="113"/>
      <c r="ES617" s="113"/>
      <c r="ET617" s="113"/>
      <c r="EU617" s="113"/>
      <c r="EV617" s="113"/>
      <c r="EW617" s="113"/>
      <c r="EX617" s="113"/>
      <c r="EY617" s="113"/>
      <c r="EZ617" s="113"/>
      <c r="FA617" s="113"/>
      <c r="FB617" s="113"/>
      <c r="FC617" s="113"/>
      <c r="FD617" s="113"/>
      <c r="FE617" s="113"/>
      <c r="FF617" s="113"/>
      <c r="FG617" s="113"/>
      <c r="FH617" s="113"/>
      <c r="FI617" s="113"/>
      <c r="FJ617" s="113"/>
      <c r="FK617" s="113"/>
      <c r="FL617" s="113"/>
      <c r="FM617" s="113"/>
      <c r="FN617" s="113"/>
      <c r="FO617" s="113"/>
      <c r="FP617" s="113"/>
      <c r="FQ617" s="113"/>
      <c r="FR617" s="113"/>
      <c r="FS617" s="113"/>
      <c r="FT617" s="113"/>
      <c r="FU617" s="113"/>
      <c r="FV617" s="113"/>
      <c r="FW617" s="113"/>
      <c r="FX617" s="113"/>
      <c r="FY617" s="113"/>
      <c r="FZ617" s="113"/>
      <c r="GA617" s="113"/>
      <c r="GB617" s="113"/>
      <c r="GC617" s="113"/>
    </row>
    <row r="618" spans="1:10" ht="18.75">
      <c r="A618" s="179">
        <v>8</v>
      </c>
      <c r="B618" s="108" t="s">
        <v>1118</v>
      </c>
      <c r="C618" s="92"/>
      <c r="D618" s="179">
        <v>300</v>
      </c>
      <c r="E618" s="179">
        <v>65</v>
      </c>
      <c r="F618" s="179">
        <v>13</v>
      </c>
      <c r="G618" s="179">
        <v>14</v>
      </c>
      <c r="H618" s="179">
        <v>11</v>
      </c>
      <c r="I618" s="179">
        <v>10</v>
      </c>
      <c r="J618" s="179">
        <v>10</v>
      </c>
    </row>
    <row r="619" spans="1:10" ht="18.75">
      <c r="A619" s="93"/>
      <c r="B619" s="107" t="s">
        <v>179</v>
      </c>
      <c r="C619" s="92"/>
      <c r="D619" s="232">
        <f>SUM(D620:D620)</f>
        <v>18</v>
      </c>
      <c r="E619" s="232" t="s">
        <v>911</v>
      </c>
      <c r="F619" s="232">
        <v>2</v>
      </c>
      <c r="G619" s="232">
        <v>2</v>
      </c>
      <c r="H619" s="232" t="s">
        <v>911</v>
      </c>
      <c r="I619" s="232" t="s">
        <v>911</v>
      </c>
      <c r="J619" s="232" t="s">
        <v>911</v>
      </c>
    </row>
    <row r="620" spans="1:10" ht="18.75">
      <c r="A620" s="93"/>
      <c r="B620" s="106" t="s">
        <v>1742</v>
      </c>
      <c r="C620" s="92" t="s">
        <v>1746</v>
      </c>
      <c r="D620" s="93">
        <v>18</v>
      </c>
      <c r="E620" s="93" t="s">
        <v>911</v>
      </c>
      <c r="F620" s="93">
        <v>2</v>
      </c>
      <c r="G620" s="93">
        <v>2</v>
      </c>
      <c r="H620" s="93" t="s">
        <v>911</v>
      </c>
      <c r="I620" s="93" t="s">
        <v>911</v>
      </c>
      <c r="J620" s="93" t="s">
        <v>911</v>
      </c>
    </row>
    <row r="621" spans="1:10" ht="18.75">
      <c r="A621" s="93"/>
      <c r="B621" s="107" t="s">
        <v>1575</v>
      </c>
      <c r="C621" s="92"/>
      <c r="D621" s="93"/>
      <c r="E621" s="93"/>
      <c r="F621" s="232">
        <v>10</v>
      </c>
      <c r="G621" s="232">
        <v>10</v>
      </c>
      <c r="H621" s="232">
        <v>10</v>
      </c>
      <c r="I621" s="232">
        <v>10</v>
      </c>
      <c r="J621" s="232">
        <v>10</v>
      </c>
    </row>
    <row r="622" spans="1:10" ht="18.75">
      <c r="A622" s="93"/>
      <c r="B622" s="262" t="s">
        <v>315</v>
      </c>
      <c r="C622" s="92"/>
      <c r="D622" s="93"/>
      <c r="E622" s="93"/>
      <c r="F622" s="432">
        <v>5</v>
      </c>
      <c r="G622" s="432">
        <v>5</v>
      </c>
      <c r="H622" s="432">
        <v>5</v>
      </c>
      <c r="I622" s="432">
        <v>5</v>
      </c>
      <c r="J622" s="432">
        <v>5</v>
      </c>
    </row>
    <row r="623" spans="1:10" ht="18.75">
      <c r="A623" s="93"/>
      <c r="B623" s="262" t="s">
        <v>1980</v>
      </c>
      <c r="C623" s="92"/>
      <c r="D623" s="93"/>
      <c r="E623" s="93"/>
      <c r="F623" s="432">
        <v>5</v>
      </c>
      <c r="G623" s="432">
        <v>5</v>
      </c>
      <c r="H623" s="432">
        <v>5</v>
      </c>
      <c r="I623" s="432">
        <v>5</v>
      </c>
      <c r="J623" s="432">
        <v>5</v>
      </c>
    </row>
    <row r="624" spans="1:10" ht="18.75">
      <c r="A624" s="93"/>
      <c r="B624" s="107" t="s">
        <v>2275</v>
      </c>
      <c r="C624" s="92"/>
      <c r="D624" s="232">
        <f>SUM(D625:D625)</f>
        <v>15</v>
      </c>
      <c r="E624" s="232">
        <f>SUM(E625:E625)</f>
        <v>1</v>
      </c>
      <c r="F624" s="232">
        <v>1</v>
      </c>
      <c r="G624" s="232">
        <v>2</v>
      </c>
      <c r="H624" s="232">
        <v>1</v>
      </c>
      <c r="I624" s="232" t="s">
        <v>911</v>
      </c>
      <c r="J624" s="232" t="s">
        <v>911</v>
      </c>
    </row>
    <row r="625" spans="1:10" ht="18.75">
      <c r="A625" s="93"/>
      <c r="B625" s="106" t="s">
        <v>1744</v>
      </c>
      <c r="C625" s="92"/>
      <c r="D625" s="93">
        <v>15</v>
      </c>
      <c r="E625" s="93">
        <v>1</v>
      </c>
      <c r="F625" s="93">
        <v>1</v>
      </c>
      <c r="G625" s="93">
        <v>2</v>
      </c>
      <c r="H625" s="93">
        <v>1</v>
      </c>
      <c r="I625" s="93" t="s">
        <v>911</v>
      </c>
      <c r="J625" s="93" t="s">
        <v>911</v>
      </c>
    </row>
    <row r="626" spans="1:10" ht="18.75">
      <c r="A626" s="179">
        <v>9</v>
      </c>
      <c r="B626" s="108" t="s">
        <v>1119</v>
      </c>
      <c r="C626" s="212"/>
      <c r="D626" s="179">
        <v>870</v>
      </c>
      <c r="E626" s="179">
        <v>92</v>
      </c>
      <c r="F626" s="179">
        <v>9</v>
      </c>
      <c r="G626" s="179">
        <v>3</v>
      </c>
      <c r="H626" s="179">
        <v>3</v>
      </c>
      <c r="I626" s="179">
        <v>2</v>
      </c>
      <c r="J626" s="179">
        <v>1</v>
      </c>
    </row>
    <row r="627" spans="1:10" ht="18.75">
      <c r="A627" s="93"/>
      <c r="B627" s="107" t="s">
        <v>179</v>
      </c>
      <c r="C627" s="92"/>
      <c r="D627" s="232">
        <v>67</v>
      </c>
      <c r="E627" s="232">
        <v>8</v>
      </c>
      <c r="F627" s="232">
        <v>9</v>
      </c>
      <c r="G627" s="232">
        <v>3</v>
      </c>
      <c r="H627" s="232">
        <v>3</v>
      </c>
      <c r="I627" s="232">
        <v>2</v>
      </c>
      <c r="J627" s="232">
        <v>1</v>
      </c>
    </row>
    <row r="628" spans="1:185" s="114" customFormat="1" ht="18.75">
      <c r="A628" s="93"/>
      <c r="B628" s="106" t="s">
        <v>1749</v>
      </c>
      <c r="C628" s="92" t="s">
        <v>1750</v>
      </c>
      <c r="D628" s="93">
        <v>67</v>
      </c>
      <c r="E628" s="93">
        <v>8</v>
      </c>
      <c r="F628" s="93">
        <v>9</v>
      </c>
      <c r="G628" s="93">
        <v>3</v>
      </c>
      <c r="H628" s="93">
        <v>3</v>
      </c>
      <c r="I628" s="93">
        <v>2</v>
      </c>
      <c r="J628" s="93">
        <v>1</v>
      </c>
      <c r="K628" s="109"/>
      <c r="L628" s="110"/>
      <c r="M628" s="111"/>
      <c r="N628" s="39"/>
      <c r="O628" s="112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  <c r="AK628" s="113"/>
      <c r="AL628" s="113"/>
      <c r="AM628" s="113"/>
      <c r="AN628" s="113"/>
      <c r="AO628" s="113"/>
      <c r="AP628" s="113"/>
      <c r="AQ628" s="113"/>
      <c r="AR628" s="113"/>
      <c r="AS628" s="113"/>
      <c r="AT628" s="113"/>
      <c r="AU628" s="113"/>
      <c r="AV628" s="113"/>
      <c r="AW628" s="113"/>
      <c r="AX628" s="113"/>
      <c r="AY628" s="113"/>
      <c r="AZ628" s="113"/>
      <c r="BA628" s="113"/>
      <c r="BB628" s="113"/>
      <c r="BC628" s="113"/>
      <c r="BD628" s="113"/>
      <c r="BE628" s="113"/>
      <c r="BF628" s="113"/>
      <c r="BG628" s="113"/>
      <c r="BH628" s="113"/>
      <c r="BI628" s="113"/>
      <c r="BJ628" s="113"/>
      <c r="BK628" s="113"/>
      <c r="BL628" s="113"/>
      <c r="BM628" s="113"/>
      <c r="BN628" s="113"/>
      <c r="BO628" s="113"/>
      <c r="BP628" s="113"/>
      <c r="BQ628" s="113"/>
      <c r="BR628" s="113"/>
      <c r="BS628" s="113"/>
      <c r="BT628" s="113"/>
      <c r="BU628" s="113"/>
      <c r="BV628" s="113"/>
      <c r="BW628" s="113"/>
      <c r="BX628" s="113"/>
      <c r="BY628" s="113"/>
      <c r="BZ628" s="113"/>
      <c r="CA628" s="113"/>
      <c r="CB628" s="113"/>
      <c r="CC628" s="113"/>
      <c r="CD628" s="113"/>
      <c r="CE628" s="113"/>
      <c r="CF628" s="113"/>
      <c r="CG628" s="113"/>
      <c r="CH628" s="113"/>
      <c r="CI628" s="113"/>
      <c r="CJ628" s="113"/>
      <c r="CK628" s="113"/>
      <c r="CL628" s="113"/>
      <c r="CM628" s="113"/>
      <c r="CN628" s="113"/>
      <c r="CO628" s="113"/>
      <c r="CP628" s="113"/>
      <c r="CQ628" s="113"/>
      <c r="CR628" s="113"/>
      <c r="CS628" s="113"/>
      <c r="CT628" s="113"/>
      <c r="CU628" s="113"/>
      <c r="CV628" s="113"/>
      <c r="CW628" s="113"/>
      <c r="CX628" s="113"/>
      <c r="CY628" s="113"/>
      <c r="CZ628" s="113"/>
      <c r="DA628" s="113"/>
      <c r="DB628" s="113"/>
      <c r="DC628" s="113"/>
      <c r="DD628" s="113"/>
      <c r="DE628" s="113"/>
      <c r="DF628" s="113"/>
      <c r="DG628" s="113"/>
      <c r="DH628" s="113"/>
      <c r="DI628" s="113"/>
      <c r="DJ628" s="113"/>
      <c r="DK628" s="113"/>
      <c r="DL628" s="113"/>
      <c r="DM628" s="113"/>
      <c r="DN628" s="113"/>
      <c r="DO628" s="113"/>
      <c r="DP628" s="113"/>
      <c r="DQ628" s="113"/>
      <c r="DR628" s="113"/>
      <c r="DS628" s="113"/>
      <c r="DT628" s="113"/>
      <c r="DU628" s="113"/>
      <c r="DV628" s="113"/>
      <c r="DW628" s="113"/>
      <c r="DX628" s="113"/>
      <c r="DY628" s="113"/>
      <c r="DZ628" s="113"/>
      <c r="EA628" s="113"/>
      <c r="EB628" s="113"/>
      <c r="EC628" s="113"/>
      <c r="ED628" s="113"/>
      <c r="EE628" s="113"/>
      <c r="EF628" s="113"/>
      <c r="EG628" s="113"/>
      <c r="EH628" s="113"/>
      <c r="EI628" s="113"/>
      <c r="EJ628" s="113"/>
      <c r="EK628" s="113"/>
      <c r="EL628" s="113"/>
      <c r="EM628" s="113"/>
      <c r="EN628" s="113"/>
      <c r="EO628" s="113"/>
      <c r="EP628" s="113"/>
      <c r="EQ628" s="113"/>
      <c r="ER628" s="113"/>
      <c r="ES628" s="113"/>
      <c r="ET628" s="113"/>
      <c r="EU628" s="113"/>
      <c r="EV628" s="113"/>
      <c r="EW628" s="113"/>
      <c r="EX628" s="113"/>
      <c r="EY628" s="113"/>
      <c r="EZ628" s="113"/>
      <c r="FA628" s="113"/>
      <c r="FB628" s="113"/>
      <c r="FC628" s="113"/>
      <c r="FD628" s="113"/>
      <c r="FE628" s="113"/>
      <c r="FF628" s="113"/>
      <c r="FG628" s="113"/>
      <c r="FH628" s="113"/>
      <c r="FI628" s="113"/>
      <c r="FJ628" s="113"/>
      <c r="FK628" s="113"/>
      <c r="FL628" s="113"/>
      <c r="FM628" s="113"/>
      <c r="FN628" s="113"/>
      <c r="FO628" s="113"/>
      <c r="FP628" s="113"/>
      <c r="FQ628" s="113"/>
      <c r="FR628" s="113"/>
      <c r="FS628" s="113"/>
      <c r="FT628" s="113"/>
      <c r="FU628" s="113"/>
      <c r="FV628" s="113"/>
      <c r="FW628" s="113"/>
      <c r="FX628" s="113"/>
      <c r="FY628" s="113"/>
      <c r="FZ628" s="113"/>
      <c r="GA628" s="113"/>
      <c r="GB628" s="113"/>
      <c r="GC628" s="113"/>
    </row>
    <row r="629" spans="1:10" ht="18.75">
      <c r="A629" s="179">
        <v>10</v>
      </c>
      <c r="B629" s="108" t="s">
        <v>1120</v>
      </c>
      <c r="C629" s="212"/>
      <c r="D629" s="179">
        <v>339</v>
      </c>
      <c r="E629" s="179">
        <v>49</v>
      </c>
      <c r="F629" s="179">
        <v>5</v>
      </c>
      <c r="G629" s="179">
        <v>1</v>
      </c>
      <c r="H629" s="179">
        <v>1</v>
      </c>
      <c r="I629" s="179" t="s">
        <v>911</v>
      </c>
      <c r="J629" s="93" t="s">
        <v>911</v>
      </c>
    </row>
    <row r="630" spans="1:10" ht="18.75">
      <c r="A630" s="93"/>
      <c r="B630" s="107" t="s">
        <v>1575</v>
      </c>
      <c r="C630" s="92"/>
      <c r="D630" s="232">
        <v>82</v>
      </c>
      <c r="E630" s="232" t="s">
        <v>911</v>
      </c>
      <c r="F630" s="232">
        <v>4</v>
      </c>
      <c r="G630" s="232" t="s">
        <v>911</v>
      </c>
      <c r="H630" s="232" t="s">
        <v>911</v>
      </c>
      <c r="I630" s="232" t="s">
        <v>911</v>
      </c>
      <c r="J630" s="232" t="s">
        <v>911</v>
      </c>
    </row>
    <row r="631" spans="1:10" ht="18.75">
      <c r="A631" s="93"/>
      <c r="B631" s="106" t="s">
        <v>1614</v>
      </c>
      <c r="C631" s="120">
        <v>128</v>
      </c>
      <c r="D631" s="93" t="s">
        <v>911</v>
      </c>
      <c r="E631" s="93" t="s">
        <v>911</v>
      </c>
      <c r="F631" s="93">
        <v>2</v>
      </c>
      <c r="G631" s="93" t="s">
        <v>911</v>
      </c>
      <c r="H631" s="93" t="s">
        <v>911</v>
      </c>
      <c r="I631" s="93" t="s">
        <v>911</v>
      </c>
      <c r="J631" s="93" t="s">
        <v>911</v>
      </c>
    </row>
    <row r="632" spans="1:10" ht="18.75">
      <c r="A632" s="93"/>
      <c r="B632" s="106" t="s">
        <v>1615</v>
      </c>
      <c r="C632" s="120">
        <v>213</v>
      </c>
      <c r="D632" s="93" t="s">
        <v>911</v>
      </c>
      <c r="E632" s="93" t="s">
        <v>911</v>
      </c>
      <c r="F632" s="93">
        <v>2</v>
      </c>
      <c r="G632" s="93" t="s">
        <v>911</v>
      </c>
      <c r="H632" s="93">
        <v>2</v>
      </c>
      <c r="I632" s="93">
        <v>2</v>
      </c>
      <c r="J632" s="93">
        <v>2</v>
      </c>
    </row>
    <row r="633" spans="1:10" ht="18.75">
      <c r="A633" s="93"/>
      <c r="B633" s="107" t="s">
        <v>2275</v>
      </c>
      <c r="C633" s="92"/>
      <c r="D633" s="232">
        <v>99</v>
      </c>
      <c r="E633" s="232" t="s">
        <v>911</v>
      </c>
      <c r="F633" s="232">
        <v>1</v>
      </c>
      <c r="G633" s="232">
        <v>1</v>
      </c>
      <c r="H633" s="232">
        <v>1</v>
      </c>
      <c r="I633" s="232" t="s">
        <v>911</v>
      </c>
      <c r="J633" s="232" t="s">
        <v>911</v>
      </c>
    </row>
    <row r="634" spans="1:10" ht="18.75">
      <c r="A634" s="93"/>
      <c r="B634" s="106" t="s">
        <v>1616</v>
      </c>
      <c r="C634" s="92" t="s">
        <v>1617</v>
      </c>
      <c r="D634" s="93" t="s">
        <v>911</v>
      </c>
      <c r="E634" s="93" t="s">
        <v>911</v>
      </c>
      <c r="F634" s="93">
        <v>1</v>
      </c>
      <c r="G634" s="93">
        <v>1</v>
      </c>
      <c r="H634" s="93">
        <v>1</v>
      </c>
      <c r="I634" s="93" t="s">
        <v>911</v>
      </c>
      <c r="J634" s="93" t="s">
        <v>911</v>
      </c>
    </row>
    <row r="635" spans="1:10" ht="18.75">
      <c r="A635" s="179">
        <v>11</v>
      </c>
      <c r="B635" s="126" t="s">
        <v>226</v>
      </c>
      <c r="C635" s="14"/>
      <c r="D635" s="214">
        <v>128</v>
      </c>
      <c r="E635" s="214">
        <v>28</v>
      </c>
      <c r="F635" s="214">
        <v>36</v>
      </c>
      <c r="G635" s="214">
        <v>9</v>
      </c>
      <c r="H635" s="214">
        <v>8</v>
      </c>
      <c r="I635" s="214">
        <v>7</v>
      </c>
      <c r="J635" s="214">
        <v>6</v>
      </c>
    </row>
    <row r="636" spans="1:185" s="114" customFormat="1" ht="18.75">
      <c r="A636" s="93"/>
      <c r="B636" s="107" t="s">
        <v>179</v>
      </c>
      <c r="C636" s="14"/>
      <c r="D636" s="294">
        <f>SUM(D637:D643)</f>
        <v>73</v>
      </c>
      <c r="E636" s="294">
        <f>SUM(E637:E643)</f>
        <v>15</v>
      </c>
      <c r="F636" s="294">
        <v>20</v>
      </c>
      <c r="G636" s="294">
        <v>8</v>
      </c>
      <c r="H636" s="294">
        <v>6</v>
      </c>
      <c r="I636" s="294">
        <v>5</v>
      </c>
      <c r="J636" s="294">
        <v>5</v>
      </c>
      <c r="K636" s="109"/>
      <c r="L636" s="110"/>
      <c r="M636" s="111"/>
      <c r="N636" s="39"/>
      <c r="O636" s="112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  <c r="AK636" s="113"/>
      <c r="AL636" s="113"/>
      <c r="AM636" s="113"/>
      <c r="AN636" s="113"/>
      <c r="AO636" s="113"/>
      <c r="AP636" s="113"/>
      <c r="AQ636" s="113"/>
      <c r="AR636" s="113"/>
      <c r="AS636" s="113"/>
      <c r="AT636" s="113"/>
      <c r="AU636" s="113"/>
      <c r="AV636" s="113"/>
      <c r="AW636" s="113"/>
      <c r="AX636" s="113"/>
      <c r="AY636" s="113"/>
      <c r="AZ636" s="113"/>
      <c r="BA636" s="113"/>
      <c r="BB636" s="113"/>
      <c r="BC636" s="113"/>
      <c r="BD636" s="113"/>
      <c r="BE636" s="113"/>
      <c r="BF636" s="113"/>
      <c r="BG636" s="113"/>
      <c r="BH636" s="113"/>
      <c r="BI636" s="113"/>
      <c r="BJ636" s="113"/>
      <c r="BK636" s="113"/>
      <c r="BL636" s="113"/>
      <c r="BM636" s="113"/>
      <c r="BN636" s="113"/>
      <c r="BO636" s="113"/>
      <c r="BP636" s="113"/>
      <c r="BQ636" s="113"/>
      <c r="BR636" s="113"/>
      <c r="BS636" s="113"/>
      <c r="BT636" s="113"/>
      <c r="BU636" s="113"/>
      <c r="BV636" s="113"/>
      <c r="BW636" s="113"/>
      <c r="BX636" s="113"/>
      <c r="BY636" s="113"/>
      <c r="BZ636" s="113"/>
      <c r="CA636" s="113"/>
      <c r="CB636" s="113"/>
      <c r="CC636" s="113"/>
      <c r="CD636" s="113"/>
      <c r="CE636" s="113"/>
      <c r="CF636" s="113"/>
      <c r="CG636" s="113"/>
      <c r="CH636" s="113"/>
      <c r="CI636" s="113"/>
      <c r="CJ636" s="113"/>
      <c r="CK636" s="113"/>
      <c r="CL636" s="113"/>
      <c r="CM636" s="113"/>
      <c r="CN636" s="113"/>
      <c r="CO636" s="113"/>
      <c r="CP636" s="113"/>
      <c r="CQ636" s="113"/>
      <c r="CR636" s="113"/>
      <c r="CS636" s="113"/>
      <c r="CT636" s="113"/>
      <c r="CU636" s="113"/>
      <c r="CV636" s="113"/>
      <c r="CW636" s="113"/>
      <c r="CX636" s="113"/>
      <c r="CY636" s="113"/>
      <c r="CZ636" s="113"/>
      <c r="DA636" s="113"/>
      <c r="DB636" s="113"/>
      <c r="DC636" s="113"/>
      <c r="DD636" s="113"/>
      <c r="DE636" s="113"/>
      <c r="DF636" s="113"/>
      <c r="DG636" s="113"/>
      <c r="DH636" s="113"/>
      <c r="DI636" s="113"/>
      <c r="DJ636" s="113"/>
      <c r="DK636" s="113"/>
      <c r="DL636" s="113"/>
      <c r="DM636" s="113"/>
      <c r="DN636" s="113"/>
      <c r="DO636" s="113"/>
      <c r="DP636" s="113"/>
      <c r="DQ636" s="113"/>
      <c r="DR636" s="113"/>
      <c r="DS636" s="113"/>
      <c r="DT636" s="113"/>
      <c r="DU636" s="113"/>
      <c r="DV636" s="113"/>
      <c r="DW636" s="113"/>
      <c r="DX636" s="113"/>
      <c r="DY636" s="113"/>
      <c r="DZ636" s="113"/>
      <c r="EA636" s="113"/>
      <c r="EB636" s="113"/>
      <c r="EC636" s="113"/>
      <c r="ED636" s="113"/>
      <c r="EE636" s="113"/>
      <c r="EF636" s="113"/>
      <c r="EG636" s="113"/>
      <c r="EH636" s="113"/>
      <c r="EI636" s="113"/>
      <c r="EJ636" s="113"/>
      <c r="EK636" s="113"/>
      <c r="EL636" s="113"/>
      <c r="EM636" s="113"/>
      <c r="EN636" s="113"/>
      <c r="EO636" s="113"/>
      <c r="EP636" s="113"/>
      <c r="EQ636" s="113"/>
      <c r="ER636" s="113"/>
      <c r="ES636" s="113"/>
      <c r="ET636" s="113"/>
      <c r="EU636" s="113"/>
      <c r="EV636" s="113"/>
      <c r="EW636" s="113"/>
      <c r="EX636" s="113"/>
      <c r="EY636" s="113"/>
      <c r="EZ636" s="113"/>
      <c r="FA636" s="113"/>
      <c r="FB636" s="113"/>
      <c r="FC636" s="113"/>
      <c r="FD636" s="113"/>
      <c r="FE636" s="113"/>
      <c r="FF636" s="113"/>
      <c r="FG636" s="113"/>
      <c r="FH636" s="113"/>
      <c r="FI636" s="113"/>
      <c r="FJ636" s="113"/>
      <c r="FK636" s="113"/>
      <c r="FL636" s="113"/>
      <c r="FM636" s="113"/>
      <c r="FN636" s="113"/>
      <c r="FO636" s="113"/>
      <c r="FP636" s="113"/>
      <c r="FQ636" s="113"/>
      <c r="FR636" s="113"/>
      <c r="FS636" s="113"/>
      <c r="FT636" s="113"/>
      <c r="FU636" s="113"/>
      <c r="FV636" s="113"/>
      <c r="FW636" s="113"/>
      <c r="FX636" s="113"/>
      <c r="FY636" s="113"/>
      <c r="FZ636" s="113"/>
      <c r="GA636" s="113"/>
      <c r="GB636" s="113"/>
      <c r="GC636" s="113"/>
    </row>
    <row r="637" spans="1:10" ht="18.75">
      <c r="A637" s="93"/>
      <c r="B637" s="98" t="s">
        <v>1621</v>
      </c>
      <c r="C637" s="14"/>
      <c r="D637" s="121">
        <v>40</v>
      </c>
      <c r="E637" s="121">
        <v>7</v>
      </c>
      <c r="F637" s="121">
        <v>10</v>
      </c>
      <c r="G637" s="121">
        <v>5</v>
      </c>
      <c r="H637" s="121">
        <v>5</v>
      </c>
      <c r="I637" s="121">
        <v>5</v>
      </c>
      <c r="J637" s="121">
        <v>5</v>
      </c>
    </row>
    <row r="638" spans="1:10" ht="18.75">
      <c r="A638" s="93"/>
      <c r="B638" s="98" t="s">
        <v>1622</v>
      </c>
      <c r="C638" s="14"/>
      <c r="D638" s="121">
        <v>9</v>
      </c>
      <c r="E638" s="121">
        <v>1</v>
      </c>
      <c r="F638" s="121">
        <v>4</v>
      </c>
      <c r="G638" s="121" t="s">
        <v>911</v>
      </c>
      <c r="H638" s="121" t="s">
        <v>911</v>
      </c>
      <c r="I638" s="121" t="s">
        <v>911</v>
      </c>
      <c r="J638" s="121" t="s">
        <v>911</v>
      </c>
    </row>
    <row r="639" spans="1:10" ht="18.75">
      <c r="A639" s="93"/>
      <c r="B639" s="98" t="s">
        <v>1623</v>
      </c>
      <c r="C639" s="14"/>
      <c r="D639" s="121">
        <v>11</v>
      </c>
      <c r="E639" s="121">
        <v>5</v>
      </c>
      <c r="F639" s="121">
        <v>2</v>
      </c>
      <c r="G639" s="121">
        <v>2</v>
      </c>
      <c r="H639" s="121" t="s">
        <v>911</v>
      </c>
      <c r="I639" s="121" t="s">
        <v>911</v>
      </c>
      <c r="J639" s="121" t="s">
        <v>911</v>
      </c>
    </row>
    <row r="640" spans="1:10" ht="18.75">
      <c r="A640" s="93"/>
      <c r="B640" s="98" t="s">
        <v>1624</v>
      </c>
      <c r="C640" s="14"/>
      <c r="D640" s="121">
        <v>6</v>
      </c>
      <c r="E640" s="121" t="s">
        <v>911</v>
      </c>
      <c r="F640" s="121">
        <v>1</v>
      </c>
      <c r="G640" s="121">
        <v>1</v>
      </c>
      <c r="H640" s="121" t="s">
        <v>911</v>
      </c>
      <c r="I640" s="121" t="s">
        <v>911</v>
      </c>
      <c r="J640" s="121" t="s">
        <v>911</v>
      </c>
    </row>
    <row r="641" spans="1:10" ht="18.75">
      <c r="A641" s="93"/>
      <c r="B641" s="98" t="s">
        <v>1759</v>
      </c>
      <c r="C641" s="14"/>
      <c r="D641" s="121">
        <v>4</v>
      </c>
      <c r="E641" s="121">
        <v>1</v>
      </c>
      <c r="F641" s="121">
        <v>1</v>
      </c>
      <c r="G641" s="121" t="s">
        <v>911</v>
      </c>
      <c r="H641" s="121" t="s">
        <v>911</v>
      </c>
      <c r="I641" s="121" t="s">
        <v>911</v>
      </c>
      <c r="J641" s="121" t="s">
        <v>911</v>
      </c>
    </row>
    <row r="642" spans="1:10" ht="18.75">
      <c r="A642" s="93"/>
      <c r="B642" s="98" t="s">
        <v>1626</v>
      </c>
      <c r="C642" s="14"/>
      <c r="D642" s="121">
        <v>1</v>
      </c>
      <c r="E642" s="121">
        <v>1</v>
      </c>
      <c r="F642" s="121" t="s">
        <v>911</v>
      </c>
      <c r="G642" s="213" t="s">
        <v>911</v>
      </c>
      <c r="H642" s="213">
        <v>1</v>
      </c>
      <c r="I642" s="121" t="s">
        <v>911</v>
      </c>
      <c r="J642" s="121" t="s">
        <v>911</v>
      </c>
    </row>
    <row r="643" spans="1:10" ht="18.75">
      <c r="A643" s="93"/>
      <c r="B643" s="98" t="s">
        <v>1627</v>
      </c>
      <c r="C643" s="14"/>
      <c r="D643" s="121">
        <v>2</v>
      </c>
      <c r="E643" s="121" t="s">
        <v>911</v>
      </c>
      <c r="F643" s="121">
        <v>2</v>
      </c>
      <c r="G643" s="213" t="s">
        <v>911</v>
      </c>
      <c r="H643" s="213" t="s">
        <v>911</v>
      </c>
      <c r="I643" s="213" t="s">
        <v>911</v>
      </c>
      <c r="J643" s="213" t="s">
        <v>911</v>
      </c>
    </row>
    <row r="644" spans="1:185" s="114" customFormat="1" ht="18.75">
      <c r="A644" s="93"/>
      <c r="B644" s="107" t="s">
        <v>1575</v>
      </c>
      <c r="C644" s="14"/>
      <c r="D644" s="294">
        <f>SUM(D645:D655)</f>
        <v>12</v>
      </c>
      <c r="E644" s="294">
        <f>SUM(E645:E655)</f>
        <v>8</v>
      </c>
      <c r="F644" s="294">
        <v>10</v>
      </c>
      <c r="G644" s="292">
        <v>1</v>
      </c>
      <c r="H644" s="292">
        <v>1</v>
      </c>
      <c r="I644" s="292">
        <v>1</v>
      </c>
      <c r="J644" s="292" t="s">
        <v>911</v>
      </c>
      <c r="K644" s="109"/>
      <c r="L644" s="110"/>
      <c r="M644" s="111"/>
      <c r="N644" s="39"/>
      <c r="O644" s="112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  <c r="AK644" s="113"/>
      <c r="AL644" s="113"/>
      <c r="AM644" s="113"/>
      <c r="AN644" s="113"/>
      <c r="AO644" s="113"/>
      <c r="AP644" s="113"/>
      <c r="AQ644" s="113"/>
      <c r="AR644" s="113"/>
      <c r="AS644" s="113"/>
      <c r="AT644" s="113"/>
      <c r="AU644" s="113"/>
      <c r="AV644" s="113"/>
      <c r="AW644" s="113"/>
      <c r="AX644" s="113"/>
      <c r="AY644" s="113"/>
      <c r="AZ644" s="113"/>
      <c r="BA644" s="113"/>
      <c r="BB644" s="113"/>
      <c r="BC644" s="113"/>
      <c r="BD644" s="113"/>
      <c r="BE644" s="113"/>
      <c r="BF644" s="113"/>
      <c r="BG644" s="113"/>
      <c r="BH644" s="113"/>
      <c r="BI644" s="113"/>
      <c r="BJ644" s="113"/>
      <c r="BK644" s="113"/>
      <c r="BL644" s="113"/>
      <c r="BM644" s="113"/>
      <c r="BN644" s="113"/>
      <c r="BO644" s="113"/>
      <c r="BP644" s="113"/>
      <c r="BQ644" s="113"/>
      <c r="BR644" s="113"/>
      <c r="BS644" s="113"/>
      <c r="BT644" s="113"/>
      <c r="BU644" s="113"/>
      <c r="BV644" s="113"/>
      <c r="BW644" s="113"/>
      <c r="BX644" s="113"/>
      <c r="BY644" s="113"/>
      <c r="BZ644" s="113"/>
      <c r="CA644" s="113"/>
      <c r="CB644" s="113"/>
      <c r="CC644" s="113"/>
      <c r="CD644" s="113"/>
      <c r="CE644" s="113"/>
      <c r="CF644" s="113"/>
      <c r="CG644" s="113"/>
      <c r="CH644" s="113"/>
      <c r="CI644" s="113"/>
      <c r="CJ644" s="113"/>
      <c r="CK644" s="113"/>
      <c r="CL644" s="113"/>
      <c r="CM644" s="113"/>
      <c r="CN644" s="113"/>
      <c r="CO644" s="113"/>
      <c r="CP644" s="113"/>
      <c r="CQ644" s="113"/>
      <c r="CR644" s="113"/>
      <c r="CS644" s="113"/>
      <c r="CT644" s="113"/>
      <c r="CU644" s="113"/>
      <c r="CV644" s="113"/>
      <c r="CW644" s="113"/>
      <c r="CX644" s="113"/>
      <c r="CY644" s="113"/>
      <c r="CZ644" s="113"/>
      <c r="DA644" s="113"/>
      <c r="DB644" s="113"/>
      <c r="DC644" s="113"/>
      <c r="DD644" s="113"/>
      <c r="DE644" s="113"/>
      <c r="DF644" s="113"/>
      <c r="DG644" s="113"/>
      <c r="DH644" s="113"/>
      <c r="DI644" s="113"/>
      <c r="DJ644" s="113"/>
      <c r="DK644" s="113"/>
      <c r="DL644" s="113"/>
      <c r="DM644" s="113"/>
      <c r="DN644" s="113"/>
      <c r="DO644" s="113"/>
      <c r="DP644" s="113"/>
      <c r="DQ644" s="113"/>
      <c r="DR644" s="113"/>
      <c r="DS644" s="113"/>
      <c r="DT644" s="113"/>
      <c r="DU644" s="113"/>
      <c r="DV644" s="113"/>
      <c r="DW644" s="113"/>
      <c r="DX644" s="113"/>
      <c r="DY644" s="113"/>
      <c r="DZ644" s="113"/>
      <c r="EA644" s="113"/>
      <c r="EB644" s="113"/>
      <c r="EC644" s="113"/>
      <c r="ED644" s="113"/>
      <c r="EE644" s="113"/>
      <c r="EF644" s="113"/>
      <c r="EG644" s="113"/>
      <c r="EH644" s="113"/>
      <c r="EI644" s="113"/>
      <c r="EJ644" s="113"/>
      <c r="EK644" s="113"/>
      <c r="EL644" s="113"/>
      <c r="EM644" s="113"/>
      <c r="EN644" s="113"/>
      <c r="EO644" s="113"/>
      <c r="EP644" s="113"/>
      <c r="EQ644" s="113"/>
      <c r="ER644" s="113"/>
      <c r="ES644" s="113"/>
      <c r="ET644" s="113"/>
      <c r="EU644" s="113"/>
      <c r="EV644" s="113"/>
      <c r="EW644" s="113"/>
      <c r="EX644" s="113"/>
      <c r="EY644" s="113"/>
      <c r="EZ644" s="113"/>
      <c r="FA644" s="113"/>
      <c r="FB644" s="113"/>
      <c r="FC644" s="113"/>
      <c r="FD644" s="113"/>
      <c r="FE644" s="113"/>
      <c r="FF644" s="113"/>
      <c r="FG644" s="113"/>
      <c r="FH644" s="113"/>
      <c r="FI644" s="113"/>
      <c r="FJ644" s="113"/>
      <c r="FK644" s="113"/>
      <c r="FL644" s="113"/>
      <c r="FM644" s="113"/>
      <c r="FN644" s="113"/>
      <c r="FO644" s="113"/>
      <c r="FP644" s="113"/>
      <c r="FQ644" s="113"/>
      <c r="FR644" s="113"/>
      <c r="FS644" s="113"/>
      <c r="FT644" s="113"/>
      <c r="FU644" s="113"/>
      <c r="FV644" s="113"/>
      <c r="FW644" s="113"/>
      <c r="FX644" s="113"/>
      <c r="FY644" s="113"/>
      <c r="FZ644" s="113"/>
      <c r="GA644" s="113"/>
      <c r="GB644" s="113"/>
      <c r="GC644" s="113"/>
    </row>
    <row r="645" spans="1:10" ht="18.75">
      <c r="A645" s="93"/>
      <c r="B645" s="98" t="s">
        <v>1630</v>
      </c>
      <c r="C645" s="14"/>
      <c r="D645" s="121">
        <v>1</v>
      </c>
      <c r="E645" s="121">
        <v>1</v>
      </c>
      <c r="F645" s="121">
        <v>1</v>
      </c>
      <c r="G645" s="213" t="s">
        <v>911</v>
      </c>
      <c r="H645" s="213" t="s">
        <v>911</v>
      </c>
      <c r="I645" s="213" t="s">
        <v>911</v>
      </c>
      <c r="J645" s="213" t="s">
        <v>911</v>
      </c>
    </row>
    <row r="646" spans="1:10" ht="18.75">
      <c r="A646" s="93"/>
      <c r="B646" s="98" t="s">
        <v>453</v>
      </c>
      <c r="C646" s="14"/>
      <c r="D646" s="121">
        <v>1</v>
      </c>
      <c r="E646" s="121">
        <v>1</v>
      </c>
      <c r="F646" s="121">
        <v>1</v>
      </c>
      <c r="G646" s="213" t="s">
        <v>911</v>
      </c>
      <c r="H646" s="264">
        <v>1</v>
      </c>
      <c r="I646" s="264">
        <v>2</v>
      </c>
      <c r="J646" s="264">
        <v>2</v>
      </c>
    </row>
    <row r="647" spans="1:10" ht="18.75">
      <c r="A647" s="93"/>
      <c r="B647" s="98" t="s">
        <v>1631</v>
      </c>
      <c r="C647" s="14"/>
      <c r="D647" s="121">
        <v>1</v>
      </c>
      <c r="E647" s="121">
        <v>1</v>
      </c>
      <c r="F647" s="213" t="s">
        <v>911</v>
      </c>
      <c r="G647" s="213" t="s">
        <v>911</v>
      </c>
      <c r="H647" s="213" t="s">
        <v>911</v>
      </c>
      <c r="I647" s="213">
        <v>1</v>
      </c>
      <c r="J647" s="213" t="s">
        <v>911</v>
      </c>
    </row>
    <row r="648" spans="1:10" ht="18.75">
      <c r="A648" s="93"/>
      <c r="B648" s="98" t="s">
        <v>1632</v>
      </c>
      <c r="C648" s="14"/>
      <c r="D648" s="121">
        <v>1</v>
      </c>
      <c r="E648" s="121">
        <v>1</v>
      </c>
      <c r="F648" s="121">
        <v>1</v>
      </c>
      <c r="G648" s="213" t="s">
        <v>911</v>
      </c>
      <c r="H648" s="213" t="s">
        <v>911</v>
      </c>
      <c r="I648" s="213" t="s">
        <v>911</v>
      </c>
      <c r="J648" s="213" t="s">
        <v>911</v>
      </c>
    </row>
    <row r="649" spans="1:10" ht="18.75">
      <c r="A649" s="93"/>
      <c r="B649" s="98" t="s">
        <v>1633</v>
      </c>
      <c r="C649" s="14"/>
      <c r="D649" s="121">
        <v>1</v>
      </c>
      <c r="E649" s="121">
        <v>1</v>
      </c>
      <c r="F649" s="213" t="s">
        <v>911</v>
      </c>
      <c r="G649" s="213" t="s">
        <v>911</v>
      </c>
      <c r="H649" s="213">
        <v>1</v>
      </c>
      <c r="I649" s="213" t="s">
        <v>911</v>
      </c>
      <c r="J649" s="213" t="s">
        <v>911</v>
      </c>
    </row>
    <row r="650" spans="1:10" ht="18.75">
      <c r="A650" s="93"/>
      <c r="B650" s="98" t="s">
        <v>1181</v>
      </c>
      <c r="C650" s="14"/>
      <c r="D650" s="213" t="s">
        <v>911</v>
      </c>
      <c r="E650" s="213" t="s">
        <v>911</v>
      </c>
      <c r="F650" s="121">
        <v>1</v>
      </c>
      <c r="G650" s="213" t="s">
        <v>911</v>
      </c>
      <c r="H650" s="213" t="s">
        <v>911</v>
      </c>
      <c r="I650" s="213" t="s">
        <v>911</v>
      </c>
      <c r="J650" s="213" t="s">
        <v>911</v>
      </c>
    </row>
    <row r="651" spans="1:185" s="114" customFormat="1" ht="18.75">
      <c r="A651" s="93"/>
      <c r="B651" s="98" t="s">
        <v>1179</v>
      </c>
      <c r="C651" s="14"/>
      <c r="D651" s="121">
        <v>1</v>
      </c>
      <c r="E651" s="121" t="s">
        <v>911</v>
      </c>
      <c r="F651" s="121">
        <v>1</v>
      </c>
      <c r="G651" s="213" t="s">
        <v>911</v>
      </c>
      <c r="H651" s="213" t="s">
        <v>911</v>
      </c>
      <c r="I651" s="213" t="s">
        <v>911</v>
      </c>
      <c r="J651" s="213" t="s">
        <v>911</v>
      </c>
      <c r="K651" s="109"/>
      <c r="L651" s="110"/>
      <c r="M651" s="111"/>
      <c r="N651" s="39"/>
      <c r="O651" s="112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  <c r="AK651" s="113"/>
      <c r="AL651" s="113"/>
      <c r="AM651" s="113"/>
      <c r="AN651" s="113"/>
      <c r="AO651" s="113"/>
      <c r="AP651" s="113"/>
      <c r="AQ651" s="113"/>
      <c r="AR651" s="113"/>
      <c r="AS651" s="113"/>
      <c r="AT651" s="113"/>
      <c r="AU651" s="113"/>
      <c r="AV651" s="113"/>
      <c r="AW651" s="113"/>
      <c r="AX651" s="113"/>
      <c r="AY651" s="113"/>
      <c r="AZ651" s="113"/>
      <c r="BA651" s="113"/>
      <c r="BB651" s="113"/>
      <c r="BC651" s="113"/>
      <c r="BD651" s="113"/>
      <c r="BE651" s="113"/>
      <c r="BF651" s="113"/>
      <c r="BG651" s="113"/>
      <c r="BH651" s="113"/>
      <c r="BI651" s="113"/>
      <c r="BJ651" s="113"/>
      <c r="BK651" s="113"/>
      <c r="BL651" s="113"/>
      <c r="BM651" s="113"/>
      <c r="BN651" s="113"/>
      <c r="BO651" s="113"/>
      <c r="BP651" s="113"/>
      <c r="BQ651" s="113"/>
      <c r="BR651" s="113"/>
      <c r="BS651" s="113"/>
      <c r="BT651" s="113"/>
      <c r="BU651" s="113"/>
      <c r="BV651" s="113"/>
      <c r="BW651" s="113"/>
      <c r="BX651" s="113"/>
      <c r="BY651" s="113"/>
      <c r="BZ651" s="113"/>
      <c r="CA651" s="113"/>
      <c r="CB651" s="113"/>
      <c r="CC651" s="113"/>
      <c r="CD651" s="113"/>
      <c r="CE651" s="113"/>
      <c r="CF651" s="113"/>
      <c r="CG651" s="113"/>
      <c r="CH651" s="113"/>
      <c r="CI651" s="113"/>
      <c r="CJ651" s="113"/>
      <c r="CK651" s="113"/>
      <c r="CL651" s="113"/>
      <c r="CM651" s="113"/>
      <c r="CN651" s="113"/>
      <c r="CO651" s="113"/>
      <c r="CP651" s="113"/>
      <c r="CQ651" s="113"/>
      <c r="CR651" s="113"/>
      <c r="CS651" s="113"/>
      <c r="CT651" s="113"/>
      <c r="CU651" s="113"/>
      <c r="CV651" s="113"/>
      <c r="CW651" s="113"/>
      <c r="CX651" s="113"/>
      <c r="CY651" s="113"/>
      <c r="CZ651" s="113"/>
      <c r="DA651" s="113"/>
      <c r="DB651" s="113"/>
      <c r="DC651" s="113"/>
      <c r="DD651" s="113"/>
      <c r="DE651" s="113"/>
      <c r="DF651" s="113"/>
      <c r="DG651" s="113"/>
      <c r="DH651" s="113"/>
      <c r="DI651" s="113"/>
      <c r="DJ651" s="113"/>
      <c r="DK651" s="113"/>
      <c r="DL651" s="113"/>
      <c r="DM651" s="113"/>
      <c r="DN651" s="113"/>
      <c r="DO651" s="113"/>
      <c r="DP651" s="113"/>
      <c r="DQ651" s="113"/>
      <c r="DR651" s="113"/>
      <c r="DS651" s="113"/>
      <c r="DT651" s="113"/>
      <c r="DU651" s="113"/>
      <c r="DV651" s="113"/>
      <c r="DW651" s="113"/>
      <c r="DX651" s="113"/>
      <c r="DY651" s="113"/>
      <c r="DZ651" s="113"/>
      <c r="EA651" s="113"/>
      <c r="EB651" s="113"/>
      <c r="EC651" s="113"/>
      <c r="ED651" s="113"/>
      <c r="EE651" s="113"/>
      <c r="EF651" s="113"/>
      <c r="EG651" s="113"/>
      <c r="EH651" s="113"/>
      <c r="EI651" s="113"/>
      <c r="EJ651" s="113"/>
      <c r="EK651" s="113"/>
      <c r="EL651" s="113"/>
      <c r="EM651" s="113"/>
      <c r="EN651" s="113"/>
      <c r="EO651" s="113"/>
      <c r="EP651" s="113"/>
      <c r="EQ651" s="113"/>
      <c r="ER651" s="113"/>
      <c r="ES651" s="113"/>
      <c r="ET651" s="113"/>
      <c r="EU651" s="113"/>
      <c r="EV651" s="113"/>
      <c r="EW651" s="113"/>
      <c r="EX651" s="113"/>
      <c r="EY651" s="113"/>
      <c r="EZ651" s="113"/>
      <c r="FA651" s="113"/>
      <c r="FB651" s="113"/>
      <c r="FC651" s="113"/>
      <c r="FD651" s="113"/>
      <c r="FE651" s="113"/>
      <c r="FF651" s="113"/>
      <c r="FG651" s="113"/>
      <c r="FH651" s="113"/>
      <c r="FI651" s="113"/>
      <c r="FJ651" s="113"/>
      <c r="FK651" s="113"/>
      <c r="FL651" s="113"/>
      <c r="FM651" s="113"/>
      <c r="FN651" s="113"/>
      <c r="FO651" s="113"/>
      <c r="FP651" s="113"/>
      <c r="FQ651" s="113"/>
      <c r="FR651" s="113"/>
      <c r="FS651" s="113"/>
      <c r="FT651" s="113"/>
      <c r="FU651" s="113"/>
      <c r="FV651" s="113"/>
      <c r="FW651" s="113"/>
      <c r="FX651" s="113"/>
      <c r="FY651" s="113"/>
      <c r="FZ651" s="113"/>
      <c r="GA651" s="113"/>
      <c r="GB651" s="113"/>
      <c r="GC651" s="113"/>
    </row>
    <row r="652" spans="1:10" ht="18.75">
      <c r="A652" s="93"/>
      <c r="B652" s="98" t="s">
        <v>455</v>
      </c>
      <c r="C652" s="14"/>
      <c r="D652" s="121">
        <v>1</v>
      </c>
      <c r="E652" s="121">
        <v>1</v>
      </c>
      <c r="F652" s="213" t="s">
        <v>911</v>
      </c>
      <c r="G652" s="213">
        <v>1</v>
      </c>
      <c r="H652" s="213" t="s">
        <v>911</v>
      </c>
      <c r="I652" s="213" t="s">
        <v>911</v>
      </c>
      <c r="J652" s="213" t="s">
        <v>911</v>
      </c>
    </row>
    <row r="653" spans="1:10" ht="18.75">
      <c r="A653" s="93"/>
      <c r="B653" s="98" t="s">
        <v>1634</v>
      </c>
      <c r="C653" s="14"/>
      <c r="D653" s="127">
        <v>2</v>
      </c>
      <c r="E653" s="121" t="s">
        <v>911</v>
      </c>
      <c r="F653" s="127">
        <v>2</v>
      </c>
      <c r="G653" s="213" t="s">
        <v>911</v>
      </c>
      <c r="H653" s="213" t="s">
        <v>911</v>
      </c>
      <c r="I653" s="213" t="s">
        <v>911</v>
      </c>
      <c r="J653" s="213" t="s">
        <v>911</v>
      </c>
    </row>
    <row r="654" spans="1:10" ht="18.75">
      <c r="A654" s="93"/>
      <c r="B654" s="98" t="s">
        <v>1635</v>
      </c>
      <c r="C654" s="14"/>
      <c r="D654" s="127">
        <v>1</v>
      </c>
      <c r="E654" s="121">
        <v>1</v>
      </c>
      <c r="F654" s="121">
        <v>1</v>
      </c>
      <c r="G654" s="213" t="s">
        <v>911</v>
      </c>
      <c r="H654" s="213" t="s">
        <v>911</v>
      </c>
      <c r="I654" s="213" t="s">
        <v>911</v>
      </c>
      <c r="J654" s="213" t="s">
        <v>911</v>
      </c>
    </row>
    <row r="655" spans="1:10" ht="18.75">
      <c r="A655" s="93"/>
      <c r="B655" s="98" t="s">
        <v>1636</v>
      </c>
      <c r="C655" s="14"/>
      <c r="D655" s="121">
        <v>2</v>
      </c>
      <c r="E655" s="121">
        <v>1</v>
      </c>
      <c r="F655" s="121">
        <v>2</v>
      </c>
      <c r="G655" s="213" t="s">
        <v>911</v>
      </c>
      <c r="H655" s="213" t="s">
        <v>911</v>
      </c>
      <c r="I655" s="213" t="s">
        <v>911</v>
      </c>
      <c r="J655" s="213" t="s">
        <v>911</v>
      </c>
    </row>
    <row r="656" spans="1:185" s="114" customFormat="1" ht="18.75">
      <c r="A656" s="93"/>
      <c r="B656" s="107" t="s">
        <v>2275</v>
      </c>
      <c r="C656" s="14"/>
      <c r="D656" s="294">
        <f>SUM(D657:D666)</f>
        <v>14</v>
      </c>
      <c r="E656" s="294">
        <f>SUM(E657:E666)</f>
        <v>4</v>
      </c>
      <c r="F656" s="294">
        <v>6</v>
      </c>
      <c r="G656" s="292"/>
      <c r="H656" s="292">
        <v>1</v>
      </c>
      <c r="I656" s="292">
        <v>1</v>
      </c>
      <c r="J656" s="292">
        <v>1</v>
      </c>
      <c r="K656" s="109"/>
      <c r="L656" s="110"/>
      <c r="M656" s="111"/>
      <c r="N656" s="39"/>
      <c r="O656" s="112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  <c r="AK656" s="113"/>
      <c r="AL656" s="113"/>
      <c r="AM656" s="113"/>
      <c r="AN656" s="113"/>
      <c r="AO656" s="113"/>
      <c r="AP656" s="113"/>
      <c r="AQ656" s="113"/>
      <c r="AR656" s="113"/>
      <c r="AS656" s="113"/>
      <c r="AT656" s="113"/>
      <c r="AU656" s="113"/>
      <c r="AV656" s="113"/>
      <c r="AW656" s="113"/>
      <c r="AX656" s="113"/>
      <c r="AY656" s="113"/>
      <c r="AZ656" s="113"/>
      <c r="BA656" s="113"/>
      <c r="BB656" s="113"/>
      <c r="BC656" s="113"/>
      <c r="BD656" s="113"/>
      <c r="BE656" s="113"/>
      <c r="BF656" s="113"/>
      <c r="BG656" s="113"/>
      <c r="BH656" s="113"/>
      <c r="BI656" s="113"/>
      <c r="BJ656" s="113"/>
      <c r="BK656" s="113"/>
      <c r="BL656" s="113"/>
      <c r="BM656" s="113"/>
      <c r="BN656" s="113"/>
      <c r="BO656" s="113"/>
      <c r="BP656" s="113"/>
      <c r="BQ656" s="113"/>
      <c r="BR656" s="113"/>
      <c r="BS656" s="113"/>
      <c r="BT656" s="113"/>
      <c r="BU656" s="113"/>
      <c r="BV656" s="113"/>
      <c r="BW656" s="113"/>
      <c r="BX656" s="113"/>
      <c r="BY656" s="113"/>
      <c r="BZ656" s="113"/>
      <c r="CA656" s="113"/>
      <c r="CB656" s="113"/>
      <c r="CC656" s="113"/>
      <c r="CD656" s="113"/>
      <c r="CE656" s="113"/>
      <c r="CF656" s="113"/>
      <c r="CG656" s="113"/>
      <c r="CH656" s="113"/>
      <c r="CI656" s="113"/>
      <c r="CJ656" s="113"/>
      <c r="CK656" s="113"/>
      <c r="CL656" s="113"/>
      <c r="CM656" s="113"/>
      <c r="CN656" s="113"/>
      <c r="CO656" s="113"/>
      <c r="CP656" s="113"/>
      <c r="CQ656" s="113"/>
      <c r="CR656" s="113"/>
      <c r="CS656" s="113"/>
      <c r="CT656" s="113"/>
      <c r="CU656" s="113"/>
      <c r="CV656" s="113"/>
      <c r="CW656" s="113"/>
      <c r="CX656" s="113"/>
      <c r="CY656" s="113"/>
      <c r="CZ656" s="113"/>
      <c r="DA656" s="113"/>
      <c r="DB656" s="113"/>
      <c r="DC656" s="113"/>
      <c r="DD656" s="113"/>
      <c r="DE656" s="113"/>
      <c r="DF656" s="113"/>
      <c r="DG656" s="113"/>
      <c r="DH656" s="113"/>
      <c r="DI656" s="113"/>
      <c r="DJ656" s="113"/>
      <c r="DK656" s="113"/>
      <c r="DL656" s="113"/>
      <c r="DM656" s="113"/>
      <c r="DN656" s="113"/>
      <c r="DO656" s="113"/>
      <c r="DP656" s="113"/>
      <c r="DQ656" s="113"/>
      <c r="DR656" s="113"/>
      <c r="DS656" s="113"/>
      <c r="DT656" s="113"/>
      <c r="DU656" s="113"/>
      <c r="DV656" s="113"/>
      <c r="DW656" s="113"/>
      <c r="DX656" s="113"/>
      <c r="DY656" s="113"/>
      <c r="DZ656" s="113"/>
      <c r="EA656" s="113"/>
      <c r="EB656" s="113"/>
      <c r="EC656" s="113"/>
      <c r="ED656" s="113"/>
      <c r="EE656" s="113"/>
      <c r="EF656" s="113"/>
      <c r="EG656" s="113"/>
      <c r="EH656" s="113"/>
      <c r="EI656" s="113"/>
      <c r="EJ656" s="113"/>
      <c r="EK656" s="113"/>
      <c r="EL656" s="113"/>
      <c r="EM656" s="113"/>
      <c r="EN656" s="113"/>
      <c r="EO656" s="113"/>
      <c r="EP656" s="113"/>
      <c r="EQ656" s="113"/>
      <c r="ER656" s="113"/>
      <c r="ES656" s="113"/>
      <c r="ET656" s="113"/>
      <c r="EU656" s="113"/>
      <c r="EV656" s="113"/>
      <c r="EW656" s="113"/>
      <c r="EX656" s="113"/>
      <c r="EY656" s="113"/>
      <c r="EZ656" s="113"/>
      <c r="FA656" s="113"/>
      <c r="FB656" s="113"/>
      <c r="FC656" s="113"/>
      <c r="FD656" s="113"/>
      <c r="FE656" s="113"/>
      <c r="FF656" s="113"/>
      <c r="FG656" s="113"/>
      <c r="FH656" s="113"/>
      <c r="FI656" s="113"/>
      <c r="FJ656" s="113"/>
      <c r="FK656" s="113"/>
      <c r="FL656" s="113"/>
      <c r="FM656" s="113"/>
      <c r="FN656" s="113"/>
      <c r="FO656" s="113"/>
      <c r="FP656" s="113"/>
      <c r="FQ656" s="113"/>
      <c r="FR656" s="113"/>
      <c r="FS656" s="113"/>
      <c r="FT656" s="113"/>
      <c r="FU656" s="113"/>
      <c r="FV656" s="113"/>
      <c r="FW656" s="113"/>
      <c r="FX656" s="113"/>
      <c r="FY656" s="113"/>
      <c r="FZ656" s="113"/>
      <c r="GA656" s="113"/>
      <c r="GB656" s="113"/>
      <c r="GC656" s="113"/>
    </row>
    <row r="657" spans="1:10" ht="18.75">
      <c r="A657" s="93"/>
      <c r="B657" s="98" t="s">
        <v>1637</v>
      </c>
      <c r="C657" s="14"/>
      <c r="D657" s="121">
        <v>2</v>
      </c>
      <c r="E657" s="121">
        <v>1</v>
      </c>
      <c r="F657" s="121">
        <v>1</v>
      </c>
      <c r="G657" s="213" t="s">
        <v>911</v>
      </c>
      <c r="H657" s="213" t="s">
        <v>911</v>
      </c>
      <c r="I657" s="213" t="s">
        <v>911</v>
      </c>
      <c r="J657" s="213" t="s">
        <v>911</v>
      </c>
    </row>
    <row r="658" spans="1:10" ht="18.75">
      <c r="A658" s="93"/>
      <c r="B658" s="98" t="s">
        <v>1638</v>
      </c>
      <c r="C658" s="14"/>
      <c r="D658" s="121">
        <v>1</v>
      </c>
      <c r="E658" s="121">
        <v>1</v>
      </c>
      <c r="F658" s="213" t="s">
        <v>911</v>
      </c>
      <c r="G658" s="213" t="s">
        <v>911</v>
      </c>
      <c r="H658" s="213" t="s">
        <v>911</v>
      </c>
      <c r="I658" s="213" t="s">
        <v>911</v>
      </c>
      <c r="J658" s="213">
        <v>1</v>
      </c>
    </row>
    <row r="659" spans="1:10" ht="18.75">
      <c r="A659" s="93"/>
      <c r="B659" s="98" t="s">
        <v>1897</v>
      </c>
      <c r="C659" s="14"/>
      <c r="D659" s="121">
        <v>1</v>
      </c>
      <c r="E659" s="121">
        <v>1</v>
      </c>
      <c r="F659" s="213" t="s">
        <v>911</v>
      </c>
      <c r="G659" s="213" t="s">
        <v>911</v>
      </c>
      <c r="H659" s="213">
        <v>1</v>
      </c>
      <c r="I659" s="213" t="s">
        <v>911</v>
      </c>
      <c r="J659" s="213" t="s">
        <v>911</v>
      </c>
    </row>
    <row r="660" spans="1:10" ht="18.75">
      <c r="A660" s="93"/>
      <c r="B660" s="98" t="s">
        <v>443</v>
      </c>
      <c r="C660" s="14"/>
      <c r="D660" s="121">
        <v>1</v>
      </c>
      <c r="E660" s="121" t="s">
        <v>911</v>
      </c>
      <c r="F660" s="213" t="s">
        <v>911</v>
      </c>
      <c r="G660" s="213" t="s">
        <v>911</v>
      </c>
      <c r="H660" s="213" t="s">
        <v>911</v>
      </c>
      <c r="I660" s="213" t="s">
        <v>911</v>
      </c>
      <c r="J660" s="213" t="s">
        <v>911</v>
      </c>
    </row>
    <row r="661" spans="1:10" ht="18.75">
      <c r="A661" s="93"/>
      <c r="B661" s="98" t="s">
        <v>1761</v>
      </c>
      <c r="C661" s="14"/>
      <c r="D661" s="121">
        <v>4</v>
      </c>
      <c r="E661" s="121" t="s">
        <v>911</v>
      </c>
      <c r="F661" s="121">
        <v>1</v>
      </c>
      <c r="G661" s="213" t="s">
        <v>911</v>
      </c>
      <c r="H661" s="213" t="s">
        <v>911</v>
      </c>
      <c r="I661" s="213">
        <v>1</v>
      </c>
      <c r="J661" s="213" t="s">
        <v>911</v>
      </c>
    </row>
    <row r="662" spans="1:10" ht="18.75">
      <c r="A662" s="93"/>
      <c r="B662" s="98" t="s">
        <v>1639</v>
      </c>
      <c r="C662" s="14"/>
      <c r="D662" s="121">
        <v>1</v>
      </c>
      <c r="E662" s="121" t="s">
        <v>911</v>
      </c>
      <c r="F662" s="213" t="s">
        <v>911</v>
      </c>
      <c r="G662" s="213" t="s">
        <v>911</v>
      </c>
      <c r="H662" s="213" t="s">
        <v>911</v>
      </c>
      <c r="I662" s="213" t="s">
        <v>911</v>
      </c>
      <c r="J662" s="213" t="s">
        <v>911</v>
      </c>
    </row>
    <row r="663" spans="1:10" ht="18.75">
      <c r="A663" s="93"/>
      <c r="B663" s="98" t="s">
        <v>441</v>
      </c>
      <c r="C663" s="14"/>
      <c r="D663" s="121">
        <v>1</v>
      </c>
      <c r="E663" s="121">
        <v>1</v>
      </c>
      <c r="F663" s="121">
        <v>1</v>
      </c>
      <c r="G663" s="213" t="s">
        <v>911</v>
      </c>
      <c r="H663" s="213" t="s">
        <v>911</v>
      </c>
      <c r="I663" s="213" t="s">
        <v>911</v>
      </c>
      <c r="J663" s="213" t="s">
        <v>911</v>
      </c>
    </row>
    <row r="664" spans="1:10" ht="18.75">
      <c r="A664" s="93"/>
      <c r="B664" s="98" t="s">
        <v>1640</v>
      </c>
      <c r="C664" s="14"/>
      <c r="D664" s="121">
        <v>1</v>
      </c>
      <c r="E664" s="121" t="s">
        <v>911</v>
      </c>
      <c r="F664" s="121">
        <v>1</v>
      </c>
      <c r="G664" s="213" t="s">
        <v>911</v>
      </c>
      <c r="H664" s="213" t="s">
        <v>911</v>
      </c>
      <c r="I664" s="213" t="s">
        <v>911</v>
      </c>
      <c r="J664" s="213" t="s">
        <v>911</v>
      </c>
    </row>
    <row r="665" spans="1:10" ht="18.75">
      <c r="A665" s="93"/>
      <c r="B665" s="98" t="s">
        <v>435</v>
      </c>
      <c r="C665" s="14"/>
      <c r="D665" s="121">
        <v>1</v>
      </c>
      <c r="E665" s="121" t="s">
        <v>911</v>
      </c>
      <c r="F665" s="121">
        <v>1</v>
      </c>
      <c r="G665" s="121" t="s">
        <v>911</v>
      </c>
      <c r="H665" s="121" t="s">
        <v>911</v>
      </c>
      <c r="I665" s="121" t="s">
        <v>911</v>
      </c>
      <c r="J665" s="121" t="s">
        <v>911</v>
      </c>
    </row>
    <row r="666" spans="1:10" ht="18.75">
      <c r="A666" s="93"/>
      <c r="B666" s="98" t="s">
        <v>1745</v>
      </c>
      <c r="C666" s="14"/>
      <c r="D666" s="121">
        <v>1</v>
      </c>
      <c r="E666" s="121" t="s">
        <v>911</v>
      </c>
      <c r="F666" s="121">
        <v>1</v>
      </c>
      <c r="G666" s="121" t="s">
        <v>911</v>
      </c>
      <c r="H666" s="121" t="s">
        <v>911</v>
      </c>
      <c r="I666" s="121" t="s">
        <v>911</v>
      </c>
      <c r="J666" s="121" t="s">
        <v>911</v>
      </c>
    </row>
    <row r="667" spans="1:10" ht="18.75">
      <c r="A667" s="179">
        <v>12</v>
      </c>
      <c r="B667" s="126" t="s">
        <v>227</v>
      </c>
      <c r="C667" s="122"/>
      <c r="D667" s="214">
        <v>395</v>
      </c>
      <c r="E667" s="214">
        <v>30</v>
      </c>
      <c r="F667" s="214">
        <v>6</v>
      </c>
      <c r="G667" s="121" t="s">
        <v>911</v>
      </c>
      <c r="H667" s="121" t="s">
        <v>911</v>
      </c>
      <c r="I667" s="121" t="s">
        <v>911</v>
      </c>
      <c r="J667" s="121" t="s">
        <v>911</v>
      </c>
    </row>
    <row r="668" spans="1:10" ht="18.75">
      <c r="A668" s="93"/>
      <c r="B668" s="107" t="s">
        <v>2275</v>
      </c>
      <c r="C668" s="122"/>
      <c r="D668" s="294">
        <v>94</v>
      </c>
      <c r="E668" s="294">
        <v>3</v>
      </c>
      <c r="F668" s="294">
        <v>6</v>
      </c>
      <c r="G668" s="294" t="s">
        <v>911</v>
      </c>
      <c r="H668" s="294" t="s">
        <v>911</v>
      </c>
      <c r="I668" s="294" t="s">
        <v>911</v>
      </c>
      <c r="J668" s="294" t="s">
        <v>911</v>
      </c>
    </row>
    <row r="669" spans="1:10" ht="18.75">
      <c r="A669" s="93"/>
      <c r="B669" s="98" t="s">
        <v>441</v>
      </c>
      <c r="C669" s="122" t="s">
        <v>1656</v>
      </c>
      <c r="D669" s="121">
        <v>10</v>
      </c>
      <c r="E669" s="121" t="s">
        <v>911</v>
      </c>
      <c r="F669" s="121">
        <v>6</v>
      </c>
      <c r="G669" s="121" t="s">
        <v>911</v>
      </c>
      <c r="H669" s="121" t="s">
        <v>911</v>
      </c>
      <c r="I669" s="121" t="s">
        <v>911</v>
      </c>
      <c r="J669" s="121" t="s">
        <v>911</v>
      </c>
    </row>
    <row r="670" spans="1:10" ht="18.75">
      <c r="A670" s="179">
        <v>13</v>
      </c>
      <c r="B670" s="95" t="s">
        <v>228</v>
      </c>
      <c r="C670" s="98"/>
      <c r="D670" s="54">
        <v>325</v>
      </c>
      <c r="E670" s="54">
        <v>24</v>
      </c>
      <c r="F670" s="54">
        <v>14</v>
      </c>
      <c r="G670" s="54">
        <v>20</v>
      </c>
      <c r="H670" s="54">
        <v>26</v>
      </c>
      <c r="I670" s="54">
        <v>40</v>
      </c>
      <c r="J670" s="54">
        <v>45</v>
      </c>
    </row>
    <row r="671" spans="1:10" ht="18.75">
      <c r="A671" s="93"/>
      <c r="B671" s="229" t="s">
        <v>179</v>
      </c>
      <c r="C671" s="98"/>
      <c r="D671" s="289">
        <v>148</v>
      </c>
      <c r="E671" s="289">
        <v>20</v>
      </c>
      <c r="F671" s="289">
        <v>13</v>
      </c>
      <c r="G671" s="289">
        <v>17</v>
      </c>
      <c r="H671" s="289">
        <v>26</v>
      </c>
      <c r="I671" s="289">
        <v>37</v>
      </c>
      <c r="J671" s="289">
        <v>45</v>
      </c>
    </row>
    <row r="672" spans="1:10" ht="18.75">
      <c r="A672" s="93"/>
      <c r="B672" s="98" t="s">
        <v>1476</v>
      </c>
      <c r="C672" s="98">
        <v>143882</v>
      </c>
      <c r="D672" s="22">
        <v>10</v>
      </c>
      <c r="E672" s="22">
        <v>3</v>
      </c>
      <c r="F672" s="22">
        <v>2</v>
      </c>
      <c r="G672" s="22">
        <v>4</v>
      </c>
      <c r="H672" s="22">
        <v>7</v>
      </c>
      <c r="I672" s="22">
        <v>7</v>
      </c>
      <c r="J672" s="22">
        <v>9</v>
      </c>
    </row>
    <row r="673" spans="1:10" ht="18.75">
      <c r="A673" s="93"/>
      <c r="B673" s="98" t="s">
        <v>1406</v>
      </c>
      <c r="C673" s="98">
        <v>135833</v>
      </c>
      <c r="D673" s="22">
        <v>9</v>
      </c>
      <c r="E673" s="22">
        <v>2</v>
      </c>
      <c r="F673" s="22">
        <v>1</v>
      </c>
      <c r="G673" s="22">
        <v>3</v>
      </c>
      <c r="H673" s="22">
        <v>3</v>
      </c>
      <c r="I673" s="22">
        <v>6</v>
      </c>
      <c r="J673" s="22">
        <v>7</v>
      </c>
    </row>
    <row r="674" spans="1:10" ht="18.75">
      <c r="A674" s="93"/>
      <c r="B674" s="98" t="s">
        <v>2045</v>
      </c>
      <c r="C674" s="98">
        <v>137881</v>
      </c>
      <c r="D674" s="22">
        <v>14</v>
      </c>
      <c r="E674" s="22">
        <v>3</v>
      </c>
      <c r="F674" s="22">
        <v>1</v>
      </c>
      <c r="G674" s="22">
        <v>1</v>
      </c>
      <c r="H674" s="22">
        <v>3</v>
      </c>
      <c r="I674" s="22">
        <v>3</v>
      </c>
      <c r="J674" s="22">
        <v>4</v>
      </c>
    </row>
    <row r="675" spans="1:10" ht="18.75">
      <c r="A675" s="93"/>
      <c r="B675" s="98" t="s">
        <v>1477</v>
      </c>
      <c r="C675" s="98">
        <v>135320</v>
      </c>
      <c r="D675" s="22">
        <v>1</v>
      </c>
      <c r="E675" s="22" t="s">
        <v>911</v>
      </c>
      <c r="F675" s="22">
        <v>1</v>
      </c>
      <c r="G675" s="22">
        <v>1</v>
      </c>
      <c r="H675" s="22">
        <v>2</v>
      </c>
      <c r="I675" s="22">
        <v>2</v>
      </c>
      <c r="J675" s="22">
        <v>2</v>
      </c>
    </row>
    <row r="676" spans="1:10" ht="18.75">
      <c r="A676" s="93"/>
      <c r="B676" s="98" t="s">
        <v>1487</v>
      </c>
      <c r="C676" s="98">
        <v>135890</v>
      </c>
      <c r="D676" s="22">
        <v>3</v>
      </c>
      <c r="E676" s="22" t="s">
        <v>911</v>
      </c>
      <c r="F676" s="22">
        <v>1</v>
      </c>
      <c r="G676" s="22">
        <v>1</v>
      </c>
      <c r="H676" s="22">
        <v>1</v>
      </c>
      <c r="I676" s="22">
        <v>2</v>
      </c>
      <c r="J676" s="22">
        <v>2</v>
      </c>
    </row>
    <row r="677" spans="1:10" ht="18.75">
      <c r="A677" s="93"/>
      <c r="B677" s="98" t="s">
        <v>1972</v>
      </c>
      <c r="C677" s="98">
        <v>114428</v>
      </c>
      <c r="D677" s="22">
        <v>24</v>
      </c>
      <c r="E677" s="22">
        <v>2</v>
      </c>
      <c r="F677" s="22">
        <v>1</v>
      </c>
      <c r="G677" s="22">
        <v>1</v>
      </c>
      <c r="H677" s="22">
        <v>1</v>
      </c>
      <c r="I677" s="22">
        <v>3</v>
      </c>
      <c r="J677" s="22">
        <v>3</v>
      </c>
    </row>
    <row r="678" spans="1:10" ht="18.75">
      <c r="A678" s="93"/>
      <c r="B678" s="98" t="s">
        <v>1488</v>
      </c>
      <c r="C678" s="98">
        <v>167711</v>
      </c>
      <c r="D678" s="22">
        <v>21</v>
      </c>
      <c r="E678" s="22">
        <v>2</v>
      </c>
      <c r="F678" s="22">
        <v>2</v>
      </c>
      <c r="G678" s="22">
        <v>2</v>
      </c>
      <c r="H678" s="22">
        <v>2</v>
      </c>
      <c r="I678" s="22">
        <v>3</v>
      </c>
      <c r="J678" s="22">
        <v>4</v>
      </c>
    </row>
    <row r="679" spans="1:185" s="114" customFormat="1" ht="18.75">
      <c r="A679" s="93"/>
      <c r="B679" s="98" t="s">
        <v>1478</v>
      </c>
      <c r="C679" s="98">
        <v>185226</v>
      </c>
      <c r="D679" s="22">
        <v>34</v>
      </c>
      <c r="E679" s="22">
        <v>4</v>
      </c>
      <c r="F679" s="22">
        <v>1</v>
      </c>
      <c r="G679" s="22">
        <v>1</v>
      </c>
      <c r="H679" s="22">
        <v>1</v>
      </c>
      <c r="I679" s="22">
        <v>4</v>
      </c>
      <c r="J679" s="22">
        <v>4</v>
      </c>
      <c r="K679" s="109"/>
      <c r="L679" s="110"/>
      <c r="M679" s="111"/>
      <c r="N679" s="39"/>
      <c r="O679" s="112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  <c r="AI679" s="113"/>
      <c r="AJ679" s="113"/>
      <c r="AK679" s="113"/>
      <c r="AL679" s="113"/>
      <c r="AM679" s="113"/>
      <c r="AN679" s="113"/>
      <c r="AO679" s="113"/>
      <c r="AP679" s="113"/>
      <c r="AQ679" s="113"/>
      <c r="AR679" s="113"/>
      <c r="AS679" s="113"/>
      <c r="AT679" s="113"/>
      <c r="AU679" s="113"/>
      <c r="AV679" s="113"/>
      <c r="AW679" s="113"/>
      <c r="AX679" s="113"/>
      <c r="AY679" s="113"/>
      <c r="AZ679" s="113"/>
      <c r="BA679" s="113"/>
      <c r="BB679" s="113"/>
      <c r="BC679" s="113"/>
      <c r="BD679" s="113"/>
      <c r="BE679" s="113"/>
      <c r="BF679" s="113"/>
      <c r="BG679" s="113"/>
      <c r="BH679" s="113"/>
      <c r="BI679" s="113"/>
      <c r="BJ679" s="113"/>
      <c r="BK679" s="113"/>
      <c r="BL679" s="113"/>
      <c r="BM679" s="113"/>
      <c r="BN679" s="113"/>
      <c r="BO679" s="113"/>
      <c r="BP679" s="113"/>
      <c r="BQ679" s="113"/>
      <c r="BR679" s="113"/>
      <c r="BS679" s="113"/>
      <c r="BT679" s="113"/>
      <c r="BU679" s="113"/>
      <c r="BV679" s="113"/>
      <c r="BW679" s="113"/>
      <c r="BX679" s="113"/>
      <c r="BY679" s="113"/>
      <c r="BZ679" s="113"/>
      <c r="CA679" s="113"/>
      <c r="CB679" s="113"/>
      <c r="CC679" s="113"/>
      <c r="CD679" s="113"/>
      <c r="CE679" s="113"/>
      <c r="CF679" s="113"/>
      <c r="CG679" s="113"/>
      <c r="CH679" s="113"/>
      <c r="CI679" s="113"/>
      <c r="CJ679" s="113"/>
      <c r="CK679" s="113"/>
      <c r="CL679" s="113"/>
      <c r="CM679" s="113"/>
      <c r="CN679" s="113"/>
      <c r="CO679" s="113"/>
      <c r="CP679" s="113"/>
      <c r="CQ679" s="113"/>
      <c r="CR679" s="113"/>
      <c r="CS679" s="113"/>
      <c r="CT679" s="113"/>
      <c r="CU679" s="113"/>
      <c r="CV679" s="113"/>
      <c r="CW679" s="113"/>
      <c r="CX679" s="113"/>
      <c r="CY679" s="113"/>
      <c r="CZ679" s="113"/>
      <c r="DA679" s="113"/>
      <c r="DB679" s="113"/>
      <c r="DC679" s="113"/>
      <c r="DD679" s="113"/>
      <c r="DE679" s="113"/>
      <c r="DF679" s="113"/>
      <c r="DG679" s="113"/>
      <c r="DH679" s="113"/>
      <c r="DI679" s="113"/>
      <c r="DJ679" s="113"/>
      <c r="DK679" s="113"/>
      <c r="DL679" s="113"/>
      <c r="DM679" s="113"/>
      <c r="DN679" s="113"/>
      <c r="DO679" s="113"/>
      <c r="DP679" s="113"/>
      <c r="DQ679" s="113"/>
      <c r="DR679" s="113"/>
      <c r="DS679" s="113"/>
      <c r="DT679" s="113"/>
      <c r="DU679" s="113"/>
      <c r="DV679" s="113"/>
      <c r="DW679" s="113"/>
      <c r="DX679" s="113"/>
      <c r="DY679" s="113"/>
      <c r="DZ679" s="113"/>
      <c r="EA679" s="113"/>
      <c r="EB679" s="113"/>
      <c r="EC679" s="113"/>
      <c r="ED679" s="113"/>
      <c r="EE679" s="113"/>
      <c r="EF679" s="113"/>
      <c r="EG679" s="113"/>
      <c r="EH679" s="113"/>
      <c r="EI679" s="113"/>
      <c r="EJ679" s="113"/>
      <c r="EK679" s="113"/>
      <c r="EL679" s="113"/>
      <c r="EM679" s="113"/>
      <c r="EN679" s="113"/>
      <c r="EO679" s="113"/>
      <c r="EP679" s="113"/>
      <c r="EQ679" s="113"/>
      <c r="ER679" s="113"/>
      <c r="ES679" s="113"/>
      <c r="ET679" s="113"/>
      <c r="EU679" s="113"/>
      <c r="EV679" s="113"/>
      <c r="EW679" s="113"/>
      <c r="EX679" s="113"/>
      <c r="EY679" s="113"/>
      <c r="EZ679" s="113"/>
      <c r="FA679" s="113"/>
      <c r="FB679" s="113"/>
      <c r="FC679" s="113"/>
      <c r="FD679" s="113"/>
      <c r="FE679" s="113"/>
      <c r="FF679" s="113"/>
      <c r="FG679" s="113"/>
      <c r="FH679" s="113"/>
      <c r="FI679" s="113"/>
      <c r="FJ679" s="113"/>
      <c r="FK679" s="113"/>
      <c r="FL679" s="113"/>
      <c r="FM679" s="113"/>
      <c r="FN679" s="113"/>
      <c r="FO679" s="113"/>
      <c r="FP679" s="113"/>
      <c r="FQ679" s="113"/>
      <c r="FR679" s="113"/>
      <c r="FS679" s="113"/>
      <c r="FT679" s="113"/>
      <c r="FU679" s="113"/>
      <c r="FV679" s="113"/>
      <c r="FW679" s="113"/>
      <c r="FX679" s="113"/>
      <c r="FY679" s="113"/>
      <c r="FZ679" s="113"/>
      <c r="GA679" s="113"/>
      <c r="GB679" s="113"/>
      <c r="GC679" s="113"/>
    </row>
    <row r="680" spans="1:10" ht="18.75">
      <c r="A680" s="93"/>
      <c r="B680" s="98" t="s">
        <v>1479</v>
      </c>
      <c r="C680" s="98">
        <v>197562</v>
      </c>
      <c r="D680" s="22">
        <v>17</v>
      </c>
      <c r="E680" s="22">
        <v>2</v>
      </c>
      <c r="F680" s="22">
        <v>1</v>
      </c>
      <c r="G680" s="22">
        <v>1</v>
      </c>
      <c r="H680" s="22">
        <v>3</v>
      </c>
      <c r="I680" s="22">
        <v>3</v>
      </c>
      <c r="J680" s="22">
        <v>4</v>
      </c>
    </row>
    <row r="681" spans="1:10" ht="18.75">
      <c r="A681" s="93"/>
      <c r="B681" s="98" t="s">
        <v>1480</v>
      </c>
      <c r="C681" s="98">
        <v>198616</v>
      </c>
      <c r="D681" s="22">
        <v>6</v>
      </c>
      <c r="E681" s="22">
        <v>1</v>
      </c>
      <c r="F681" s="22">
        <v>1</v>
      </c>
      <c r="G681" s="22">
        <v>1</v>
      </c>
      <c r="H681" s="22">
        <v>2</v>
      </c>
      <c r="I681" s="22">
        <v>2</v>
      </c>
      <c r="J681" s="22">
        <v>3</v>
      </c>
    </row>
    <row r="682" spans="1:10" ht="18.75">
      <c r="A682" s="93"/>
      <c r="B682" s="98" t="s">
        <v>1481</v>
      </c>
      <c r="C682" s="98">
        <v>191496</v>
      </c>
      <c r="D682" s="22">
        <v>9</v>
      </c>
      <c r="E682" s="22">
        <v>1</v>
      </c>
      <c r="F682" s="22">
        <v>1</v>
      </c>
      <c r="G682" s="22">
        <v>1</v>
      </c>
      <c r="H682" s="22">
        <v>1</v>
      </c>
      <c r="I682" s="22">
        <v>2</v>
      </c>
      <c r="J682" s="22">
        <v>3</v>
      </c>
    </row>
    <row r="683" spans="1:10" ht="17.25" customHeight="1">
      <c r="A683" s="93"/>
      <c r="B683" s="229" t="s">
        <v>1575</v>
      </c>
      <c r="C683" s="98"/>
      <c r="D683" s="289">
        <v>7</v>
      </c>
      <c r="E683" s="289" t="s">
        <v>911</v>
      </c>
      <c r="F683" s="289" t="s">
        <v>911</v>
      </c>
      <c r="G683" s="289">
        <v>2</v>
      </c>
      <c r="H683" s="289" t="s">
        <v>911</v>
      </c>
      <c r="I683" s="289">
        <v>2</v>
      </c>
      <c r="J683" s="289" t="s">
        <v>911</v>
      </c>
    </row>
    <row r="684" spans="1:10" ht="18.75">
      <c r="A684" s="93"/>
      <c r="B684" s="98" t="s">
        <v>663</v>
      </c>
      <c r="C684" s="98">
        <v>241106</v>
      </c>
      <c r="D684" s="22">
        <v>4</v>
      </c>
      <c r="E684" s="22" t="s">
        <v>911</v>
      </c>
      <c r="F684" s="22" t="s">
        <v>911</v>
      </c>
      <c r="G684" s="22">
        <v>1</v>
      </c>
      <c r="H684" s="22" t="s">
        <v>911</v>
      </c>
      <c r="I684" s="22">
        <v>1</v>
      </c>
      <c r="J684" s="22" t="s">
        <v>911</v>
      </c>
    </row>
    <row r="685" spans="1:10" ht="18.75">
      <c r="A685" s="93"/>
      <c r="B685" s="98" t="s">
        <v>663</v>
      </c>
      <c r="C685" s="98">
        <v>24110</v>
      </c>
      <c r="D685" s="22">
        <v>3</v>
      </c>
      <c r="E685" s="22" t="s">
        <v>911</v>
      </c>
      <c r="F685" s="22" t="s">
        <v>911</v>
      </c>
      <c r="G685" s="22">
        <v>1</v>
      </c>
      <c r="H685" s="22" t="s">
        <v>911</v>
      </c>
      <c r="I685" s="22">
        <v>1</v>
      </c>
      <c r="J685" s="22" t="s">
        <v>911</v>
      </c>
    </row>
    <row r="686" spans="1:10" ht="18.75">
      <c r="A686" s="93"/>
      <c r="B686" s="104" t="s">
        <v>2275</v>
      </c>
      <c r="C686" s="98"/>
      <c r="D686" s="289">
        <v>41</v>
      </c>
      <c r="E686" s="289">
        <v>1</v>
      </c>
      <c r="F686" s="289">
        <v>1</v>
      </c>
      <c r="G686" s="289">
        <v>1</v>
      </c>
      <c r="H686" s="289" t="s">
        <v>911</v>
      </c>
      <c r="I686" s="289">
        <v>1</v>
      </c>
      <c r="J686" s="289" t="s">
        <v>911</v>
      </c>
    </row>
    <row r="687" spans="1:10" ht="18.75">
      <c r="A687" s="93"/>
      <c r="B687" s="98" t="s">
        <v>1965</v>
      </c>
      <c r="C687" s="98">
        <v>20336</v>
      </c>
      <c r="D687" s="22">
        <v>12</v>
      </c>
      <c r="E687" s="22">
        <v>1</v>
      </c>
      <c r="F687" s="54" t="s">
        <v>911</v>
      </c>
      <c r="G687" s="54" t="s">
        <v>911</v>
      </c>
      <c r="H687" s="54" t="s">
        <v>911</v>
      </c>
      <c r="I687" s="54" t="s">
        <v>911</v>
      </c>
      <c r="J687" s="54" t="s">
        <v>911</v>
      </c>
    </row>
    <row r="688" spans="1:10" ht="18.75">
      <c r="A688" s="93"/>
      <c r="B688" s="98" t="s">
        <v>1485</v>
      </c>
      <c r="C688" s="98">
        <v>27931</v>
      </c>
      <c r="D688" s="22">
        <v>3</v>
      </c>
      <c r="E688" s="22" t="s">
        <v>911</v>
      </c>
      <c r="F688" s="22">
        <v>1</v>
      </c>
      <c r="G688" s="22">
        <v>1</v>
      </c>
      <c r="H688" s="54" t="s">
        <v>911</v>
      </c>
      <c r="I688" s="54" t="s">
        <v>911</v>
      </c>
      <c r="J688" s="54" t="s">
        <v>911</v>
      </c>
    </row>
    <row r="689" spans="1:10" ht="18.75">
      <c r="A689" s="179"/>
      <c r="B689" s="98" t="s">
        <v>1486</v>
      </c>
      <c r="C689" s="98">
        <v>21629</v>
      </c>
      <c r="D689" s="22">
        <v>2</v>
      </c>
      <c r="E689" s="22" t="s">
        <v>911</v>
      </c>
      <c r="F689" s="54" t="s">
        <v>911</v>
      </c>
      <c r="G689" s="54" t="s">
        <v>911</v>
      </c>
      <c r="H689" s="22" t="s">
        <v>911</v>
      </c>
      <c r="I689" s="22">
        <v>1</v>
      </c>
      <c r="J689" s="54" t="s">
        <v>911</v>
      </c>
    </row>
    <row r="690" spans="1:10" ht="18.75">
      <c r="A690" s="179">
        <v>14</v>
      </c>
      <c r="B690" s="95" t="s">
        <v>229</v>
      </c>
      <c r="C690" s="95"/>
      <c r="D690" s="54">
        <v>150</v>
      </c>
      <c r="E690" s="54">
        <v>34</v>
      </c>
      <c r="F690" s="54" t="s">
        <v>911</v>
      </c>
      <c r="G690" s="54" t="s">
        <v>911</v>
      </c>
      <c r="H690" s="54">
        <v>7</v>
      </c>
      <c r="I690" s="54">
        <v>7</v>
      </c>
      <c r="J690" s="54">
        <v>7</v>
      </c>
    </row>
    <row r="691" spans="1:10" ht="18.75">
      <c r="A691" s="93"/>
      <c r="B691" s="229" t="s">
        <v>179</v>
      </c>
      <c r="C691" s="98"/>
      <c r="D691" s="289">
        <v>78</v>
      </c>
      <c r="E691" s="289">
        <v>19</v>
      </c>
      <c r="F691" s="289" t="s">
        <v>911</v>
      </c>
      <c r="G691" s="289" t="s">
        <v>911</v>
      </c>
      <c r="H691" s="289">
        <v>5</v>
      </c>
      <c r="I691" s="289">
        <v>5</v>
      </c>
      <c r="J691" s="289">
        <v>5</v>
      </c>
    </row>
    <row r="692" spans="1:10" ht="18.75">
      <c r="A692" s="93"/>
      <c r="B692" s="98" t="s">
        <v>2234</v>
      </c>
      <c r="C692" s="98"/>
      <c r="D692" s="22">
        <v>10</v>
      </c>
      <c r="E692" s="22">
        <v>2</v>
      </c>
      <c r="F692" s="22" t="s">
        <v>911</v>
      </c>
      <c r="G692" s="22" t="s">
        <v>911</v>
      </c>
      <c r="H692" s="22">
        <v>1</v>
      </c>
      <c r="I692" s="22">
        <v>1</v>
      </c>
      <c r="J692" s="22">
        <v>1</v>
      </c>
    </row>
    <row r="693" spans="1:10" ht="18.75">
      <c r="A693" s="93"/>
      <c r="B693" s="98" t="s">
        <v>1489</v>
      </c>
      <c r="C693" s="98"/>
      <c r="D693" s="22">
        <v>2</v>
      </c>
      <c r="E693" s="22">
        <v>2</v>
      </c>
      <c r="F693" s="54" t="s">
        <v>911</v>
      </c>
      <c r="G693" s="54" t="s">
        <v>911</v>
      </c>
      <c r="H693" s="22">
        <v>2</v>
      </c>
      <c r="I693" s="22">
        <v>2</v>
      </c>
      <c r="J693" s="22">
        <v>2</v>
      </c>
    </row>
    <row r="694" spans="1:10" ht="18.75">
      <c r="A694" s="93"/>
      <c r="B694" s="98" t="s">
        <v>1490</v>
      </c>
      <c r="C694" s="98"/>
      <c r="D694" s="22">
        <v>2</v>
      </c>
      <c r="E694" s="22">
        <v>2</v>
      </c>
      <c r="F694" s="54" t="s">
        <v>911</v>
      </c>
      <c r="G694" s="54" t="s">
        <v>911</v>
      </c>
      <c r="H694" s="22">
        <v>2</v>
      </c>
      <c r="I694" s="22">
        <v>2</v>
      </c>
      <c r="J694" s="22">
        <v>2</v>
      </c>
    </row>
    <row r="695" spans="1:10" ht="18.75">
      <c r="A695" s="93"/>
      <c r="B695" s="229" t="s">
        <v>1575</v>
      </c>
      <c r="C695" s="98"/>
      <c r="D695" s="289">
        <v>28</v>
      </c>
      <c r="E695" s="289">
        <v>8</v>
      </c>
      <c r="F695" s="201" t="s">
        <v>911</v>
      </c>
      <c r="G695" s="201" t="s">
        <v>911</v>
      </c>
      <c r="H695" s="289">
        <v>1</v>
      </c>
      <c r="I695" s="289">
        <v>1</v>
      </c>
      <c r="J695" s="289">
        <v>1</v>
      </c>
    </row>
    <row r="696" spans="1:10" ht="18.75">
      <c r="A696" s="93"/>
      <c r="B696" s="98" t="s">
        <v>108</v>
      </c>
      <c r="C696" s="98"/>
      <c r="D696" s="22">
        <v>3</v>
      </c>
      <c r="E696" s="22">
        <v>1</v>
      </c>
      <c r="F696" s="54" t="s">
        <v>911</v>
      </c>
      <c r="G696" s="54" t="s">
        <v>911</v>
      </c>
      <c r="H696" s="22">
        <v>1</v>
      </c>
      <c r="I696" s="22">
        <v>1</v>
      </c>
      <c r="J696" s="22">
        <v>1</v>
      </c>
    </row>
    <row r="697" spans="1:10" ht="18" customHeight="1">
      <c r="A697" s="93"/>
      <c r="B697" s="229" t="s">
        <v>2275</v>
      </c>
      <c r="C697" s="98"/>
      <c r="D697" s="289">
        <v>44</v>
      </c>
      <c r="E697" s="289">
        <v>7</v>
      </c>
      <c r="F697" s="201" t="s">
        <v>911</v>
      </c>
      <c r="G697" s="201" t="s">
        <v>911</v>
      </c>
      <c r="H697" s="289">
        <v>1</v>
      </c>
      <c r="I697" s="289">
        <v>1</v>
      </c>
      <c r="J697" s="289">
        <v>1</v>
      </c>
    </row>
    <row r="698" spans="1:10" ht="18.75">
      <c r="A698" s="93"/>
      <c r="B698" s="98" t="s">
        <v>1491</v>
      </c>
      <c r="C698" s="98">
        <v>22854</v>
      </c>
      <c r="D698" s="22">
        <v>6</v>
      </c>
      <c r="E698" s="22">
        <v>2</v>
      </c>
      <c r="F698" s="54" t="s">
        <v>911</v>
      </c>
      <c r="G698" s="54" t="s">
        <v>911</v>
      </c>
      <c r="H698" s="22">
        <v>1</v>
      </c>
      <c r="I698" s="22">
        <v>1</v>
      </c>
      <c r="J698" s="22">
        <v>1</v>
      </c>
    </row>
    <row r="699" spans="1:10" ht="18.75" customHeight="1">
      <c r="A699" s="179">
        <v>15</v>
      </c>
      <c r="B699" s="95" t="s">
        <v>1492</v>
      </c>
      <c r="C699" s="54" t="s">
        <v>894</v>
      </c>
      <c r="D699" s="54">
        <v>88</v>
      </c>
      <c r="E699" s="54">
        <v>3</v>
      </c>
      <c r="F699" s="54" t="s">
        <v>911</v>
      </c>
      <c r="G699" s="54" t="s">
        <v>911</v>
      </c>
      <c r="H699" s="54">
        <v>2</v>
      </c>
      <c r="I699" s="54">
        <v>2</v>
      </c>
      <c r="J699" s="54" t="s">
        <v>911</v>
      </c>
    </row>
    <row r="700" spans="1:10" ht="18.75">
      <c r="A700" s="93"/>
      <c r="B700" s="104" t="s">
        <v>179</v>
      </c>
      <c r="C700" s="22" t="s">
        <v>894</v>
      </c>
      <c r="D700" s="289">
        <v>15</v>
      </c>
      <c r="E700" s="289">
        <v>3</v>
      </c>
      <c r="F700" s="289" t="s">
        <v>911</v>
      </c>
      <c r="G700" s="289" t="s">
        <v>911</v>
      </c>
      <c r="H700" s="289">
        <v>2</v>
      </c>
      <c r="I700" s="289">
        <v>2</v>
      </c>
      <c r="J700" s="289" t="s">
        <v>911</v>
      </c>
    </row>
    <row r="701" spans="1:10" ht="18.75" customHeight="1">
      <c r="A701" s="93"/>
      <c r="B701" s="98" t="s">
        <v>1964</v>
      </c>
      <c r="C701" s="22" t="s">
        <v>915</v>
      </c>
      <c r="D701" s="22">
        <v>10</v>
      </c>
      <c r="E701" s="22">
        <v>1</v>
      </c>
      <c r="F701" s="22" t="s">
        <v>911</v>
      </c>
      <c r="G701" s="22" t="s">
        <v>911</v>
      </c>
      <c r="H701" s="22">
        <v>1</v>
      </c>
      <c r="I701" s="22" t="s">
        <v>911</v>
      </c>
      <c r="J701" s="22" t="s">
        <v>911</v>
      </c>
    </row>
    <row r="702" spans="1:10" ht="18.75" customHeight="1">
      <c r="A702" s="93"/>
      <c r="B702" s="98" t="s">
        <v>1762</v>
      </c>
      <c r="C702" s="22" t="s">
        <v>1493</v>
      </c>
      <c r="D702" s="22">
        <v>2</v>
      </c>
      <c r="E702" s="22">
        <v>1</v>
      </c>
      <c r="F702" s="22" t="s">
        <v>911</v>
      </c>
      <c r="G702" s="22" t="s">
        <v>911</v>
      </c>
      <c r="H702" s="22" t="s">
        <v>911</v>
      </c>
      <c r="I702" s="22">
        <v>1</v>
      </c>
      <c r="J702" s="22" t="s">
        <v>911</v>
      </c>
    </row>
    <row r="703" spans="1:10" ht="18.75">
      <c r="A703" s="93"/>
      <c r="B703" s="98" t="s">
        <v>890</v>
      </c>
      <c r="C703" s="22" t="s">
        <v>1494</v>
      </c>
      <c r="D703" s="22">
        <v>1</v>
      </c>
      <c r="E703" s="22" t="s">
        <v>911</v>
      </c>
      <c r="F703" s="22" t="s">
        <v>911</v>
      </c>
      <c r="G703" s="22" t="s">
        <v>911</v>
      </c>
      <c r="H703" s="22">
        <v>1</v>
      </c>
      <c r="I703" s="22" t="s">
        <v>911</v>
      </c>
      <c r="J703" s="22" t="s">
        <v>911</v>
      </c>
    </row>
    <row r="704" spans="1:10" ht="18.75">
      <c r="A704" s="93"/>
      <c r="B704" s="98" t="s">
        <v>1495</v>
      </c>
      <c r="C704" s="22" t="s">
        <v>1496</v>
      </c>
      <c r="D704" s="22">
        <v>2</v>
      </c>
      <c r="E704" s="22">
        <v>1</v>
      </c>
      <c r="F704" s="22" t="s">
        <v>911</v>
      </c>
      <c r="G704" s="22" t="s">
        <v>911</v>
      </c>
      <c r="H704" s="22" t="s">
        <v>911</v>
      </c>
      <c r="I704" s="22">
        <v>1</v>
      </c>
      <c r="J704" s="22" t="s">
        <v>911</v>
      </c>
    </row>
    <row r="705" spans="1:10" ht="18.75" customHeight="1">
      <c r="A705" s="179">
        <v>16</v>
      </c>
      <c r="B705" s="184" t="s">
        <v>579</v>
      </c>
      <c r="C705" s="175"/>
      <c r="D705" s="279">
        <v>55</v>
      </c>
      <c r="E705" s="279">
        <v>3</v>
      </c>
      <c r="F705" s="279">
        <v>3</v>
      </c>
      <c r="G705" s="279">
        <v>3</v>
      </c>
      <c r="H705" s="279">
        <v>3</v>
      </c>
      <c r="I705" s="279">
        <v>3</v>
      </c>
      <c r="J705" s="279">
        <v>3</v>
      </c>
    </row>
    <row r="706" spans="1:10" ht="18.75" customHeight="1">
      <c r="A706" s="179"/>
      <c r="B706" s="229" t="s">
        <v>179</v>
      </c>
      <c r="C706" s="175"/>
      <c r="D706" s="305" t="s">
        <v>911</v>
      </c>
      <c r="E706" s="305" t="s">
        <v>911</v>
      </c>
      <c r="F706" s="305">
        <v>3</v>
      </c>
      <c r="G706" s="305">
        <v>3</v>
      </c>
      <c r="H706" s="305">
        <v>3</v>
      </c>
      <c r="I706" s="305">
        <v>3</v>
      </c>
      <c r="J706" s="305">
        <v>3</v>
      </c>
    </row>
    <row r="707" spans="1:10" ht="18.75" customHeight="1">
      <c r="A707" s="93"/>
      <c r="B707" s="182" t="s">
        <v>350</v>
      </c>
      <c r="C707" s="175">
        <v>15398</v>
      </c>
      <c r="D707" s="175">
        <v>30</v>
      </c>
      <c r="E707" s="175">
        <v>2</v>
      </c>
      <c r="F707" s="175">
        <v>3</v>
      </c>
      <c r="G707" s="175">
        <v>3</v>
      </c>
      <c r="H707" s="175">
        <v>3</v>
      </c>
      <c r="I707" s="175">
        <v>3</v>
      </c>
      <c r="J707" s="175">
        <v>3</v>
      </c>
    </row>
    <row r="708" spans="1:10" ht="18.75">
      <c r="A708" s="93"/>
      <c r="B708" s="184" t="s">
        <v>580</v>
      </c>
      <c r="C708" s="213"/>
      <c r="D708" s="245">
        <v>165</v>
      </c>
      <c r="E708" s="245">
        <v>15</v>
      </c>
      <c r="F708" s="245">
        <v>7</v>
      </c>
      <c r="G708" s="245">
        <v>7</v>
      </c>
      <c r="H708" s="245">
        <v>7</v>
      </c>
      <c r="I708" s="245">
        <v>7</v>
      </c>
      <c r="J708" s="245">
        <v>7</v>
      </c>
    </row>
    <row r="709" spans="1:10" ht="18.75">
      <c r="A709" s="93"/>
      <c r="B709" s="229" t="s">
        <v>179</v>
      </c>
      <c r="C709" s="213"/>
      <c r="D709" s="292" t="s">
        <v>911</v>
      </c>
      <c r="E709" s="292" t="s">
        <v>911</v>
      </c>
      <c r="F709" s="292">
        <v>4</v>
      </c>
      <c r="G709" s="292">
        <v>4</v>
      </c>
      <c r="H709" s="292">
        <v>4</v>
      </c>
      <c r="I709" s="292">
        <v>4</v>
      </c>
      <c r="J709" s="292">
        <v>4</v>
      </c>
    </row>
    <row r="710" spans="1:10" ht="18.75">
      <c r="A710" s="93"/>
      <c r="B710" s="182" t="s">
        <v>340</v>
      </c>
      <c r="C710" s="90" t="s">
        <v>341</v>
      </c>
      <c r="D710" s="213">
        <v>72</v>
      </c>
      <c r="E710" s="213">
        <v>7</v>
      </c>
      <c r="F710" s="213">
        <v>4</v>
      </c>
      <c r="G710" s="213">
        <v>4</v>
      </c>
      <c r="H710" s="213">
        <v>4</v>
      </c>
      <c r="I710" s="213">
        <v>4</v>
      </c>
      <c r="J710" s="213">
        <v>4</v>
      </c>
    </row>
    <row r="711" spans="1:10" ht="18.75">
      <c r="A711" s="93"/>
      <c r="B711" s="229" t="s">
        <v>1575</v>
      </c>
      <c r="C711" s="90"/>
      <c r="D711" s="213"/>
      <c r="E711" s="213"/>
      <c r="F711" s="292">
        <v>3</v>
      </c>
      <c r="G711" s="292">
        <v>3</v>
      </c>
      <c r="H711" s="292">
        <v>3</v>
      </c>
      <c r="I711" s="292">
        <v>3</v>
      </c>
      <c r="J711" s="292">
        <v>3</v>
      </c>
    </row>
    <row r="712" spans="1:10" ht="18.75">
      <c r="A712" s="93"/>
      <c r="B712" s="182" t="s">
        <v>1797</v>
      </c>
      <c r="C712" s="90"/>
      <c r="D712" s="213"/>
      <c r="E712" s="213"/>
      <c r="F712" s="432">
        <v>2</v>
      </c>
      <c r="G712" s="432">
        <v>2</v>
      </c>
      <c r="H712" s="432">
        <v>2</v>
      </c>
      <c r="I712" s="432">
        <v>2</v>
      </c>
      <c r="J712" s="432">
        <v>2</v>
      </c>
    </row>
    <row r="713" spans="1:10" ht="18.75">
      <c r="A713" s="93"/>
      <c r="B713" s="182" t="s">
        <v>1378</v>
      </c>
      <c r="C713" s="90"/>
      <c r="D713" s="213"/>
      <c r="E713" s="213"/>
      <c r="F713" s="432">
        <v>1</v>
      </c>
      <c r="G713" s="432">
        <v>1</v>
      </c>
      <c r="H713" s="432">
        <v>1</v>
      </c>
      <c r="I713" s="432">
        <v>1</v>
      </c>
      <c r="J713" s="432">
        <v>1</v>
      </c>
    </row>
    <row r="714" spans="1:10" ht="18.75">
      <c r="A714" s="179">
        <v>17</v>
      </c>
      <c r="B714" s="184" t="s">
        <v>581</v>
      </c>
      <c r="C714" s="245" t="s">
        <v>347</v>
      </c>
      <c r="D714" s="245">
        <v>378</v>
      </c>
      <c r="E714" s="245">
        <v>67</v>
      </c>
      <c r="F714" s="245">
        <v>31</v>
      </c>
      <c r="G714" s="245">
        <v>33</v>
      </c>
      <c r="H714" s="245">
        <v>33</v>
      </c>
      <c r="I714" s="245">
        <v>33</v>
      </c>
      <c r="J714" s="245">
        <v>33</v>
      </c>
    </row>
    <row r="715" spans="1:10" ht="18.75">
      <c r="A715" s="93"/>
      <c r="B715" s="229" t="s">
        <v>1575</v>
      </c>
      <c r="C715" s="213"/>
      <c r="D715" s="292" t="s">
        <v>911</v>
      </c>
      <c r="E715" s="292" t="s">
        <v>911</v>
      </c>
      <c r="F715" s="292">
        <v>31</v>
      </c>
      <c r="G715" s="292">
        <v>33</v>
      </c>
      <c r="H715" s="292">
        <v>33</v>
      </c>
      <c r="I715" s="292">
        <v>33</v>
      </c>
      <c r="J715" s="292">
        <v>33</v>
      </c>
    </row>
    <row r="716" spans="1:10" ht="18.75">
      <c r="A716" s="93"/>
      <c r="B716" s="182" t="s">
        <v>284</v>
      </c>
      <c r="C716" s="213"/>
      <c r="D716" s="213" t="s">
        <v>911</v>
      </c>
      <c r="E716" s="213" t="s">
        <v>911</v>
      </c>
      <c r="F716" s="213">
        <v>7</v>
      </c>
      <c r="G716" s="213">
        <v>7</v>
      </c>
      <c r="H716" s="213">
        <v>7</v>
      </c>
      <c r="I716" s="213">
        <v>7</v>
      </c>
      <c r="J716" s="213">
        <v>7</v>
      </c>
    </row>
    <row r="717" spans="1:10" ht="18.75">
      <c r="A717" s="93"/>
      <c r="B717" s="182" t="s">
        <v>289</v>
      </c>
      <c r="C717" s="213"/>
      <c r="D717" s="213" t="s">
        <v>911</v>
      </c>
      <c r="E717" s="213" t="s">
        <v>911</v>
      </c>
      <c r="F717" s="213">
        <v>6</v>
      </c>
      <c r="G717" s="213">
        <v>6</v>
      </c>
      <c r="H717" s="213">
        <v>6</v>
      </c>
      <c r="I717" s="213">
        <v>6</v>
      </c>
      <c r="J717" s="213">
        <v>6</v>
      </c>
    </row>
    <row r="718" spans="1:10" ht="18.75">
      <c r="A718" s="93"/>
      <c r="B718" s="262" t="s">
        <v>286</v>
      </c>
      <c r="C718" s="213"/>
      <c r="D718" s="213" t="s">
        <v>911</v>
      </c>
      <c r="E718" s="213" t="s">
        <v>911</v>
      </c>
      <c r="F718" s="213">
        <v>8</v>
      </c>
      <c r="G718" s="213">
        <v>8</v>
      </c>
      <c r="H718" s="213">
        <v>8</v>
      </c>
      <c r="I718" s="213">
        <v>8</v>
      </c>
      <c r="J718" s="213">
        <v>8</v>
      </c>
    </row>
    <row r="719" spans="1:10" ht="18.75">
      <c r="A719" s="93"/>
      <c r="B719" s="98" t="s">
        <v>287</v>
      </c>
      <c r="C719" s="213"/>
      <c r="D719" s="213" t="s">
        <v>911</v>
      </c>
      <c r="E719" s="213" t="s">
        <v>911</v>
      </c>
      <c r="F719" s="213">
        <v>7</v>
      </c>
      <c r="G719" s="213">
        <v>7</v>
      </c>
      <c r="H719" s="213">
        <v>7</v>
      </c>
      <c r="I719" s="213">
        <v>7</v>
      </c>
      <c r="J719" s="213">
        <v>7</v>
      </c>
    </row>
    <row r="720" spans="1:10" ht="18.75">
      <c r="A720" s="93"/>
      <c r="B720" s="262" t="s">
        <v>285</v>
      </c>
      <c r="C720" s="213"/>
      <c r="D720" s="213" t="s">
        <v>911</v>
      </c>
      <c r="E720" s="213" t="s">
        <v>911</v>
      </c>
      <c r="F720" s="213">
        <v>3</v>
      </c>
      <c r="G720" s="213">
        <v>5</v>
      </c>
      <c r="H720" s="213">
        <v>5</v>
      </c>
      <c r="I720" s="213">
        <v>5</v>
      </c>
      <c r="J720" s="213">
        <v>5</v>
      </c>
    </row>
    <row r="721" spans="1:10" ht="18.75">
      <c r="A721" s="179">
        <v>18</v>
      </c>
      <c r="B721" s="126" t="s">
        <v>557</v>
      </c>
      <c r="C721" s="122"/>
      <c r="D721" s="214">
        <v>1202</v>
      </c>
      <c r="E721" s="214">
        <v>219</v>
      </c>
      <c r="F721" s="214">
        <v>12</v>
      </c>
      <c r="G721" s="245">
        <v>8</v>
      </c>
      <c r="H721" s="245">
        <v>7</v>
      </c>
      <c r="I721" s="245">
        <v>4</v>
      </c>
      <c r="J721" s="245">
        <v>5</v>
      </c>
    </row>
    <row r="722" spans="1:10" ht="18.75">
      <c r="A722" s="93"/>
      <c r="B722" s="107" t="s">
        <v>179</v>
      </c>
      <c r="C722" s="122"/>
      <c r="D722" s="294">
        <f>SUM(D723:D728)</f>
        <v>120</v>
      </c>
      <c r="E722" s="294">
        <f>SUM(E723:E728)</f>
        <v>25</v>
      </c>
      <c r="F722" s="294">
        <v>10</v>
      </c>
      <c r="G722" s="292">
        <v>7</v>
      </c>
      <c r="H722" s="292">
        <v>6</v>
      </c>
      <c r="I722" s="292">
        <v>4</v>
      </c>
      <c r="J722" s="292">
        <v>5</v>
      </c>
    </row>
    <row r="723" spans="1:10" ht="18.75">
      <c r="A723" s="93"/>
      <c r="B723" s="98" t="s">
        <v>1657</v>
      </c>
      <c r="C723" s="122" t="s">
        <v>1664</v>
      </c>
      <c r="D723" s="121">
        <v>3</v>
      </c>
      <c r="E723" s="121">
        <v>2</v>
      </c>
      <c r="F723" s="121">
        <v>2</v>
      </c>
      <c r="G723" s="213">
        <v>1</v>
      </c>
      <c r="H723" s="121" t="s">
        <v>911</v>
      </c>
      <c r="I723" s="121" t="s">
        <v>911</v>
      </c>
      <c r="J723" s="121" t="s">
        <v>911</v>
      </c>
    </row>
    <row r="724" spans="1:10" ht="18.75">
      <c r="A724" s="93"/>
      <c r="B724" s="98" t="s">
        <v>1179</v>
      </c>
      <c r="C724" s="122" t="s">
        <v>613</v>
      </c>
      <c r="D724" s="121">
        <v>10</v>
      </c>
      <c r="E724" s="121">
        <v>5</v>
      </c>
      <c r="F724" s="121" t="s">
        <v>911</v>
      </c>
      <c r="G724" s="213">
        <v>1</v>
      </c>
      <c r="H724" s="213">
        <v>1</v>
      </c>
      <c r="I724" s="213">
        <v>1</v>
      </c>
      <c r="J724" s="213">
        <v>2</v>
      </c>
    </row>
    <row r="725" spans="1:10" ht="18.75">
      <c r="A725" s="93"/>
      <c r="B725" s="98" t="s">
        <v>1658</v>
      </c>
      <c r="C725" s="122" t="s">
        <v>1665</v>
      </c>
      <c r="D725" s="121">
        <v>23</v>
      </c>
      <c r="E725" s="121">
        <v>5</v>
      </c>
      <c r="F725" s="121" t="s">
        <v>911</v>
      </c>
      <c r="G725" s="213">
        <v>1</v>
      </c>
      <c r="H725" s="213">
        <v>1</v>
      </c>
      <c r="I725" s="213">
        <v>1</v>
      </c>
      <c r="J725" s="213">
        <v>2</v>
      </c>
    </row>
    <row r="726" spans="1:10" ht="18.75">
      <c r="A726" s="93"/>
      <c r="B726" s="98" t="s">
        <v>1659</v>
      </c>
      <c r="C726" s="122" t="s">
        <v>1666</v>
      </c>
      <c r="D726" s="121">
        <v>19</v>
      </c>
      <c r="E726" s="121" t="s">
        <v>911</v>
      </c>
      <c r="F726" s="121">
        <v>2</v>
      </c>
      <c r="G726" s="213">
        <v>1</v>
      </c>
      <c r="H726" s="213">
        <v>1</v>
      </c>
      <c r="I726" s="213" t="s">
        <v>911</v>
      </c>
      <c r="J726" s="213" t="s">
        <v>911</v>
      </c>
    </row>
    <row r="727" spans="1:10" ht="18.75">
      <c r="A727" s="93"/>
      <c r="B727" s="98" t="s">
        <v>1660</v>
      </c>
      <c r="C727" s="122" t="s">
        <v>1667</v>
      </c>
      <c r="D727" s="121">
        <v>29</v>
      </c>
      <c r="E727" s="121">
        <v>4</v>
      </c>
      <c r="F727" s="121">
        <v>2</v>
      </c>
      <c r="G727" s="213">
        <v>1</v>
      </c>
      <c r="H727" s="213">
        <v>1</v>
      </c>
      <c r="I727" s="213" t="s">
        <v>911</v>
      </c>
      <c r="J727" s="213" t="s">
        <v>911</v>
      </c>
    </row>
    <row r="728" spans="1:10" ht="18.75">
      <c r="A728" s="93"/>
      <c r="B728" s="98" t="s">
        <v>1661</v>
      </c>
      <c r="C728" s="122" t="s">
        <v>1668</v>
      </c>
      <c r="D728" s="121">
        <v>36</v>
      </c>
      <c r="E728" s="121">
        <v>9</v>
      </c>
      <c r="F728" s="121">
        <v>2</v>
      </c>
      <c r="G728" s="213">
        <v>2</v>
      </c>
      <c r="H728" s="213">
        <v>2</v>
      </c>
      <c r="I728" s="213">
        <v>2</v>
      </c>
      <c r="J728" s="213">
        <v>1</v>
      </c>
    </row>
    <row r="729" spans="1:10" ht="18.75">
      <c r="A729" s="93"/>
      <c r="B729" s="107" t="s">
        <v>2275</v>
      </c>
      <c r="C729" s="122"/>
      <c r="D729" s="294" t="s">
        <v>911</v>
      </c>
      <c r="E729" s="294" t="s">
        <v>911</v>
      </c>
      <c r="F729" s="294">
        <v>2</v>
      </c>
      <c r="G729" s="292">
        <v>1</v>
      </c>
      <c r="H729" s="292">
        <v>1</v>
      </c>
      <c r="I729" s="292" t="s">
        <v>911</v>
      </c>
      <c r="J729" s="292" t="s">
        <v>911</v>
      </c>
    </row>
    <row r="730" spans="1:10" ht="18.75">
      <c r="A730" s="93"/>
      <c r="B730" s="98" t="s">
        <v>1662</v>
      </c>
      <c r="C730" s="122" t="s">
        <v>905</v>
      </c>
      <c r="D730" s="121">
        <v>8</v>
      </c>
      <c r="E730" s="121">
        <v>1</v>
      </c>
      <c r="F730" s="121">
        <v>1</v>
      </c>
      <c r="G730" s="121">
        <v>1</v>
      </c>
      <c r="H730" s="121">
        <v>1</v>
      </c>
      <c r="I730" s="213" t="s">
        <v>911</v>
      </c>
      <c r="J730" s="213" t="s">
        <v>911</v>
      </c>
    </row>
    <row r="731" spans="1:10" ht="18.75">
      <c r="A731" s="93"/>
      <c r="B731" s="98" t="s">
        <v>1663</v>
      </c>
      <c r="C731" s="122" t="s">
        <v>1740</v>
      </c>
      <c r="D731" s="121">
        <v>1</v>
      </c>
      <c r="E731" s="121">
        <v>1</v>
      </c>
      <c r="F731" s="121">
        <v>1</v>
      </c>
      <c r="G731" s="213" t="s">
        <v>911</v>
      </c>
      <c r="H731" s="213" t="s">
        <v>911</v>
      </c>
      <c r="I731" s="213" t="s">
        <v>911</v>
      </c>
      <c r="J731" s="213" t="s">
        <v>911</v>
      </c>
    </row>
    <row r="732" spans="1:10" ht="18.75">
      <c r="A732" s="283">
        <v>19</v>
      </c>
      <c r="B732" s="255" t="s">
        <v>1383</v>
      </c>
      <c r="C732" s="92"/>
      <c r="D732" s="93"/>
      <c r="E732" s="93"/>
      <c r="F732" s="433">
        <v>15</v>
      </c>
      <c r="G732" s="433">
        <v>15</v>
      </c>
      <c r="H732" s="433">
        <v>15</v>
      </c>
      <c r="I732" s="433">
        <v>15</v>
      </c>
      <c r="J732" s="433">
        <v>15</v>
      </c>
    </row>
    <row r="733" spans="1:10" ht="18.75">
      <c r="A733" s="431"/>
      <c r="B733" s="107" t="s">
        <v>1575</v>
      </c>
      <c r="C733" s="92"/>
      <c r="D733" s="93"/>
      <c r="E733" s="93"/>
      <c r="F733" s="434">
        <v>15</v>
      </c>
      <c r="G733" s="434">
        <v>15</v>
      </c>
      <c r="H733" s="434">
        <v>15</v>
      </c>
      <c r="I733" s="434">
        <v>15</v>
      </c>
      <c r="J733" s="434">
        <v>15</v>
      </c>
    </row>
    <row r="734" spans="1:10" ht="18.75">
      <c r="A734" s="431"/>
      <c r="B734" s="262" t="s">
        <v>1980</v>
      </c>
      <c r="C734" s="92"/>
      <c r="D734" s="93"/>
      <c r="E734" s="93"/>
      <c r="F734" s="432">
        <v>5</v>
      </c>
      <c r="G734" s="432">
        <v>5</v>
      </c>
      <c r="H734" s="432">
        <v>5</v>
      </c>
      <c r="I734" s="432">
        <v>5</v>
      </c>
      <c r="J734" s="432">
        <v>5</v>
      </c>
    </row>
    <row r="735" spans="1:10" ht="18.75">
      <c r="A735" s="431"/>
      <c r="B735" s="262" t="s">
        <v>312</v>
      </c>
      <c r="C735" s="92"/>
      <c r="D735" s="93"/>
      <c r="E735" s="93"/>
      <c r="F735" s="432">
        <v>5</v>
      </c>
      <c r="G735" s="432">
        <v>5</v>
      </c>
      <c r="H735" s="432">
        <v>5</v>
      </c>
      <c r="I735" s="432">
        <v>5</v>
      </c>
      <c r="J735" s="432">
        <v>5</v>
      </c>
    </row>
    <row r="736" spans="1:10" ht="18.75">
      <c r="A736" s="431"/>
      <c r="B736" s="262" t="s">
        <v>1345</v>
      </c>
      <c r="C736" s="92"/>
      <c r="D736" s="93"/>
      <c r="E736" s="93"/>
      <c r="F736" s="432">
        <v>5</v>
      </c>
      <c r="G736" s="432">
        <v>5</v>
      </c>
      <c r="H736" s="432">
        <v>5</v>
      </c>
      <c r="I736" s="432">
        <v>5</v>
      </c>
      <c r="J736" s="432">
        <v>5</v>
      </c>
    </row>
    <row r="737" spans="1:10" ht="18.75">
      <c r="A737" s="504" t="s">
        <v>1409</v>
      </c>
      <c r="B737" s="505"/>
      <c r="C737" s="505"/>
      <c r="D737" s="505"/>
      <c r="E737" s="505"/>
      <c r="F737" s="505"/>
      <c r="G737" s="505"/>
      <c r="H737" s="505"/>
      <c r="I737" s="505"/>
      <c r="J737" s="506"/>
    </row>
    <row r="738" spans="1:10" ht="18.75">
      <c r="A738" s="283">
        <v>20</v>
      </c>
      <c r="B738" s="269" t="s">
        <v>582</v>
      </c>
      <c r="C738" s="249"/>
      <c r="D738" s="251">
        <v>118</v>
      </c>
      <c r="E738" s="251">
        <v>14</v>
      </c>
      <c r="F738" s="251">
        <v>100</v>
      </c>
      <c r="G738" s="251">
        <v>120</v>
      </c>
      <c r="H738" s="251">
        <v>104</v>
      </c>
      <c r="I738" s="251">
        <v>108</v>
      </c>
      <c r="J738" s="251">
        <v>108</v>
      </c>
    </row>
    <row r="739" spans="1:10" ht="18.75">
      <c r="A739" s="283"/>
      <c r="B739" s="107" t="s">
        <v>1575</v>
      </c>
      <c r="C739" s="249"/>
      <c r="D739" s="295" t="s">
        <v>911</v>
      </c>
      <c r="E739" s="295" t="s">
        <v>911</v>
      </c>
      <c r="F739" s="295">
        <v>100</v>
      </c>
      <c r="G739" s="295">
        <v>100</v>
      </c>
      <c r="H739" s="295">
        <v>104</v>
      </c>
      <c r="I739" s="295">
        <v>108</v>
      </c>
      <c r="J739" s="295">
        <v>108</v>
      </c>
    </row>
    <row r="740" spans="1:10" ht="18.75">
      <c r="A740" s="283"/>
      <c r="B740" s="247" t="s">
        <v>348</v>
      </c>
      <c r="C740" s="249"/>
      <c r="D740" s="249">
        <v>84</v>
      </c>
      <c r="E740" s="249">
        <v>10</v>
      </c>
      <c r="F740" s="249">
        <v>84</v>
      </c>
      <c r="G740" s="249">
        <v>84</v>
      </c>
      <c r="H740" s="249">
        <v>86</v>
      </c>
      <c r="I740" s="249">
        <v>88</v>
      </c>
      <c r="J740" s="249">
        <v>88</v>
      </c>
    </row>
    <row r="741" spans="1:10" ht="18.75">
      <c r="A741" s="283"/>
      <c r="B741" s="247" t="s">
        <v>1672</v>
      </c>
      <c r="C741" s="213" t="s">
        <v>349</v>
      </c>
      <c r="D741" s="249">
        <v>16</v>
      </c>
      <c r="E741" s="249">
        <v>4</v>
      </c>
      <c r="F741" s="249">
        <v>16</v>
      </c>
      <c r="G741" s="249">
        <v>16</v>
      </c>
      <c r="H741" s="249">
        <v>18</v>
      </c>
      <c r="I741" s="249">
        <v>20</v>
      </c>
      <c r="J741" s="249">
        <v>20</v>
      </c>
    </row>
    <row r="742" spans="1:10" ht="18.75">
      <c r="A742" s="283">
        <v>21</v>
      </c>
      <c r="B742" s="184" t="s">
        <v>583</v>
      </c>
      <c r="C742" s="213"/>
      <c r="D742" s="245">
        <v>120</v>
      </c>
      <c r="E742" s="245">
        <v>10</v>
      </c>
      <c r="F742" s="245">
        <v>8</v>
      </c>
      <c r="G742" s="245">
        <v>8</v>
      </c>
      <c r="H742" s="245">
        <v>8</v>
      </c>
      <c r="I742" s="245">
        <v>8</v>
      </c>
      <c r="J742" s="245">
        <v>8</v>
      </c>
    </row>
    <row r="743" spans="1:10" ht="18.75">
      <c r="A743" s="283"/>
      <c r="B743" s="107" t="s">
        <v>1575</v>
      </c>
      <c r="C743" s="213"/>
      <c r="D743" s="292" t="s">
        <v>911</v>
      </c>
      <c r="E743" s="292" t="s">
        <v>911</v>
      </c>
      <c r="F743" s="292">
        <v>8</v>
      </c>
      <c r="G743" s="292">
        <v>8</v>
      </c>
      <c r="H743" s="292">
        <v>8</v>
      </c>
      <c r="I743" s="292">
        <v>8</v>
      </c>
      <c r="J743" s="292">
        <v>8</v>
      </c>
    </row>
    <row r="744" spans="1:10" ht="18.75">
      <c r="A744" s="283"/>
      <c r="B744" s="182" t="s">
        <v>342</v>
      </c>
      <c r="C744" s="213">
        <v>18783</v>
      </c>
      <c r="D744" s="213">
        <v>28</v>
      </c>
      <c r="E744" s="213" t="s">
        <v>911</v>
      </c>
      <c r="F744" s="213">
        <v>5</v>
      </c>
      <c r="G744" s="213">
        <v>5</v>
      </c>
      <c r="H744" s="213">
        <v>5</v>
      </c>
      <c r="I744" s="213">
        <v>5</v>
      </c>
      <c r="J744" s="213">
        <v>5</v>
      </c>
    </row>
    <row r="745" spans="1:10" ht="18.75">
      <c r="A745" s="283"/>
      <c r="B745" s="182" t="s">
        <v>343</v>
      </c>
      <c r="C745" s="90" t="s">
        <v>344</v>
      </c>
      <c r="D745" s="213">
        <v>15</v>
      </c>
      <c r="E745" s="213">
        <v>2</v>
      </c>
      <c r="F745" s="213">
        <v>2</v>
      </c>
      <c r="G745" s="213">
        <v>2</v>
      </c>
      <c r="H745" s="213">
        <v>2</v>
      </c>
      <c r="I745" s="213">
        <v>2</v>
      </c>
      <c r="J745" s="213">
        <v>2</v>
      </c>
    </row>
    <row r="746" spans="1:10" ht="18.75">
      <c r="A746" s="283"/>
      <c r="B746" s="182" t="s">
        <v>345</v>
      </c>
      <c r="C746" s="213"/>
      <c r="D746" s="213">
        <v>5</v>
      </c>
      <c r="E746" s="213">
        <v>1</v>
      </c>
      <c r="F746" s="213">
        <v>9</v>
      </c>
      <c r="G746" s="213">
        <v>9</v>
      </c>
      <c r="H746" s="213">
        <v>9</v>
      </c>
      <c r="I746" s="213">
        <v>9</v>
      </c>
      <c r="J746" s="213">
        <v>9</v>
      </c>
    </row>
    <row r="747" spans="1:10" ht="18.75">
      <c r="A747" s="283">
        <v>22</v>
      </c>
      <c r="B747" s="184" t="s">
        <v>584</v>
      </c>
      <c r="C747" s="213"/>
      <c r="D747" s="245">
        <v>67</v>
      </c>
      <c r="E747" s="245">
        <v>15</v>
      </c>
      <c r="F747" s="245">
        <v>8</v>
      </c>
      <c r="G747" s="245">
        <v>11</v>
      </c>
      <c r="H747" s="245">
        <v>11</v>
      </c>
      <c r="I747" s="245">
        <v>10</v>
      </c>
      <c r="J747" s="245">
        <v>7</v>
      </c>
    </row>
    <row r="748" spans="1:10" ht="18.75">
      <c r="A748" s="283"/>
      <c r="B748" s="107" t="s">
        <v>179</v>
      </c>
      <c r="C748" s="213"/>
      <c r="D748" s="292" t="s">
        <v>911</v>
      </c>
      <c r="E748" s="292" t="s">
        <v>911</v>
      </c>
      <c r="F748" s="292">
        <v>6</v>
      </c>
      <c r="G748" s="292">
        <v>9</v>
      </c>
      <c r="H748" s="292">
        <v>9</v>
      </c>
      <c r="I748" s="292">
        <v>8</v>
      </c>
      <c r="J748" s="292">
        <v>5</v>
      </c>
    </row>
    <row r="749" spans="1:10" ht="18.75">
      <c r="A749" s="283"/>
      <c r="B749" s="182" t="s">
        <v>342</v>
      </c>
      <c r="C749" s="213">
        <v>18783</v>
      </c>
      <c r="D749" s="213">
        <v>22</v>
      </c>
      <c r="E749" s="213">
        <v>7</v>
      </c>
      <c r="F749" s="213">
        <v>3</v>
      </c>
      <c r="G749" s="213">
        <v>7</v>
      </c>
      <c r="H749" s="213">
        <v>7</v>
      </c>
      <c r="I749" s="213">
        <v>4</v>
      </c>
      <c r="J749" s="213">
        <v>1</v>
      </c>
    </row>
    <row r="750" spans="1:10" ht="18.75">
      <c r="A750" s="283"/>
      <c r="B750" s="182" t="s">
        <v>346</v>
      </c>
      <c r="C750" s="90" t="s">
        <v>344</v>
      </c>
      <c r="D750" s="213">
        <v>4</v>
      </c>
      <c r="E750" s="213">
        <v>2</v>
      </c>
      <c r="F750" s="213">
        <v>3</v>
      </c>
      <c r="G750" s="213">
        <v>2</v>
      </c>
      <c r="H750" s="213">
        <v>2</v>
      </c>
      <c r="I750" s="213">
        <v>4</v>
      </c>
      <c r="J750" s="213">
        <v>4</v>
      </c>
    </row>
    <row r="751" spans="1:10" ht="18.75">
      <c r="A751" s="283"/>
      <c r="B751" s="107" t="s">
        <v>1575</v>
      </c>
      <c r="C751" s="90"/>
      <c r="D751" s="213"/>
      <c r="E751" s="213"/>
      <c r="F751" s="292">
        <v>2</v>
      </c>
      <c r="G751" s="292">
        <v>2</v>
      </c>
      <c r="H751" s="292">
        <v>2</v>
      </c>
      <c r="I751" s="292">
        <v>2</v>
      </c>
      <c r="J751" s="292">
        <v>2</v>
      </c>
    </row>
    <row r="752" spans="1:10" ht="18.75">
      <c r="A752" s="283"/>
      <c r="B752" s="182" t="s">
        <v>345</v>
      </c>
      <c r="C752" s="90"/>
      <c r="D752" s="213"/>
      <c r="E752" s="213"/>
      <c r="F752" s="432">
        <v>2</v>
      </c>
      <c r="G752" s="432">
        <v>2</v>
      </c>
      <c r="H752" s="432">
        <v>2</v>
      </c>
      <c r="I752" s="432">
        <v>2</v>
      </c>
      <c r="J752" s="432">
        <v>2</v>
      </c>
    </row>
    <row r="753" spans="1:10" ht="18.75">
      <c r="A753" s="283">
        <v>23</v>
      </c>
      <c r="B753" s="184" t="s">
        <v>585</v>
      </c>
      <c r="C753" s="213"/>
      <c r="D753" s="213">
        <v>135</v>
      </c>
      <c r="E753" s="213">
        <v>21</v>
      </c>
      <c r="F753" s="245">
        <v>5</v>
      </c>
      <c r="G753" s="245">
        <v>5</v>
      </c>
      <c r="H753" s="245">
        <v>5</v>
      </c>
      <c r="I753" s="245">
        <v>5</v>
      </c>
      <c r="J753" s="245">
        <v>5</v>
      </c>
    </row>
    <row r="754" spans="1:10" ht="18.75">
      <c r="A754" s="283"/>
      <c r="B754" s="107" t="s">
        <v>1575</v>
      </c>
      <c r="C754" s="213"/>
      <c r="D754" s="292" t="s">
        <v>911</v>
      </c>
      <c r="E754" s="292" t="s">
        <v>911</v>
      </c>
      <c r="F754" s="292">
        <v>5</v>
      </c>
      <c r="G754" s="292">
        <v>5</v>
      </c>
      <c r="H754" s="292">
        <v>5</v>
      </c>
      <c r="I754" s="292">
        <v>5</v>
      </c>
      <c r="J754" s="292">
        <v>5</v>
      </c>
    </row>
    <row r="755" spans="1:10" ht="18.75">
      <c r="A755" s="283"/>
      <c r="B755" s="182" t="s">
        <v>268</v>
      </c>
      <c r="C755" s="213"/>
      <c r="D755" s="213" t="s">
        <v>911</v>
      </c>
      <c r="E755" s="213" t="s">
        <v>911</v>
      </c>
      <c r="F755" s="213">
        <v>5</v>
      </c>
      <c r="G755" s="213">
        <v>5</v>
      </c>
      <c r="H755" s="213">
        <v>5</v>
      </c>
      <c r="I755" s="213">
        <v>5</v>
      </c>
      <c r="J755" s="213">
        <v>5</v>
      </c>
    </row>
    <row r="756" spans="1:10" ht="18.75">
      <c r="A756" s="283">
        <v>24</v>
      </c>
      <c r="B756" s="184" t="s">
        <v>586</v>
      </c>
      <c r="C756" s="213"/>
      <c r="D756" s="213" t="s">
        <v>911</v>
      </c>
      <c r="E756" s="213" t="s">
        <v>911</v>
      </c>
      <c r="F756" s="213">
        <v>12</v>
      </c>
      <c r="G756" s="213">
        <v>12</v>
      </c>
      <c r="H756" s="213">
        <v>11</v>
      </c>
      <c r="I756" s="213">
        <v>11</v>
      </c>
      <c r="J756" s="213">
        <v>11</v>
      </c>
    </row>
    <row r="757" spans="1:10" ht="18.75">
      <c r="A757" s="283"/>
      <c r="B757" s="107" t="s">
        <v>1575</v>
      </c>
      <c r="C757" s="213"/>
      <c r="D757" s="292" t="s">
        <v>911</v>
      </c>
      <c r="E757" s="292" t="s">
        <v>911</v>
      </c>
      <c r="F757" s="292">
        <v>12</v>
      </c>
      <c r="G757" s="292">
        <v>12</v>
      </c>
      <c r="H757" s="292">
        <v>11</v>
      </c>
      <c r="I757" s="292">
        <v>11</v>
      </c>
      <c r="J757" s="292">
        <v>11</v>
      </c>
    </row>
    <row r="758" spans="1:10" ht="18.75">
      <c r="A758" s="283"/>
      <c r="B758" s="182" t="s">
        <v>268</v>
      </c>
      <c r="C758" s="213"/>
      <c r="D758" s="213" t="s">
        <v>911</v>
      </c>
      <c r="E758" s="213" t="s">
        <v>911</v>
      </c>
      <c r="F758" s="213">
        <v>2</v>
      </c>
      <c r="G758" s="213">
        <v>2</v>
      </c>
      <c r="H758" s="213">
        <v>2</v>
      </c>
      <c r="I758" s="213">
        <v>2</v>
      </c>
      <c r="J758" s="213">
        <v>2</v>
      </c>
    </row>
    <row r="759" spans="1:10" ht="18.75">
      <c r="A759" s="283"/>
      <c r="B759" s="182" t="s">
        <v>293</v>
      </c>
      <c r="C759" s="213"/>
      <c r="D759" s="213" t="s">
        <v>911</v>
      </c>
      <c r="E759" s="213" t="s">
        <v>911</v>
      </c>
      <c r="F759" s="213">
        <v>7</v>
      </c>
      <c r="G759" s="213">
        <v>7</v>
      </c>
      <c r="H759" s="213">
        <v>7</v>
      </c>
      <c r="I759" s="213">
        <v>7</v>
      </c>
      <c r="J759" s="213">
        <v>7</v>
      </c>
    </row>
    <row r="760" spans="1:10" ht="18.75">
      <c r="A760" s="283"/>
      <c r="B760" s="182" t="s">
        <v>1965</v>
      </c>
      <c r="C760" s="213"/>
      <c r="D760" s="213" t="s">
        <v>911</v>
      </c>
      <c r="E760" s="213" t="s">
        <v>911</v>
      </c>
      <c r="F760" s="213">
        <v>2</v>
      </c>
      <c r="G760" s="213">
        <v>2</v>
      </c>
      <c r="H760" s="213">
        <v>1</v>
      </c>
      <c r="I760" s="213">
        <v>1</v>
      </c>
      <c r="J760" s="213">
        <v>1</v>
      </c>
    </row>
    <row r="761" spans="1:10" ht="18.75">
      <c r="A761" s="283"/>
      <c r="B761" s="182" t="s">
        <v>305</v>
      </c>
      <c r="C761" s="213"/>
      <c r="D761" s="213" t="s">
        <v>911</v>
      </c>
      <c r="E761" s="213" t="s">
        <v>911</v>
      </c>
      <c r="F761" s="213">
        <v>1</v>
      </c>
      <c r="G761" s="213">
        <v>1</v>
      </c>
      <c r="H761" s="213">
        <v>1</v>
      </c>
      <c r="I761" s="213">
        <v>1</v>
      </c>
      <c r="J761" s="213">
        <v>1</v>
      </c>
    </row>
    <row r="762" spans="1:10" ht="18.75">
      <c r="A762" s="283">
        <v>25</v>
      </c>
      <c r="B762" s="184" t="s">
        <v>587</v>
      </c>
      <c r="C762" s="213"/>
      <c r="D762" s="213" t="s">
        <v>911</v>
      </c>
      <c r="E762" s="213" t="s">
        <v>911</v>
      </c>
      <c r="F762" s="245">
        <v>4</v>
      </c>
      <c r="G762" s="245">
        <v>3</v>
      </c>
      <c r="H762" s="245">
        <v>2</v>
      </c>
      <c r="I762" s="245">
        <v>1</v>
      </c>
      <c r="J762" s="245">
        <v>1</v>
      </c>
    </row>
    <row r="763" spans="1:10" ht="18.75">
      <c r="A763" s="283"/>
      <c r="B763" s="107" t="s">
        <v>1575</v>
      </c>
      <c r="C763" s="213"/>
      <c r="D763" s="292" t="s">
        <v>911</v>
      </c>
      <c r="E763" s="292" t="s">
        <v>911</v>
      </c>
      <c r="F763" s="292">
        <v>4</v>
      </c>
      <c r="G763" s="292">
        <v>3</v>
      </c>
      <c r="H763" s="292">
        <v>2</v>
      </c>
      <c r="I763" s="292">
        <v>1</v>
      </c>
      <c r="J763" s="292">
        <v>1</v>
      </c>
    </row>
    <row r="764" spans="1:10" ht="18.75">
      <c r="A764" s="283"/>
      <c r="B764" s="182" t="s">
        <v>268</v>
      </c>
      <c r="C764" s="213"/>
      <c r="D764" s="213" t="s">
        <v>911</v>
      </c>
      <c r="E764" s="213" t="s">
        <v>911</v>
      </c>
      <c r="F764" s="213">
        <v>2</v>
      </c>
      <c r="G764" s="213">
        <v>2</v>
      </c>
      <c r="H764" s="213">
        <v>1</v>
      </c>
      <c r="I764" s="213">
        <v>1</v>
      </c>
      <c r="J764" s="213">
        <v>1</v>
      </c>
    </row>
    <row r="765" spans="1:10" ht="18.75">
      <c r="A765" s="283"/>
      <c r="B765" s="182" t="s">
        <v>1965</v>
      </c>
      <c r="C765" s="213"/>
      <c r="D765" s="213" t="s">
        <v>911</v>
      </c>
      <c r="E765" s="213" t="s">
        <v>911</v>
      </c>
      <c r="F765" s="213">
        <v>1</v>
      </c>
      <c r="G765" s="213">
        <v>1</v>
      </c>
      <c r="H765" s="213">
        <v>1</v>
      </c>
      <c r="I765" s="213" t="s">
        <v>911</v>
      </c>
      <c r="J765" s="213" t="s">
        <v>911</v>
      </c>
    </row>
    <row r="766" spans="1:10" ht="18.75">
      <c r="A766" s="283"/>
      <c r="B766" s="182" t="s">
        <v>305</v>
      </c>
      <c r="C766" s="213"/>
      <c r="D766" s="213" t="s">
        <v>911</v>
      </c>
      <c r="E766" s="213" t="s">
        <v>911</v>
      </c>
      <c r="F766" s="213">
        <v>1</v>
      </c>
      <c r="G766" s="213" t="s">
        <v>911</v>
      </c>
      <c r="H766" s="213" t="s">
        <v>911</v>
      </c>
      <c r="I766" s="213" t="s">
        <v>911</v>
      </c>
      <c r="J766" s="213" t="s">
        <v>911</v>
      </c>
    </row>
    <row r="767" spans="1:10" ht="18.75">
      <c r="A767" s="283">
        <v>26</v>
      </c>
      <c r="B767" s="184" t="s">
        <v>588</v>
      </c>
      <c r="C767" s="245"/>
      <c r="D767" s="245">
        <v>45</v>
      </c>
      <c r="E767" s="245">
        <v>4</v>
      </c>
      <c r="F767" s="245">
        <v>7</v>
      </c>
      <c r="G767" s="245">
        <v>3</v>
      </c>
      <c r="H767" s="245">
        <v>1</v>
      </c>
      <c r="I767" s="245">
        <v>2</v>
      </c>
      <c r="J767" s="245">
        <v>3</v>
      </c>
    </row>
    <row r="768" spans="1:10" ht="18.75">
      <c r="A768" s="283"/>
      <c r="B768" s="107" t="s">
        <v>179</v>
      </c>
      <c r="C768" s="213"/>
      <c r="D768" s="292">
        <v>4</v>
      </c>
      <c r="E768" s="292">
        <v>2</v>
      </c>
      <c r="F768" s="292">
        <v>7</v>
      </c>
      <c r="G768" s="292">
        <v>3</v>
      </c>
      <c r="H768" s="292">
        <v>1</v>
      </c>
      <c r="I768" s="292">
        <v>2</v>
      </c>
      <c r="J768" s="292">
        <v>3</v>
      </c>
    </row>
    <row r="769" spans="1:10" ht="18.75">
      <c r="A769" s="283"/>
      <c r="B769" s="98" t="s">
        <v>328</v>
      </c>
      <c r="C769" s="213">
        <v>13790</v>
      </c>
      <c r="D769" s="213" t="s">
        <v>911</v>
      </c>
      <c r="E769" s="213">
        <v>1</v>
      </c>
      <c r="F769" s="213">
        <v>1</v>
      </c>
      <c r="G769" s="213" t="s">
        <v>911</v>
      </c>
      <c r="H769" s="213" t="s">
        <v>911</v>
      </c>
      <c r="I769" s="213" t="s">
        <v>911</v>
      </c>
      <c r="J769" s="213" t="s">
        <v>911</v>
      </c>
    </row>
    <row r="770" spans="1:10" ht="18.75">
      <c r="A770" s="283"/>
      <c r="B770" s="98" t="s">
        <v>329</v>
      </c>
      <c r="C770" s="213">
        <v>19399</v>
      </c>
      <c r="D770" s="213" t="s">
        <v>911</v>
      </c>
      <c r="E770" s="213">
        <v>1</v>
      </c>
      <c r="F770" s="213" t="s">
        <v>911</v>
      </c>
      <c r="G770" s="213">
        <v>1</v>
      </c>
      <c r="H770" s="213" t="s">
        <v>911</v>
      </c>
      <c r="I770" s="213" t="s">
        <v>911</v>
      </c>
      <c r="J770" s="213" t="s">
        <v>911</v>
      </c>
    </row>
    <row r="771" spans="1:10" ht="18.75">
      <c r="A771" s="283"/>
      <c r="B771" s="98" t="s">
        <v>330</v>
      </c>
      <c r="C771" s="213">
        <v>19906</v>
      </c>
      <c r="D771" s="213" t="s">
        <v>911</v>
      </c>
      <c r="E771" s="213" t="s">
        <v>911</v>
      </c>
      <c r="F771" s="213">
        <v>1</v>
      </c>
      <c r="G771" s="213" t="s">
        <v>911</v>
      </c>
      <c r="H771" s="213" t="s">
        <v>911</v>
      </c>
      <c r="I771" s="213" t="s">
        <v>911</v>
      </c>
      <c r="J771" s="213" t="s">
        <v>911</v>
      </c>
    </row>
    <row r="772" spans="1:10" ht="18.75">
      <c r="A772" s="283"/>
      <c r="B772" s="98" t="s">
        <v>331</v>
      </c>
      <c r="C772" s="213">
        <v>18897</v>
      </c>
      <c r="D772" s="213" t="s">
        <v>911</v>
      </c>
      <c r="E772" s="213">
        <v>1</v>
      </c>
      <c r="F772" s="213">
        <v>1</v>
      </c>
      <c r="G772" s="213" t="s">
        <v>911</v>
      </c>
      <c r="H772" s="213" t="s">
        <v>911</v>
      </c>
      <c r="I772" s="213" t="s">
        <v>911</v>
      </c>
      <c r="J772" s="213" t="s">
        <v>911</v>
      </c>
    </row>
    <row r="773" spans="1:10" ht="18.75">
      <c r="A773" s="283"/>
      <c r="B773" s="98" t="s">
        <v>332</v>
      </c>
      <c r="C773" s="213">
        <v>15705</v>
      </c>
      <c r="D773" s="213" t="s">
        <v>911</v>
      </c>
      <c r="E773" s="213">
        <v>1</v>
      </c>
      <c r="F773" s="213" t="s">
        <v>911</v>
      </c>
      <c r="G773" s="213">
        <v>1</v>
      </c>
      <c r="H773" s="213" t="s">
        <v>911</v>
      </c>
      <c r="I773" s="213" t="s">
        <v>911</v>
      </c>
      <c r="J773" s="213" t="s">
        <v>911</v>
      </c>
    </row>
    <row r="774" spans="1:10" ht="18.75">
      <c r="A774" s="283"/>
      <c r="B774" s="98" t="s">
        <v>543</v>
      </c>
      <c r="C774" s="213">
        <v>18560</v>
      </c>
      <c r="D774" s="213" t="s">
        <v>911</v>
      </c>
      <c r="E774" s="213" t="s">
        <v>911</v>
      </c>
      <c r="F774" s="213">
        <v>2</v>
      </c>
      <c r="G774" s="213" t="s">
        <v>911</v>
      </c>
      <c r="H774" s="213" t="s">
        <v>911</v>
      </c>
      <c r="I774" s="213">
        <v>1</v>
      </c>
      <c r="J774" s="213" t="s">
        <v>911</v>
      </c>
    </row>
    <row r="775" spans="1:10" ht="18.75">
      <c r="A775" s="283"/>
      <c r="B775" s="182" t="s">
        <v>333</v>
      </c>
      <c r="C775" s="213"/>
      <c r="D775" s="213" t="s">
        <v>911</v>
      </c>
      <c r="E775" s="213" t="s">
        <v>911</v>
      </c>
      <c r="F775" s="213">
        <v>2</v>
      </c>
      <c r="G775" s="213">
        <v>1</v>
      </c>
      <c r="H775" s="213">
        <v>1</v>
      </c>
      <c r="I775" s="213">
        <v>1</v>
      </c>
      <c r="J775" s="213">
        <v>3</v>
      </c>
    </row>
    <row r="776" spans="1:10" ht="18.75">
      <c r="A776" s="283">
        <v>27</v>
      </c>
      <c r="B776" s="184" t="s">
        <v>589</v>
      </c>
      <c r="C776" s="245"/>
      <c r="D776" s="245">
        <v>24</v>
      </c>
      <c r="E776" s="245">
        <v>1</v>
      </c>
      <c r="F776" s="245">
        <v>11</v>
      </c>
      <c r="G776" s="245">
        <v>13</v>
      </c>
      <c r="H776" s="245">
        <v>12</v>
      </c>
      <c r="I776" s="245">
        <v>12</v>
      </c>
      <c r="J776" s="245">
        <v>11</v>
      </c>
    </row>
    <row r="777" spans="1:10" ht="18.75">
      <c r="A777" s="283"/>
      <c r="B777" s="107" t="s">
        <v>1575</v>
      </c>
      <c r="C777" s="213"/>
      <c r="D777" s="292" t="s">
        <v>911</v>
      </c>
      <c r="E777" s="292" t="s">
        <v>911</v>
      </c>
      <c r="F777" s="292">
        <v>11</v>
      </c>
      <c r="G777" s="292">
        <v>13</v>
      </c>
      <c r="H777" s="292">
        <v>12</v>
      </c>
      <c r="I777" s="292">
        <v>12</v>
      </c>
      <c r="J777" s="292">
        <v>11</v>
      </c>
    </row>
    <row r="778" spans="1:10" ht="18.75" customHeight="1">
      <c r="A778" s="283"/>
      <c r="B778" s="98" t="s">
        <v>334</v>
      </c>
      <c r="C778" s="213">
        <v>18526</v>
      </c>
      <c r="D778" s="213">
        <v>16</v>
      </c>
      <c r="E778" s="213">
        <v>1</v>
      </c>
      <c r="F778" s="213">
        <v>8</v>
      </c>
      <c r="G778" s="213">
        <v>8</v>
      </c>
      <c r="H778" s="213">
        <v>8</v>
      </c>
      <c r="I778" s="213">
        <v>8</v>
      </c>
      <c r="J778" s="213">
        <v>8</v>
      </c>
    </row>
    <row r="779" spans="1:10" ht="18.75">
      <c r="A779" s="283"/>
      <c r="B779" s="182" t="s">
        <v>1582</v>
      </c>
      <c r="C779" s="213"/>
      <c r="D779" s="213" t="s">
        <v>911</v>
      </c>
      <c r="E779" s="213" t="s">
        <v>911</v>
      </c>
      <c r="F779" s="213" t="s">
        <v>911</v>
      </c>
      <c r="G779" s="213" t="s">
        <v>911</v>
      </c>
      <c r="H779" s="213">
        <v>1</v>
      </c>
      <c r="I779" s="213" t="s">
        <v>911</v>
      </c>
      <c r="J779" s="213" t="s">
        <v>911</v>
      </c>
    </row>
    <row r="780" spans="1:10" ht="18.75">
      <c r="A780" s="283"/>
      <c r="B780" s="182" t="s">
        <v>1930</v>
      </c>
      <c r="C780" s="213"/>
      <c r="D780" s="213" t="s">
        <v>911</v>
      </c>
      <c r="E780" s="213" t="s">
        <v>911</v>
      </c>
      <c r="F780" s="213" t="s">
        <v>911</v>
      </c>
      <c r="G780" s="213">
        <v>1</v>
      </c>
      <c r="H780" s="213" t="s">
        <v>911</v>
      </c>
      <c r="I780" s="213" t="s">
        <v>911</v>
      </c>
      <c r="J780" s="213" t="s">
        <v>911</v>
      </c>
    </row>
    <row r="781" spans="1:10" ht="18.75">
      <c r="A781" s="283"/>
      <c r="B781" s="182" t="s">
        <v>335</v>
      </c>
      <c r="C781" s="213">
        <v>18526</v>
      </c>
      <c r="D781" s="213">
        <v>7</v>
      </c>
      <c r="E781" s="213" t="s">
        <v>911</v>
      </c>
      <c r="F781" s="213">
        <v>2</v>
      </c>
      <c r="G781" s="213">
        <v>2</v>
      </c>
      <c r="H781" s="213">
        <v>2</v>
      </c>
      <c r="I781" s="213">
        <v>2</v>
      </c>
      <c r="J781" s="213">
        <v>2</v>
      </c>
    </row>
    <row r="782" spans="1:10" ht="18.75">
      <c r="A782" s="283"/>
      <c r="B782" s="182" t="s">
        <v>336</v>
      </c>
      <c r="C782" s="213"/>
      <c r="D782" s="213">
        <v>1</v>
      </c>
      <c r="E782" s="213" t="s">
        <v>911</v>
      </c>
      <c r="F782" s="213">
        <v>1</v>
      </c>
      <c r="G782" s="213">
        <v>2</v>
      </c>
      <c r="H782" s="213">
        <v>1</v>
      </c>
      <c r="I782" s="213">
        <v>2</v>
      </c>
      <c r="J782" s="213">
        <v>1</v>
      </c>
    </row>
    <row r="783" spans="1:10" ht="18.75">
      <c r="A783" s="283">
        <v>28</v>
      </c>
      <c r="B783" s="184" t="s">
        <v>590</v>
      </c>
      <c r="C783" s="245" t="s">
        <v>276</v>
      </c>
      <c r="D783" s="245">
        <v>40</v>
      </c>
      <c r="E783" s="245">
        <v>2</v>
      </c>
      <c r="F783" s="245">
        <v>10</v>
      </c>
      <c r="G783" s="245">
        <v>2</v>
      </c>
      <c r="H783" s="245">
        <v>4</v>
      </c>
      <c r="I783" s="245">
        <v>4</v>
      </c>
      <c r="J783" s="245">
        <v>6</v>
      </c>
    </row>
    <row r="784" spans="1:10" ht="18.75">
      <c r="A784" s="283"/>
      <c r="B784" s="107" t="s">
        <v>179</v>
      </c>
      <c r="C784" s="213"/>
      <c r="D784" s="292" t="s">
        <v>911</v>
      </c>
      <c r="E784" s="292" t="s">
        <v>911</v>
      </c>
      <c r="F784" s="292">
        <v>10</v>
      </c>
      <c r="G784" s="292">
        <v>2</v>
      </c>
      <c r="H784" s="292">
        <v>4</v>
      </c>
      <c r="I784" s="292">
        <v>4</v>
      </c>
      <c r="J784" s="292">
        <v>6</v>
      </c>
    </row>
    <row r="785" spans="1:10" ht="18.75">
      <c r="A785" s="283"/>
      <c r="B785" s="182" t="s">
        <v>277</v>
      </c>
      <c r="C785" s="213"/>
      <c r="D785" s="213">
        <v>30</v>
      </c>
      <c r="E785" s="213" t="s">
        <v>911</v>
      </c>
      <c r="F785" s="213">
        <v>10</v>
      </c>
      <c r="G785" s="213">
        <v>2</v>
      </c>
      <c r="H785" s="213">
        <v>4</v>
      </c>
      <c r="I785" s="213">
        <v>4</v>
      </c>
      <c r="J785" s="213">
        <v>6</v>
      </c>
    </row>
    <row r="786" spans="1:10" ht="18.75">
      <c r="A786" s="233">
        <v>29</v>
      </c>
      <c r="B786" s="185" t="s">
        <v>230</v>
      </c>
      <c r="C786" s="186"/>
      <c r="D786" s="186">
        <v>41</v>
      </c>
      <c r="E786" s="186">
        <v>6</v>
      </c>
      <c r="F786" s="186">
        <v>6</v>
      </c>
      <c r="G786" s="186">
        <v>1</v>
      </c>
      <c r="H786" s="186">
        <v>1</v>
      </c>
      <c r="I786" s="186">
        <v>2</v>
      </c>
      <c r="J786" s="186">
        <v>1</v>
      </c>
    </row>
    <row r="787" spans="1:10" ht="18.75">
      <c r="A787" s="133"/>
      <c r="B787" s="187" t="s">
        <v>179</v>
      </c>
      <c r="C787" s="188"/>
      <c r="D787" s="220">
        <v>11</v>
      </c>
      <c r="E787" s="220">
        <v>1</v>
      </c>
      <c r="F787" s="220">
        <v>2</v>
      </c>
      <c r="G787" s="220" t="s">
        <v>911</v>
      </c>
      <c r="H787" s="220" t="s">
        <v>911</v>
      </c>
      <c r="I787" s="220">
        <v>1</v>
      </c>
      <c r="J787" s="220" t="s">
        <v>911</v>
      </c>
    </row>
    <row r="788" spans="1:10" ht="18.75">
      <c r="A788" s="133"/>
      <c r="B788" s="189" t="s">
        <v>1173</v>
      </c>
      <c r="C788" s="190"/>
      <c r="D788" s="190">
        <v>3</v>
      </c>
      <c r="E788" s="190" t="s">
        <v>911</v>
      </c>
      <c r="F788" s="190">
        <v>1</v>
      </c>
      <c r="G788" s="190" t="s">
        <v>911</v>
      </c>
      <c r="H788" s="190" t="s">
        <v>911</v>
      </c>
      <c r="I788" s="190" t="s">
        <v>911</v>
      </c>
      <c r="J788" s="190" t="s">
        <v>911</v>
      </c>
    </row>
    <row r="789" spans="1:10" ht="18.75">
      <c r="A789" s="133"/>
      <c r="B789" s="189" t="s">
        <v>1174</v>
      </c>
      <c r="C789" s="190"/>
      <c r="D789" s="190">
        <v>4</v>
      </c>
      <c r="E789" s="190" t="s">
        <v>911</v>
      </c>
      <c r="F789" s="190">
        <v>1</v>
      </c>
      <c r="G789" s="190" t="s">
        <v>911</v>
      </c>
      <c r="H789" s="190" t="s">
        <v>911</v>
      </c>
      <c r="I789" s="190">
        <v>1</v>
      </c>
      <c r="J789" s="190" t="s">
        <v>911</v>
      </c>
    </row>
    <row r="790" spans="1:10" ht="18.75">
      <c r="A790" s="133"/>
      <c r="B790" s="187" t="s">
        <v>1575</v>
      </c>
      <c r="C790" s="188"/>
      <c r="D790" s="220">
        <v>8</v>
      </c>
      <c r="E790" s="220">
        <v>1</v>
      </c>
      <c r="F790" s="220">
        <v>2</v>
      </c>
      <c r="G790" s="220" t="s">
        <v>911</v>
      </c>
      <c r="H790" s="220" t="s">
        <v>911</v>
      </c>
      <c r="I790" s="220">
        <v>1</v>
      </c>
      <c r="J790" s="220">
        <v>1</v>
      </c>
    </row>
    <row r="791" spans="1:10" ht="18.75">
      <c r="A791" s="133"/>
      <c r="B791" s="189" t="s">
        <v>1175</v>
      </c>
      <c r="C791" s="190"/>
      <c r="D791" s="190">
        <v>1</v>
      </c>
      <c r="E791" s="190" t="s">
        <v>911</v>
      </c>
      <c r="F791" s="190">
        <v>1</v>
      </c>
      <c r="G791" s="190" t="s">
        <v>911</v>
      </c>
      <c r="H791" s="190" t="s">
        <v>911</v>
      </c>
      <c r="I791" s="190">
        <v>1</v>
      </c>
      <c r="J791" s="190" t="s">
        <v>911</v>
      </c>
    </row>
    <row r="792" spans="1:10" ht="18.75">
      <c r="A792" s="133"/>
      <c r="B792" s="189" t="s">
        <v>1174</v>
      </c>
      <c r="C792" s="190"/>
      <c r="D792" s="190">
        <v>5</v>
      </c>
      <c r="E792" s="190" t="s">
        <v>911</v>
      </c>
      <c r="F792" s="190">
        <v>1</v>
      </c>
      <c r="G792" s="190" t="s">
        <v>911</v>
      </c>
      <c r="H792" s="190" t="s">
        <v>911</v>
      </c>
      <c r="I792" s="190" t="s">
        <v>911</v>
      </c>
      <c r="J792" s="190">
        <v>1</v>
      </c>
    </row>
    <row r="793" spans="1:10" ht="18.75">
      <c r="A793" s="133"/>
      <c r="B793" s="187" t="s">
        <v>2275</v>
      </c>
      <c r="C793" s="188"/>
      <c r="D793" s="220">
        <v>22</v>
      </c>
      <c r="E793" s="220">
        <v>4</v>
      </c>
      <c r="F793" s="220">
        <v>2</v>
      </c>
      <c r="G793" s="220">
        <v>1</v>
      </c>
      <c r="H793" s="220">
        <v>1</v>
      </c>
      <c r="I793" s="220" t="s">
        <v>911</v>
      </c>
      <c r="J793" s="220" t="s">
        <v>911</v>
      </c>
    </row>
    <row r="794" spans="1:10" ht="18.75">
      <c r="A794" s="133"/>
      <c r="B794" s="189" t="s">
        <v>1176</v>
      </c>
      <c r="C794" s="190"/>
      <c r="D794" s="190">
        <v>5</v>
      </c>
      <c r="E794" s="190" t="s">
        <v>911</v>
      </c>
      <c r="F794" s="190" t="s">
        <v>911</v>
      </c>
      <c r="G794" s="190" t="s">
        <v>911</v>
      </c>
      <c r="H794" s="190">
        <v>1</v>
      </c>
      <c r="I794" s="190" t="s">
        <v>911</v>
      </c>
      <c r="J794" s="190" t="s">
        <v>911</v>
      </c>
    </row>
    <row r="795" spans="1:10" ht="18.75">
      <c r="A795" s="133"/>
      <c r="B795" s="189" t="s">
        <v>1177</v>
      </c>
      <c r="C795" s="190"/>
      <c r="D795" s="190">
        <v>2</v>
      </c>
      <c r="E795" s="190">
        <v>0</v>
      </c>
      <c r="F795" s="190">
        <v>1</v>
      </c>
      <c r="G795" s="190">
        <v>1</v>
      </c>
      <c r="H795" s="190" t="s">
        <v>911</v>
      </c>
      <c r="I795" s="190" t="s">
        <v>911</v>
      </c>
      <c r="J795" s="190" t="s">
        <v>911</v>
      </c>
    </row>
    <row r="796" spans="1:10" ht="18.75">
      <c r="A796" s="133"/>
      <c r="B796" s="189" t="s">
        <v>1178</v>
      </c>
      <c r="C796" s="190"/>
      <c r="D796" s="190">
        <v>12</v>
      </c>
      <c r="E796" s="190">
        <v>4</v>
      </c>
      <c r="F796" s="190">
        <v>1</v>
      </c>
      <c r="G796" s="190" t="s">
        <v>911</v>
      </c>
      <c r="H796" s="190" t="s">
        <v>911</v>
      </c>
      <c r="I796" s="190" t="s">
        <v>911</v>
      </c>
      <c r="J796" s="190" t="s">
        <v>911</v>
      </c>
    </row>
    <row r="797" spans="1:10" ht="18.75">
      <c r="A797" s="179">
        <v>30</v>
      </c>
      <c r="B797" s="191" t="s">
        <v>231</v>
      </c>
      <c r="C797" s="192"/>
      <c r="D797" s="192">
        <v>21</v>
      </c>
      <c r="E797" s="192">
        <v>1</v>
      </c>
      <c r="F797" s="192">
        <v>1</v>
      </c>
      <c r="G797" s="192">
        <v>3</v>
      </c>
      <c r="H797" s="192">
        <v>5</v>
      </c>
      <c r="I797" s="192">
        <v>7</v>
      </c>
      <c r="J797" s="192">
        <v>9</v>
      </c>
    </row>
    <row r="798" spans="1:10" ht="18.75">
      <c r="A798" s="93"/>
      <c r="B798" s="104" t="s">
        <v>179</v>
      </c>
      <c r="C798" s="95"/>
      <c r="D798" s="209">
        <v>4</v>
      </c>
      <c r="E798" s="209" t="s">
        <v>911</v>
      </c>
      <c r="F798" s="296" t="s">
        <v>911</v>
      </c>
      <c r="G798" s="296" t="s">
        <v>911</v>
      </c>
      <c r="H798" s="296" t="s">
        <v>911</v>
      </c>
      <c r="I798" s="296">
        <v>1</v>
      </c>
      <c r="J798" s="296">
        <v>1</v>
      </c>
    </row>
    <row r="799" spans="1:10" ht="18.75">
      <c r="A799" s="93"/>
      <c r="B799" s="98" t="s">
        <v>1669</v>
      </c>
      <c r="C799" s="98"/>
      <c r="D799" s="97">
        <v>2</v>
      </c>
      <c r="E799" s="97" t="s">
        <v>911</v>
      </c>
      <c r="F799" s="193" t="s">
        <v>911</v>
      </c>
      <c r="G799" s="193" t="s">
        <v>911</v>
      </c>
      <c r="H799" s="193" t="s">
        <v>911</v>
      </c>
      <c r="I799" s="193">
        <v>1</v>
      </c>
      <c r="J799" s="193">
        <v>1</v>
      </c>
    </row>
    <row r="800" spans="1:10" ht="18.75">
      <c r="A800" s="93"/>
      <c r="B800" s="104" t="s">
        <v>1575</v>
      </c>
      <c r="C800" s="95"/>
      <c r="D800" s="209">
        <v>9</v>
      </c>
      <c r="E800" s="209" t="s">
        <v>911</v>
      </c>
      <c r="F800" s="296">
        <v>1</v>
      </c>
      <c r="G800" s="296">
        <v>3</v>
      </c>
      <c r="H800" s="296">
        <v>5</v>
      </c>
      <c r="I800" s="296">
        <v>6</v>
      </c>
      <c r="J800" s="296">
        <v>7</v>
      </c>
    </row>
    <row r="801" spans="1:10" ht="18.75" customHeight="1">
      <c r="A801" s="93"/>
      <c r="B801" s="98" t="s">
        <v>1670</v>
      </c>
      <c r="C801" s="98"/>
      <c r="D801" s="97">
        <v>2</v>
      </c>
      <c r="E801" s="97" t="s">
        <v>911</v>
      </c>
      <c r="F801" s="193">
        <v>1</v>
      </c>
      <c r="G801" s="193">
        <v>1</v>
      </c>
      <c r="H801" s="193">
        <v>1</v>
      </c>
      <c r="I801" s="193">
        <v>1</v>
      </c>
      <c r="J801" s="193">
        <v>1</v>
      </c>
    </row>
    <row r="802" spans="1:10" ht="18.75" customHeight="1">
      <c r="A802" s="93"/>
      <c r="B802" s="98" t="s">
        <v>1671</v>
      </c>
      <c r="C802" s="98"/>
      <c r="D802" s="97">
        <v>7</v>
      </c>
      <c r="E802" s="97" t="s">
        <v>911</v>
      </c>
      <c r="F802" s="193" t="s">
        <v>911</v>
      </c>
      <c r="G802" s="193">
        <v>2</v>
      </c>
      <c r="H802" s="193">
        <v>4</v>
      </c>
      <c r="I802" s="193">
        <v>5</v>
      </c>
      <c r="J802" s="193">
        <v>6</v>
      </c>
    </row>
    <row r="803" spans="1:10" ht="18.75">
      <c r="A803" s="93"/>
      <c r="B803" s="104" t="s">
        <v>2275</v>
      </c>
      <c r="C803" s="95"/>
      <c r="D803" s="209">
        <v>8</v>
      </c>
      <c r="E803" s="209">
        <v>1</v>
      </c>
      <c r="F803" s="296" t="s">
        <v>911</v>
      </c>
      <c r="G803" s="296" t="s">
        <v>911</v>
      </c>
      <c r="H803" s="296" t="s">
        <v>911</v>
      </c>
      <c r="I803" s="296" t="s">
        <v>911</v>
      </c>
      <c r="J803" s="296">
        <v>1</v>
      </c>
    </row>
    <row r="804" spans="1:10" ht="18.75">
      <c r="A804" s="93"/>
      <c r="B804" s="98" t="s">
        <v>1672</v>
      </c>
      <c r="C804" s="98"/>
      <c r="D804" s="97">
        <v>5</v>
      </c>
      <c r="E804" s="97">
        <v>1</v>
      </c>
      <c r="F804" s="193" t="s">
        <v>911</v>
      </c>
      <c r="G804" s="193" t="s">
        <v>911</v>
      </c>
      <c r="H804" s="193" t="s">
        <v>911</v>
      </c>
      <c r="I804" s="193" t="s">
        <v>911</v>
      </c>
      <c r="J804" s="193">
        <v>1</v>
      </c>
    </row>
    <row r="805" spans="1:10" ht="18.75">
      <c r="A805" s="179">
        <v>31</v>
      </c>
      <c r="B805" s="191" t="s">
        <v>232</v>
      </c>
      <c r="C805" s="192"/>
      <c r="D805" s="192">
        <v>82</v>
      </c>
      <c r="E805" s="192">
        <v>12</v>
      </c>
      <c r="F805" s="192">
        <v>9</v>
      </c>
      <c r="G805" s="192">
        <v>9</v>
      </c>
      <c r="H805" s="192">
        <v>9</v>
      </c>
      <c r="I805" s="192">
        <v>9</v>
      </c>
      <c r="J805" s="192">
        <v>9</v>
      </c>
    </row>
    <row r="806" spans="1:10" ht="18.75">
      <c r="A806" s="93"/>
      <c r="B806" s="104" t="s">
        <v>182</v>
      </c>
      <c r="C806" s="98"/>
      <c r="D806" s="209">
        <v>18</v>
      </c>
      <c r="E806" s="209">
        <v>3</v>
      </c>
      <c r="F806" s="209">
        <v>3</v>
      </c>
      <c r="G806" s="209">
        <v>3</v>
      </c>
      <c r="H806" s="209">
        <v>3</v>
      </c>
      <c r="I806" s="209">
        <v>3</v>
      </c>
      <c r="J806" s="209">
        <v>3</v>
      </c>
    </row>
    <row r="807" spans="1:10" ht="18.75">
      <c r="A807" s="93"/>
      <c r="B807" s="194" t="s">
        <v>1674</v>
      </c>
      <c r="C807" s="194"/>
      <c r="D807" s="195">
        <v>7</v>
      </c>
      <c r="E807" s="195">
        <v>1</v>
      </c>
      <c r="F807" s="195">
        <v>1</v>
      </c>
      <c r="G807" s="195">
        <v>1</v>
      </c>
      <c r="H807" s="195">
        <v>1</v>
      </c>
      <c r="I807" s="195">
        <v>1</v>
      </c>
      <c r="J807" s="195">
        <v>1</v>
      </c>
    </row>
    <row r="808" spans="1:10" ht="18.75">
      <c r="A808" s="93"/>
      <c r="B808" s="194" t="s">
        <v>1675</v>
      </c>
      <c r="C808" s="194"/>
      <c r="D808" s="195">
        <v>3</v>
      </c>
      <c r="E808" s="195">
        <v>1</v>
      </c>
      <c r="F808" s="195">
        <v>1</v>
      </c>
      <c r="G808" s="195">
        <v>1</v>
      </c>
      <c r="H808" s="195">
        <v>1</v>
      </c>
      <c r="I808" s="195">
        <v>1</v>
      </c>
      <c r="J808" s="195">
        <v>1</v>
      </c>
    </row>
    <row r="809" spans="1:10" ht="18.75">
      <c r="A809" s="93"/>
      <c r="B809" s="194" t="s">
        <v>1676</v>
      </c>
      <c r="C809" s="194"/>
      <c r="D809" s="195">
        <v>4</v>
      </c>
      <c r="E809" s="195" t="s">
        <v>911</v>
      </c>
      <c r="F809" s="195">
        <v>1</v>
      </c>
      <c r="G809" s="195">
        <v>1</v>
      </c>
      <c r="H809" s="195">
        <v>1</v>
      </c>
      <c r="I809" s="195">
        <v>1</v>
      </c>
      <c r="J809" s="195">
        <v>1</v>
      </c>
    </row>
    <row r="810" spans="1:10" ht="18.75">
      <c r="A810" s="93"/>
      <c r="B810" s="196" t="s">
        <v>1678</v>
      </c>
      <c r="C810" s="197"/>
      <c r="D810" s="297">
        <v>36</v>
      </c>
      <c r="E810" s="297">
        <v>6</v>
      </c>
      <c r="F810" s="297">
        <v>5</v>
      </c>
      <c r="G810" s="297">
        <v>5</v>
      </c>
      <c r="H810" s="297">
        <v>5</v>
      </c>
      <c r="I810" s="297">
        <v>5</v>
      </c>
      <c r="J810" s="297">
        <v>5</v>
      </c>
    </row>
    <row r="811" spans="1:10" ht="18.75">
      <c r="A811" s="93"/>
      <c r="B811" s="194" t="s">
        <v>1679</v>
      </c>
      <c r="C811" s="194"/>
      <c r="D811" s="195">
        <v>10</v>
      </c>
      <c r="E811" s="195">
        <v>2</v>
      </c>
      <c r="F811" s="195">
        <v>1</v>
      </c>
      <c r="G811" s="195">
        <v>1</v>
      </c>
      <c r="H811" s="195">
        <v>1</v>
      </c>
      <c r="I811" s="195">
        <v>1</v>
      </c>
      <c r="J811" s="195">
        <v>1</v>
      </c>
    </row>
    <row r="812" spans="1:10" ht="18.75" customHeight="1">
      <c r="A812" s="93"/>
      <c r="B812" s="194" t="s">
        <v>1680</v>
      </c>
      <c r="C812" s="194"/>
      <c r="D812" s="195">
        <v>9</v>
      </c>
      <c r="E812" s="195" t="s">
        <v>911</v>
      </c>
      <c r="F812" s="195">
        <v>1</v>
      </c>
      <c r="G812" s="195">
        <v>1</v>
      </c>
      <c r="H812" s="195">
        <v>1</v>
      </c>
      <c r="I812" s="195">
        <v>1</v>
      </c>
      <c r="J812" s="195">
        <v>1</v>
      </c>
    </row>
    <row r="813" spans="1:10" ht="18.75" customHeight="1">
      <c r="A813" s="93"/>
      <c r="B813" s="194" t="s">
        <v>1629</v>
      </c>
      <c r="C813" s="194"/>
      <c r="D813" s="195">
        <v>4</v>
      </c>
      <c r="E813" s="195">
        <v>3</v>
      </c>
      <c r="F813" s="195">
        <v>3</v>
      </c>
      <c r="G813" s="195">
        <v>3</v>
      </c>
      <c r="H813" s="195">
        <v>3</v>
      </c>
      <c r="I813" s="195">
        <v>3</v>
      </c>
      <c r="J813" s="195">
        <v>3</v>
      </c>
    </row>
    <row r="814" spans="1:10" ht="18.75">
      <c r="A814" s="93"/>
      <c r="B814" s="196" t="s">
        <v>1681</v>
      </c>
      <c r="C814" s="197"/>
      <c r="D814" s="297">
        <v>28</v>
      </c>
      <c r="E814" s="297">
        <v>3</v>
      </c>
      <c r="F814" s="297">
        <v>1</v>
      </c>
      <c r="G814" s="297">
        <v>1</v>
      </c>
      <c r="H814" s="297">
        <v>1</v>
      </c>
      <c r="I814" s="297">
        <v>1</v>
      </c>
      <c r="J814" s="297">
        <v>1</v>
      </c>
    </row>
    <row r="815" spans="1:10" ht="18.75">
      <c r="A815" s="93"/>
      <c r="B815" s="194" t="s">
        <v>785</v>
      </c>
      <c r="C815" s="194"/>
      <c r="D815" s="195">
        <v>2</v>
      </c>
      <c r="E815" s="195" t="s">
        <v>911</v>
      </c>
      <c r="F815" s="195">
        <v>1</v>
      </c>
      <c r="G815" s="195">
        <v>1</v>
      </c>
      <c r="H815" s="195">
        <v>1</v>
      </c>
      <c r="I815" s="195">
        <v>1</v>
      </c>
      <c r="J815" s="195">
        <v>1</v>
      </c>
    </row>
    <row r="816" spans="1:10" ht="18.75">
      <c r="A816" s="179">
        <v>32</v>
      </c>
      <c r="B816" s="108" t="s">
        <v>233</v>
      </c>
      <c r="C816" s="92"/>
      <c r="D816" s="179">
        <v>67</v>
      </c>
      <c r="E816" s="179">
        <v>6</v>
      </c>
      <c r="F816" s="179">
        <v>7</v>
      </c>
      <c r="G816" s="179">
        <v>7</v>
      </c>
      <c r="H816" s="179">
        <v>7</v>
      </c>
      <c r="I816" s="179">
        <v>13</v>
      </c>
      <c r="J816" s="179">
        <v>14</v>
      </c>
    </row>
    <row r="817" spans="1:10" ht="18.75">
      <c r="A817" s="93"/>
      <c r="B817" s="107" t="s">
        <v>1575</v>
      </c>
      <c r="C817" s="92"/>
      <c r="D817" s="232">
        <f>SUM(D818:D821)</f>
        <v>40</v>
      </c>
      <c r="E817" s="232">
        <f>SUM(E818:E821)</f>
        <v>3</v>
      </c>
      <c r="F817" s="232">
        <v>7</v>
      </c>
      <c r="G817" s="232">
        <v>7</v>
      </c>
      <c r="H817" s="232">
        <v>7</v>
      </c>
      <c r="I817" s="232">
        <v>13</v>
      </c>
      <c r="J817" s="232">
        <v>14</v>
      </c>
    </row>
    <row r="818" spans="1:10" ht="18.75">
      <c r="A818" s="93"/>
      <c r="B818" s="106" t="s">
        <v>1629</v>
      </c>
      <c r="C818" s="92" t="s">
        <v>789</v>
      </c>
      <c r="D818" s="93">
        <v>2</v>
      </c>
      <c r="E818" s="93">
        <v>1</v>
      </c>
      <c r="F818" s="93" t="s">
        <v>911</v>
      </c>
      <c r="G818" s="93" t="s">
        <v>911</v>
      </c>
      <c r="H818" s="93" t="s">
        <v>911</v>
      </c>
      <c r="I818" s="93" t="s">
        <v>911</v>
      </c>
      <c r="J818" s="93">
        <v>1</v>
      </c>
    </row>
    <row r="819" spans="1:10" ht="18.75">
      <c r="A819" s="93"/>
      <c r="B819" s="106" t="s">
        <v>788</v>
      </c>
      <c r="C819" s="92" t="s">
        <v>790</v>
      </c>
      <c r="D819" s="93">
        <v>1</v>
      </c>
      <c r="E819" s="93" t="s">
        <v>911</v>
      </c>
      <c r="F819" s="93">
        <v>1</v>
      </c>
      <c r="G819" s="93">
        <v>1</v>
      </c>
      <c r="H819" s="93">
        <v>1</v>
      </c>
      <c r="I819" s="93">
        <v>2</v>
      </c>
      <c r="J819" s="93">
        <v>2</v>
      </c>
    </row>
    <row r="820" spans="1:10" ht="18.75">
      <c r="A820" s="93"/>
      <c r="B820" s="106" t="s">
        <v>445</v>
      </c>
      <c r="C820" s="92" t="s">
        <v>1204</v>
      </c>
      <c r="D820" s="93">
        <v>36</v>
      </c>
      <c r="E820" s="93">
        <v>2</v>
      </c>
      <c r="F820" s="93">
        <v>5</v>
      </c>
      <c r="G820" s="93">
        <v>5</v>
      </c>
      <c r="H820" s="93">
        <v>5</v>
      </c>
      <c r="I820" s="93">
        <v>10</v>
      </c>
      <c r="J820" s="93">
        <v>10</v>
      </c>
    </row>
    <row r="821" spans="1:10" ht="18.75">
      <c r="A821" s="93"/>
      <c r="B821" s="106" t="s">
        <v>787</v>
      </c>
      <c r="C821" s="92"/>
      <c r="D821" s="93">
        <v>1</v>
      </c>
      <c r="E821" s="93" t="s">
        <v>911</v>
      </c>
      <c r="F821" s="93">
        <v>1</v>
      </c>
      <c r="G821" s="93">
        <v>1</v>
      </c>
      <c r="H821" s="93">
        <v>1</v>
      </c>
      <c r="I821" s="93">
        <v>1</v>
      </c>
      <c r="J821" s="93">
        <v>1</v>
      </c>
    </row>
    <row r="822" spans="1:10" ht="18.75">
      <c r="A822" s="179">
        <v>33</v>
      </c>
      <c r="B822" s="108" t="s">
        <v>234</v>
      </c>
      <c r="C822" s="212"/>
      <c r="D822" s="179">
        <v>40</v>
      </c>
      <c r="E822" s="179" t="s">
        <v>911</v>
      </c>
      <c r="F822" s="179">
        <v>10</v>
      </c>
      <c r="G822" s="179" t="s">
        <v>911</v>
      </c>
      <c r="H822" s="179" t="s">
        <v>911</v>
      </c>
      <c r="I822" s="179" t="s">
        <v>911</v>
      </c>
      <c r="J822" s="179" t="s">
        <v>911</v>
      </c>
    </row>
    <row r="823" spans="1:10" ht="18.75">
      <c r="A823" s="93"/>
      <c r="B823" s="107" t="s">
        <v>179</v>
      </c>
      <c r="C823" s="92"/>
      <c r="D823" s="232">
        <f>SUM(D824:D827)</f>
        <v>17</v>
      </c>
      <c r="E823" s="232" t="s">
        <v>911</v>
      </c>
      <c r="F823" s="232">
        <v>9</v>
      </c>
      <c r="G823" s="232" t="s">
        <v>911</v>
      </c>
      <c r="H823" s="232" t="s">
        <v>911</v>
      </c>
      <c r="I823" s="232" t="s">
        <v>911</v>
      </c>
      <c r="J823" s="232" t="s">
        <v>911</v>
      </c>
    </row>
    <row r="824" spans="1:10" ht="18.75" customHeight="1">
      <c r="A824" s="93"/>
      <c r="B824" s="106" t="s">
        <v>792</v>
      </c>
      <c r="C824" s="92"/>
      <c r="D824" s="93" t="s">
        <v>911</v>
      </c>
      <c r="E824" s="93" t="s">
        <v>911</v>
      </c>
      <c r="F824" s="93">
        <v>1</v>
      </c>
      <c r="G824" s="93" t="s">
        <v>911</v>
      </c>
      <c r="H824" s="93" t="s">
        <v>911</v>
      </c>
      <c r="I824" s="93" t="s">
        <v>911</v>
      </c>
      <c r="J824" s="93" t="s">
        <v>911</v>
      </c>
    </row>
    <row r="825" spans="1:10" ht="18.75">
      <c r="A825" s="93"/>
      <c r="B825" s="106" t="s">
        <v>793</v>
      </c>
      <c r="C825" s="92" t="s">
        <v>797</v>
      </c>
      <c r="D825" s="93">
        <v>14</v>
      </c>
      <c r="E825" s="93" t="s">
        <v>911</v>
      </c>
      <c r="F825" s="93">
        <v>6</v>
      </c>
      <c r="G825" s="93" t="s">
        <v>911</v>
      </c>
      <c r="H825" s="93" t="s">
        <v>911</v>
      </c>
      <c r="I825" s="93" t="s">
        <v>911</v>
      </c>
      <c r="J825" s="93" t="s">
        <v>911</v>
      </c>
    </row>
    <row r="826" spans="1:10" ht="18.75">
      <c r="A826" s="93"/>
      <c r="B826" s="106" t="s">
        <v>794</v>
      </c>
      <c r="C826" s="92" t="s">
        <v>798</v>
      </c>
      <c r="D826" s="93">
        <v>3</v>
      </c>
      <c r="E826" s="93" t="s">
        <v>911</v>
      </c>
      <c r="F826" s="93">
        <v>1</v>
      </c>
      <c r="G826" s="93" t="s">
        <v>911</v>
      </c>
      <c r="H826" s="93" t="s">
        <v>911</v>
      </c>
      <c r="I826" s="93" t="s">
        <v>911</v>
      </c>
      <c r="J826" s="93" t="s">
        <v>911</v>
      </c>
    </row>
    <row r="827" spans="1:10" ht="18.75">
      <c r="A827" s="93"/>
      <c r="B827" s="106" t="s">
        <v>1626</v>
      </c>
      <c r="C827" s="92"/>
      <c r="D827" s="93" t="s">
        <v>911</v>
      </c>
      <c r="E827" s="93" t="s">
        <v>911</v>
      </c>
      <c r="F827" s="93">
        <v>1</v>
      </c>
      <c r="G827" s="93" t="s">
        <v>911</v>
      </c>
      <c r="H827" s="93" t="s">
        <v>911</v>
      </c>
      <c r="I827" s="93" t="s">
        <v>911</v>
      </c>
      <c r="J827" s="93" t="s">
        <v>911</v>
      </c>
    </row>
    <row r="828" spans="1:10" ht="18.75" customHeight="1">
      <c r="A828" s="93"/>
      <c r="B828" s="107" t="s">
        <v>2275</v>
      </c>
      <c r="C828" s="92"/>
      <c r="D828" s="232">
        <f>SUM(D829:D829)</f>
        <v>1</v>
      </c>
      <c r="E828" s="232" t="s">
        <v>911</v>
      </c>
      <c r="F828" s="232">
        <v>1</v>
      </c>
      <c r="G828" s="232" t="s">
        <v>911</v>
      </c>
      <c r="H828" s="232" t="s">
        <v>911</v>
      </c>
      <c r="I828" s="232" t="s">
        <v>911</v>
      </c>
      <c r="J828" s="232" t="s">
        <v>911</v>
      </c>
    </row>
    <row r="829" spans="1:10" ht="18.75" customHeight="1">
      <c r="A829" s="93"/>
      <c r="B829" s="106" t="s">
        <v>435</v>
      </c>
      <c r="C829" s="92" t="s">
        <v>799</v>
      </c>
      <c r="D829" s="93">
        <v>1</v>
      </c>
      <c r="E829" s="93" t="s">
        <v>911</v>
      </c>
      <c r="F829" s="93">
        <v>1</v>
      </c>
      <c r="G829" s="93" t="s">
        <v>911</v>
      </c>
      <c r="H829" s="93" t="s">
        <v>911</v>
      </c>
      <c r="I829" s="93" t="s">
        <v>911</v>
      </c>
      <c r="J829" s="93" t="s">
        <v>911</v>
      </c>
    </row>
    <row r="830" spans="1:10" ht="18.75">
      <c r="A830" s="179">
        <v>34</v>
      </c>
      <c r="B830" s="108" t="s">
        <v>235</v>
      </c>
      <c r="C830" s="212"/>
      <c r="D830" s="179">
        <v>93</v>
      </c>
      <c r="E830" s="179">
        <v>30</v>
      </c>
      <c r="F830" s="179">
        <v>9</v>
      </c>
      <c r="G830" s="179">
        <v>9</v>
      </c>
      <c r="H830" s="179">
        <v>9</v>
      </c>
      <c r="I830" s="179">
        <v>10</v>
      </c>
      <c r="J830" s="179">
        <v>11</v>
      </c>
    </row>
    <row r="831" spans="1:10" ht="18.75">
      <c r="A831" s="93"/>
      <c r="B831" s="107" t="s">
        <v>179</v>
      </c>
      <c r="C831" s="92"/>
      <c r="D831" s="232">
        <f>SUM(D832:D837)</f>
        <v>53</v>
      </c>
      <c r="E831" s="232">
        <f>SUM(E832:E837)</f>
        <v>28</v>
      </c>
      <c r="F831" s="232">
        <v>9</v>
      </c>
      <c r="G831" s="232">
        <v>9</v>
      </c>
      <c r="H831" s="232">
        <v>9</v>
      </c>
      <c r="I831" s="232">
        <v>10</v>
      </c>
      <c r="J831" s="232">
        <v>11</v>
      </c>
    </row>
    <row r="832" spans="1:10" ht="18.75">
      <c r="A832" s="93"/>
      <c r="B832" s="106" t="s">
        <v>800</v>
      </c>
      <c r="C832" s="92" t="s">
        <v>1206</v>
      </c>
      <c r="D832" s="93">
        <v>15</v>
      </c>
      <c r="E832" s="93">
        <v>9</v>
      </c>
      <c r="F832" s="93">
        <v>2</v>
      </c>
      <c r="G832" s="93">
        <v>2</v>
      </c>
      <c r="H832" s="93">
        <v>2</v>
      </c>
      <c r="I832" s="93">
        <v>3</v>
      </c>
      <c r="J832" s="93">
        <v>4</v>
      </c>
    </row>
    <row r="833" spans="1:10" ht="18.75">
      <c r="A833" s="93"/>
      <c r="B833" s="106" t="s">
        <v>801</v>
      </c>
      <c r="C833" s="92" t="s">
        <v>805</v>
      </c>
      <c r="D833" s="93">
        <v>1</v>
      </c>
      <c r="E833" s="93" t="s">
        <v>911</v>
      </c>
      <c r="F833" s="93">
        <v>1</v>
      </c>
      <c r="G833" s="93">
        <v>1</v>
      </c>
      <c r="H833" s="93">
        <v>1</v>
      </c>
      <c r="I833" s="93">
        <v>1</v>
      </c>
      <c r="J833" s="93">
        <v>1</v>
      </c>
    </row>
    <row r="834" spans="1:10" ht="18.75">
      <c r="A834" s="93"/>
      <c r="B834" s="106" t="s">
        <v>802</v>
      </c>
      <c r="C834" s="92" t="s">
        <v>494</v>
      </c>
      <c r="D834" s="93">
        <v>16</v>
      </c>
      <c r="E834" s="93">
        <v>7</v>
      </c>
      <c r="F834" s="93">
        <v>3</v>
      </c>
      <c r="G834" s="93">
        <v>3</v>
      </c>
      <c r="H834" s="93">
        <v>3</v>
      </c>
      <c r="I834" s="93">
        <v>3</v>
      </c>
      <c r="J834" s="93">
        <v>3</v>
      </c>
    </row>
    <row r="835" spans="1:10" ht="18.75">
      <c r="A835" s="93"/>
      <c r="B835" s="106" t="s">
        <v>803</v>
      </c>
      <c r="C835" s="92" t="s">
        <v>806</v>
      </c>
      <c r="D835" s="93">
        <v>1</v>
      </c>
      <c r="E835" s="93" t="s">
        <v>911</v>
      </c>
      <c r="F835" s="93">
        <v>1</v>
      </c>
      <c r="G835" s="93">
        <v>1</v>
      </c>
      <c r="H835" s="93">
        <v>1</v>
      </c>
      <c r="I835" s="93">
        <v>1</v>
      </c>
      <c r="J835" s="93">
        <v>1</v>
      </c>
    </row>
    <row r="836" spans="1:10" ht="18.75">
      <c r="A836" s="93"/>
      <c r="B836" s="106" t="s">
        <v>804</v>
      </c>
      <c r="C836" s="92" t="s">
        <v>1204</v>
      </c>
      <c r="D836" s="93">
        <v>18</v>
      </c>
      <c r="E836" s="93">
        <v>10</v>
      </c>
      <c r="F836" s="93">
        <v>1</v>
      </c>
      <c r="G836" s="93">
        <v>1</v>
      </c>
      <c r="H836" s="93">
        <v>1</v>
      </c>
      <c r="I836" s="93">
        <v>1</v>
      </c>
      <c r="J836" s="93">
        <v>1</v>
      </c>
    </row>
    <row r="837" spans="1:10" ht="18.75">
      <c r="A837" s="93"/>
      <c r="B837" s="106" t="s">
        <v>457</v>
      </c>
      <c r="C837" s="92" t="s">
        <v>1185</v>
      </c>
      <c r="D837" s="93">
        <v>2</v>
      </c>
      <c r="E837" s="93">
        <v>2</v>
      </c>
      <c r="F837" s="93">
        <v>1</v>
      </c>
      <c r="G837" s="93">
        <v>1</v>
      </c>
      <c r="H837" s="93">
        <v>1</v>
      </c>
      <c r="I837" s="93">
        <v>1</v>
      </c>
      <c r="J837" s="93">
        <v>1</v>
      </c>
    </row>
    <row r="838" spans="1:10" ht="18" customHeight="1">
      <c r="A838" s="179">
        <v>35</v>
      </c>
      <c r="B838" s="108" t="s">
        <v>236</v>
      </c>
      <c r="C838" s="92"/>
      <c r="D838" s="179">
        <v>90</v>
      </c>
      <c r="E838" s="179">
        <v>5</v>
      </c>
      <c r="F838" s="179">
        <v>11</v>
      </c>
      <c r="G838" s="179">
        <v>4</v>
      </c>
      <c r="H838" s="179">
        <v>2</v>
      </c>
      <c r="I838" s="179">
        <v>3</v>
      </c>
      <c r="J838" s="179">
        <v>2</v>
      </c>
    </row>
    <row r="839" spans="1:10" ht="18.75" customHeight="1">
      <c r="A839" s="93"/>
      <c r="B839" s="107" t="s">
        <v>179</v>
      </c>
      <c r="C839" s="92"/>
      <c r="D839" s="232" t="s">
        <v>911</v>
      </c>
      <c r="E839" s="232" t="s">
        <v>911</v>
      </c>
      <c r="F839" s="232">
        <v>11</v>
      </c>
      <c r="G839" s="232">
        <v>4</v>
      </c>
      <c r="H839" s="232">
        <v>1</v>
      </c>
      <c r="I839" s="232">
        <v>3</v>
      </c>
      <c r="J839" s="232">
        <v>2</v>
      </c>
    </row>
    <row r="840" spans="1:10" ht="18.75">
      <c r="A840" s="93"/>
      <c r="B840" s="106" t="s">
        <v>807</v>
      </c>
      <c r="C840" s="92"/>
      <c r="D840" s="93" t="s">
        <v>911</v>
      </c>
      <c r="E840" s="93">
        <v>3</v>
      </c>
      <c r="F840" s="93">
        <v>2</v>
      </c>
      <c r="G840" s="93">
        <v>1</v>
      </c>
      <c r="H840" s="93" t="s">
        <v>911</v>
      </c>
      <c r="I840" s="93" t="s">
        <v>911</v>
      </c>
      <c r="J840" s="93" t="s">
        <v>911</v>
      </c>
    </row>
    <row r="841" spans="1:10" ht="16.5" customHeight="1">
      <c r="A841" s="93"/>
      <c r="B841" s="106" t="s">
        <v>808</v>
      </c>
      <c r="C841" s="92" t="s">
        <v>810</v>
      </c>
      <c r="D841" s="93" t="s">
        <v>911</v>
      </c>
      <c r="E841" s="93">
        <v>8</v>
      </c>
      <c r="F841" s="93">
        <v>8</v>
      </c>
      <c r="G841" s="93">
        <v>3</v>
      </c>
      <c r="H841" s="93">
        <v>1</v>
      </c>
      <c r="I841" s="93">
        <v>2</v>
      </c>
      <c r="J841" s="93">
        <v>2</v>
      </c>
    </row>
    <row r="842" spans="1:10" ht="18.75" customHeight="1">
      <c r="A842" s="93"/>
      <c r="B842" s="106" t="s">
        <v>809</v>
      </c>
      <c r="C842" s="92" t="s">
        <v>811</v>
      </c>
      <c r="D842" s="93" t="s">
        <v>911</v>
      </c>
      <c r="E842" s="93">
        <v>1</v>
      </c>
      <c r="F842" s="93">
        <v>1</v>
      </c>
      <c r="G842" s="93" t="s">
        <v>911</v>
      </c>
      <c r="H842" s="93" t="s">
        <v>911</v>
      </c>
      <c r="I842" s="93">
        <v>1</v>
      </c>
      <c r="J842" s="93" t="s">
        <v>911</v>
      </c>
    </row>
    <row r="843" spans="1:10" ht="18" customHeight="1">
      <c r="A843" s="93"/>
      <c r="B843" s="107" t="s">
        <v>1575</v>
      </c>
      <c r="C843" s="92"/>
      <c r="D843" s="232" t="s">
        <v>911</v>
      </c>
      <c r="E843" s="232" t="s">
        <v>911</v>
      </c>
      <c r="F843" s="232" t="s">
        <v>911</v>
      </c>
      <c r="G843" s="232" t="s">
        <v>911</v>
      </c>
      <c r="H843" s="232">
        <v>1</v>
      </c>
      <c r="I843" s="232" t="s">
        <v>911</v>
      </c>
      <c r="J843" s="232" t="s">
        <v>911</v>
      </c>
    </row>
    <row r="844" spans="1:10" ht="18.75">
      <c r="A844" s="93"/>
      <c r="B844" s="106" t="s">
        <v>1760</v>
      </c>
      <c r="C844" s="92"/>
      <c r="D844" s="93" t="s">
        <v>911</v>
      </c>
      <c r="E844" s="93">
        <v>1</v>
      </c>
      <c r="F844" s="93" t="s">
        <v>911</v>
      </c>
      <c r="G844" s="93" t="s">
        <v>911</v>
      </c>
      <c r="H844" s="93">
        <v>1</v>
      </c>
      <c r="I844" s="93" t="s">
        <v>911</v>
      </c>
      <c r="J844" s="93" t="s">
        <v>911</v>
      </c>
    </row>
    <row r="845" spans="1:10" ht="18.75">
      <c r="A845" s="179">
        <v>36</v>
      </c>
      <c r="B845" s="108" t="s">
        <v>237</v>
      </c>
      <c r="C845" s="92"/>
      <c r="D845" s="179">
        <v>44</v>
      </c>
      <c r="E845" s="179">
        <v>15</v>
      </c>
      <c r="F845" s="179">
        <v>6</v>
      </c>
      <c r="G845" s="179">
        <v>4</v>
      </c>
      <c r="H845" s="179">
        <v>6</v>
      </c>
      <c r="I845" s="179">
        <v>2</v>
      </c>
      <c r="J845" s="179">
        <v>1</v>
      </c>
    </row>
    <row r="846" spans="1:10" ht="18.75">
      <c r="A846" s="93"/>
      <c r="B846" s="107" t="s">
        <v>179</v>
      </c>
      <c r="C846" s="92"/>
      <c r="D846" s="232" t="s">
        <v>911</v>
      </c>
      <c r="E846" s="232" t="s">
        <v>911</v>
      </c>
      <c r="F846" s="232">
        <v>5</v>
      </c>
      <c r="G846" s="232">
        <v>4</v>
      </c>
      <c r="H846" s="232">
        <v>5</v>
      </c>
      <c r="I846" s="232">
        <v>2</v>
      </c>
      <c r="J846" s="232">
        <v>1</v>
      </c>
    </row>
    <row r="847" spans="1:10" ht="18.75">
      <c r="A847" s="93"/>
      <c r="B847" s="106" t="s">
        <v>812</v>
      </c>
      <c r="C847" s="92" t="s">
        <v>841</v>
      </c>
      <c r="D847" s="93" t="s">
        <v>911</v>
      </c>
      <c r="E847" s="93">
        <v>1</v>
      </c>
      <c r="F847" s="93" t="s">
        <v>911</v>
      </c>
      <c r="G847" s="93" t="s">
        <v>911</v>
      </c>
      <c r="H847" s="93">
        <v>1</v>
      </c>
      <c r="I847" s="93" t="s">
        <v>911</v>
      </c>
      <c r="J847" s="93" t="s">
        <v>911</v>
      </c>
    </row>
    <row r="848" spans="1:10" ht="18.75">
      <c r="A848" s="93"/>
      <c r="B848" s="106" t="s">
        <v>813</v>
      </c>
      <c r="C848" s="92" t="s">
        <v>810</v>
      </c>
      <c r="D848" s="93" t="s">
        <v>911</v>
      </c>
      <c r="E848" s="93">
        <v>10</v>
      </c>
      <c r="F848" s="93">
        <v>5</v>
      </c>
      <c r="G848" s="93">
        <v>4</v>
      </c>
      <c r="H848" s="93">
        <v>4</v>
      </c>
      <c r="I848" s="93">
        <v>2</v>
      </c>
      <c r="J848" s="93">
        <v>1</v>
      </c>
    </row>
    <row r="849" spans="1:10" ht="18.75">
      <c r="A849" s="93"/>
      <c r="B849" s="107" t="s">
        <v>1575</v>
      </c>
      <c r="C849" s="92"/>
      <c r="D849" s="232" t="s">
        <v>911</v>
      </c>
      <c r="E849" s="232" t="s">
        <v>911</v>
      </c>
      <c r="F849" s="232">
        <v>1</v>
      </c>
      <c r="G849" s="232" t="s">
        <v>911</v>
      </c>
      <c r="H849" s="232">
        <v>1</v>
      </c>
      <c r="I849" s="232" t="s">
        <v>911</v>
      </c>
      <c r="J849" s="232" t="s">
        <v>911</v>
      </c>
    </row>
    <row r="850" spans="1:10" ht="18.75">
      <c r="A850" s="93"/>
      <c r="B850" s="106" t="s">
        <v>839</v>
      </c>
      <c r="C850" s="92" t="s">
        <v>842</v>
      </c>
      <c r="D850" s="93" t="s">
        <v>911</v>
      </c>
      <c r="E850" s="93">
        <v>1</v>
      </c>
      <c r="F850" s="93">
        <v>1</v>
      </c>
      <c r="G850" s="93" t="s">
        <v>911</v>
      </c>
      <c r="H850" s="93" t="s">
        <v>911</v>
      </c>
      <c r="I850" s="93" t="s">
        <v>911</v>
      </c>
      <c r="J850" s="93" t="s">
        <v>911</v>
      </c>
    </row>
    <row r="851" spans="1:10" ht="18.75">
      <c r="A851" s="93"/>
      <c r="B851" s="106" t="s">
        <v>840</v>
      </c>
      <c r="C851" s="92" t="s">
        <v>843</v>
      </c>
      <c r="D851" s="93" t="s">
        <v>911</v>
      </c>
      <c r="E851" s="93">
        <v>1</v>
      </c>
      <c r="F851" s="93" t="s">
        <v>911</v>
      </c>
      <c r="G851" s="93" t="s">
        <v>911</v>
      </c>
      <c r="H851" s="93">
        <v>1</v>
      </c>
      <c r="I851" s="93" t="s">
        <v>911</v>
      </c>
      <c r="J851" s="93" t="s">
        <v>911</v>
      </c>
    </row>
    <row r="852" spans="1:10" ht="18.75">
      <c r="A852" s="179">
        <v>37</v>
      </c>
      <c r="B852" s="108" t="s">
        <v>238</v>
      </c>
      <c r="C852" s="212"/>
      <c r="D852" s="179">
        <v>37</v>
      </c>
      <c r="E852" s="179">
        <v>9</v>
      </c>
      <c r="F852" s="179">
        <v>4</v>
      </c>
      <c r="G852" s="179">
        <v>2</v>
      </c>
      <c r="H852" s="179">
        <v>4</v>
      </c>
      <c r="I852" s="179">
        <v>1</v>
      </c>
      <c r="J852" s="179">
        <v>3</v>
      </c>
    </row>
    <row r="853" spans="1:10" ht="18.75">
      <c r="A853" s="93"/>
      <c r="B853" s="107" t="s">
        <v>179</v>
      </c>
      <c r="C853" s="92"/>
      <c r="D853" s="232" t="s">
        <v>911</v>
      </c>
      <c r="E853" s="232" t="s">
        <v>911</v>
      </c>
      <c r="F853" s="232">
        <v>4</v>
      </c>
      <c r="G853" s="232">
        <v>2</v>
      </c>
      <c r="H853" s="232">
        <v>4</v>
      </c>
      <c r="I853" s="232">
        <v>1</v>
      </c>
      <c r="J853" s="232">
        <v>2</v>
      </c>
    </row>
    <row r="854" spans="1:10" ht="18.75">
      <c r="A854" s="93"/>
      <c r="B854" s="106" t="s">
        <v>808</v>
      </c>
      <c r="C854" s="92" t="s">
        <v>810</v>
      </c>
      <c r="D854" s="93" t="s">
        <v>911</v>
      </c>
      <c r="E854" s="93">
        <v>6</v>
      </c>
      <c r="F854" s="93">
        <v>4</v>
      </c>
      <c r="G854" s="93">
        <v>2</v>
      </c>
      <c r="H854" s="93">
        <v>4</v>
      </c>
      <c r="I854" s="93">
        <v>1</v>
      </c>
      <c r="J854" s="93">
        <v>2</v>
      </c>
    </row>
    <row r="855" spans="1:10" ht="18.75">
      <c r="A855" s="93"/>
      <c r="B855" s="107" t="s">
        <v>1575</v>
      </c>
      <c r="C855" s="92"/>
      <c r="D855" s="232" t="s">
        <v>911</v>
      </c>
      <c r="E855" s="232" t="s">
        <v>911</v>
      </c>
      <c r="F855" s="232" t="s">
        <v>911</v>
      </c>
      <c r="G855" s="232" t="s">
        <v>911</v>
      </c>
      <c r="H855" s="232" t="s">
        <v>911</v>
      </c>
      <c r="I855" s="232" t="s">
        <v>911</v>
      </c>
      <c r="J855" s="232">
        <v>1</v>
      </c>
    </row>
    <row r="856" spans="1:10" ht="18.75" customHeight="1">
      <c r="A856" s="93"/>
      <c r="B856" s="106" t="s">
        <v>840</v>
      </c>
      <c r="C856" s="92" t="s">
        <v>843</v>
      </c>
      <c r="D856" s="93" t="s">
        <v>911</v>
      </c>
      <c r="E856" s="93">
        <v>1</v>
      </c>
      <c r="F856" s="93" t="s">
        <v>911</v>
      </c>
      <c r="G856" s="93" t="s">
        <v>911</v>
      </c>
      <c r="H856" s="93" t="s">
        <v>911</v>
      </c>
      <c r="I856" s="93" t="s">
        <v>911</v>
      </c>
      <c r="J856" s="93">
        <v>1</v>
      </c>
    </row>
    <row r="857" spans="1:10" ht="18.75">
      <c r="A857" s="179">
        <v>38</v>
      </c>
      <c r="B857" s="126" t="s">
        <v>2013</v>
      </c>
      <c r="C857" s="215"/>
      <c r="D857" s="214">
        <v>31</v>
      </c>
      <c r="E857" s="214">
        <v>8</v>
      </c>
      <c r="F857" s="214">
        <v>30</v>
      </c>
      <c r="G857" s="214">
        <v>30</v>
      </c>
      <c r="H857" s="214">
        <v>33</v>
      </c>
      <c r="I857" s="214">
        <v>33</v>
      </c>
      <c r="J857" s="214">
        <v>38</v>
      </c>
    </row>
    <row r="858" spans="1:10" ht="18.75">
      <c r="A858" s="93"/>
      <c r="B858" s="107" t="s">
        <v>179</v>
      </c>
      <c r="C858" s="122"/>
      <c r="D858" s="294">
        <v>20</v>
      </c>
      <c r="E858" s="294" t="s">
        <v>911</v>
      </c>
      <c r="F858" s="294">
        <v>15</v>
      </c>
      <c r="G858" s="294">
        <v>15</v>
      </c>
      <c r="H858" s="294">
        <v>18</v>
      </c>
      <c r="I858" s="294">
        <v>18</v>
      </c>
      <c r="J858" s="294">
        <v>23</v>
      </c>
    </row>
    <row r="859" spans="1:10" ht="18.75">
      <c r="A859" s="93"/>
      <c r="B859" s="123" t="s">
        <v>1458</v>
      </c>
      <c r="C859" s="122" t="s">
        <v>1467</v>
      </c>
      <c r="D859" s="121">
        <v>19</v>
      </c>
      <c r="E859" s="121" t="s">
        <v>911</v>
      </c>
      <c r="F859" s="121">
        <v>11</v>
      </c>
      <c r="G859" s="121">
        <v>11</v>
      </c>
      <c r="H859" s="121">
        <v>14</v>
      </c>
      <c r="I859" s="121">
        <v>14</v>
      </c>
      <c r="J859" s="121">
        <v>19</v>
      </c>
    </row>
    <row r="860" spans="1:10" ht="18.75">
      <c r="A860" s="93"/>
      <c r="B860" s="123" t="s">
        <v>1673</v>
      </c>
      <c r="C860" s="122" t="s">
        <v>1468</v>
      </c>
      <c r="D860" s="121">
        <v>1</v>
      </c>
      <c r="E860" s="121" t="s">
        <v>911</v>
      </c>
      <c r="F860" s="121">
        <v>2</v>
      </c>
      <c r="G860" s="121">
        <v>2</v>
      </c>
      <c r="H860" s="121">
        <v>2</v>
      </c>
      <c r="I860" s="121">
        <v>2</v>
      </c>
      <c r="J860" s="121">
        <v>2</v>
      </c>
    </row>
    <row r="861" spans="1:10" ht="18.75">
      <c r="A861" s="93"/>
      <c r="B861" s="123" t="s">
        <v>1179</v>
      </c>
      <c r="C861" s="122" t="s">
        <v>1468</v>
      </c>
      <c r="D861" s="121" t="s">
        <v>911</v>
      </c>
      <c r="E861" s="121" t="s">
        <v>911</v>
      </c>
      <c r="F861" s="121">
        <v>1</v>
      </c>
      <c r="G861" s="121">
        <v>1</v>
      </c>
      <c r="H861" s="121">
        <v>1</v>
      </c>
      <c r="I861" s="121">
        <v>1</v>
      </c>
      <c r="J861" s="121">
        <v>1</v>
      </c>
    </row>
    <row r="862" spans="1:10" ht="18.75">
      <c r="A862" s="93"/>
      <c r="B862" s="123" t="s">
        <v>1459</v>
      </c>
      <c r="C862" s="122" t="s">
        <v>1467</v>
      </c>
      <c r="D862" s="121" t="s">
        <v>911</v>
      </c>
      <c r="E862" s="121" t="s">
        <v>911</v>
      </c>
      <c r="F862" s="121">
        <v>1</v>
      </c>
      <c r="G862" s="121">
        <v>1</v>
      </c>
      <c r="H862" s="121">
        <v>1</v>
      </c>
      <c r="I862" s="121">
        <v>1</v>
      </c>
      <c r="J862" s="121">
        <v>1</v>
      </c>
    </row>
    <row r="863" spans="1:10" ht="18.75">
      <c r="A863" s="93"/>
      <c r="B863" s="107" t="s">
        <v>1575</v>
      </c>
      <c r="C863" s="122"/>
      <c r="D863" s="294">
        <v>3</v>
      </c>
      <c r="E863" s="294">
        <v>3</v>
      </c>
      <c r="F863" s="294">
        <v>4</v>
      </c>
      <c r="G863" s="294">
        <v>4</v>
      </c>
      <c r="H863" s="294">
        <v>4</v>
      </c>
      <c r="I863" s="294">
        <v>4</v>
      </c>
      <c r="J863" s="294">
        <v>4</v>
      </c>
    </row>
    <row r="864" spans="1:10" ht="18.75" customHeight="1">
      <c r="A864" s="93"/>
      <c r="B864" s="123" t="s">
        <v>1166</v>
      </c>
      <c r="C864" s="122" t="s">
        <v>1469</v>
      </c>
      <c r="D864" s="121">
        <v>1</v>
      </c>
      <c r="E864" s="121" t="s">
        <v>911</v>
      </c>
      <c r="F864" s="121">
        <v>1</v>
      </c>
      <c r="G864" s="121">
        <v>1</v>
      </c>
      <c r="H864" s="121">
        <v>1</v>
      </c>
      <c r="I864" s="121">
        <v>1</v>
      </c>
      <c r="J864" s="121">
        <v>1</v>
      </c>
    </row>
    <row r="865" spans="1:10" ht="18.75">
      <c r="A865" s="93"/>
      <c r="B865" s="123" t="s">
        <v>1460</v>
      </c>
      <c r="C865" s="122" t="s">
        <v>1470</v>
      </c>
      <c r="D865" s="121">
        <v>1</v>
      </c>
      <c r="E865" s="121">
        <v>1</v>
      </c>
      <c r="F865" s="121">
        <v>1</v>
      </c>
      <c r="G865" s="121">
        <v>1</v>
      </c>
      <c r="H865" s="121">
        <v>1</v>
      </c>
      <c r="I865" s="121">
        <v>1</v>
      </c>
      <c r="J865" s="121">
        <v>1</v>
      </c>
    </row>
    <row r="866" spans="1:10" ht="18.75">
      <c r="A866" s="93"/>
      <c r="B866" s="123" t="s">
        <v>1629</v>
      </c>
      <c r="C866" s="122" t="s">
        <v>1471</v>
      </c>
      <c r="D866" s="121">
        <v>1</v>
      </c>
      <c r="E866" s="121">
        <v>1</v>
      </c>
      <c r="F866" s="121">
        <v>1</v>
      </c>
      <c r="G866" s="121">
        <v>1</v>
      </c>
      <c r="H866" s="121">
        <v>1</v>
      </c>
      <c r="I866" s="121">
        <v>1</v>
      </c>
      <c r="J866" s="121">
        <v>1</v>
      </c>
    </row>
    <row r="867" spans="1:10" ht="18.75">
      <c r="A867" s="93"/>
      <c r="B867" s="123" t="s">
        <v>1930</v>
      </c>
      <c r="C867" s="122" t="s">
        <v>490</v>
      </c>
      <c r="D867" s="121" t="s">
        <v>911</v>
      </c>
      <c r="E867" s="121" t="s">
        <v>911</v>
      </c>
      <c r="F867" s="121">
        <v>1</v>
      </c>
      <c r="G867" s="121">
        <v>1</v>
      </c>
      <c r="H867" s="121">
        <v>1</v>
      </c>
      <c r="I867" s="121">
        <v>1</v>
      </c>
      <c r="J867" s="121">
        <v>1</v>
      </c>
    </row>
    <row r="868" spans="1:10" ht="18.75">
      <c r="A868" s="93"/>
      <c r="B868" s="107" t="s">
        <v>2275</v>
      </c>
      <c r="C868" s="122"/>
      <c r="D868" s="294">
        <v>8</v>
      </c>
      <c r="E868" s="294">
        <v>5</v>
      </c>
      <c r="F868" s="294">
        <v>11</v>
      </c>
      <c r="G868" s="294">
        <v>11</v>
      </c>
      <c r="H868" s="294">
        <v>11</v>
      </c>
      <c r="I868" s="294">
        <v>11</v>
      </c>
      <c r="J868" s="294">
        <v>11</v>
      </c>
    </row>
    <row r="869" spans="1:10" ht="18.75">
      <c r="A869" s="93"/>
      <c r="B869" s="123" t="s">
        <v>1933</v>
      </c>
      <c r="C869" s="122"/>
      <c r="D869" s="121">
        <v>1</v>
      </c>
      <c r="E869" s="121" t="s">
        <v>911</v>
      </c>
      <c r="F869" s="121">
        <v>1</v>
      </c>
      <c r="G869" s="121">
        <v>1</v>
      </c>
      <c r="H869" s="121">
        <v>1</v>
      </c>
      <c r="I869" s="121">
        <v>1</v>
      </c>
      <c r="J869" s="121">
        <v>1</v>
      </c>
    </row>
    <row r="870" spans="1:10" ht="18.75">
      <c r="A870" s="93"/>
      <c r="B870" s="123" t="s">
        <v>1897</v>
      </c>
      <c r="C870" s="122" t="s">
        <v>1470</v>
      </c>
      <c r="D870" s="121" t="s">
        <v>911</v>
      </c>
      <c r="E870" s="121" t="s">
        <v>911</v>
      </c>
      <c r="F870" s="121">
        <v>1</v>
      </c>
      <c r="G870" s="121">
        <v>1</v>
      </c>
      <c r="H870" s="121">
        <v>1</v>
      </c>
      <c r="I870" s="121">
        <v>1</v>
      </c>
      <c r="J870" s="121">
        <v>1</v>
      </c>
    </row>
    <row r="871" spans="1:10" ht="18.75">
      <c r="A871" s="93"/>
      <c r="B871" s="123" t="s">
        <v>1461</v>
      </c>
      <c r="C871" s="122" t="s">
        <v>490</v>
      </c>
      <c r="D871" s="121">
        <v>1</v>
      </c>
      <c r="E871" s="121" t="s">
        <v>911</v>
      </c>
      <c r="F871" s="121">
        <v>1</v>
      </c>
      <c r="G871" s="121">
        <v>1</v>
      </c>
      <c r="H871" s="121">
        <v>1</v>
      </c>
      <c r="I871" s="121">
        <v>1</v>
      </c>
      <c r="J871" s="121">
        <v>1</v>
      </c>
    </row>
    <row r="872" spans="1:10" ht="18.75">
      <c r="A872" s="93"/>
      <c r="B872" s="123" t="s">
        <v>1929</v>
      </c>
      <c r="C872" s="122" t="s">
        <v>490</v>
      </c>
      <c r="D872" s="121">
        <v>1</v>
      </c>
      <c r="E872" s="121">
        <v>1</v>
      </c>
      <c r="F872" s="121">
        <v>1</v>
      </c>
      <c r="G872" s="121">
        <v>1</v>
      </c>
      <c r="H872" s="121">
        <v>1</v>
      </c>
      <c r="I872" s="121">
        <v>1</v>
      </c>
      <c r="J872" s="121">
        <v>1</v>
      </c>
    </row>
    <row r="873" spans="1:10" ht="18.75" customHeight="1">
      <c r="A873" s="93"/>
      <c r="B873" s="123" t="s">
        <v>1462</v>
      </c>
      <c r="C873" s="122" t="s">
        <v>1470</v>
      </c>
      <c r="D873" s="121">
        <v>1</v>
      </c>
      <c r="E873" s="121" t="s">
        <v>911</v>
      </c>
      <c r="F873" s="121">
        <v>1</v>
      </c>
      <c r="G873" s="121">
        <v>1</v>
      </c>
      <c r="H873" s="121">
        <v>1</v>
      </c>
      <c r="I873" s="121">
        <v>1</v>
      </c>
      <c r="J873" s="121">
        <v>1</v>
      </c>
    </row>
    <row r="874" spans="1:10" ht="18.75" customHeight="1">
      <c r="A874" s="93"/>
      <c r="B874" s="123" t="s">
        <v>1463</v>
      </c>
      <c r="C874" s="122" t="s">
        <v>1470</v>
      </c>
      <c r="D874" s="121">
        <v>1</v>
      </c>
      <c r="E874" s="121">
        <v>1</v>
      </c>
      <c r="F874" s="121">
        <v>1</v>
      </c>
      <c r="G874" s="121">
        <v>1</v>
      </c>
      <c r="H874" s="121">
        <v>1</v>
      </c>
      <c r="I874" s="121">
        <v>1</v>
      </c>
      <c r="J874" s="121">
        <v>1</v>
      </c>
    </row>
    <row r="875" spans="1:10" ht="18.75">
      <c r="A875" s="93"/>
      <c r="B875" s="123" t="s">
        <v>466</v>
      </c>
      <c r="C875" s="122" t="s">
        <v>1468</v>
      </c>
      <c r="D875" s="121">
        <v>1</v>
      </c>
      <c r="E875" s="121">
        <v>1</v>
      </c>
      <c r="F875" s="121">
        <v>1</v>
      </c>
      <c r="G875" s="121">
        <v>1</v>
      </c>
      <c r="H875" s="121">
        <v>1</v>
      </c>
      <c r="I875" s="121">
        <v>1</v>
      </c>
      <c r="J875" s="121">
        <v>1</v>
      </c>
    </row>
    <row r="876" spans="1:10" ht="18.75">
      <c r="A876" s="93"/>
      <c r="B876" s="123" t="s">
        <v>1464</v>
      </c>
      <c r="C876" s="122" t="s">
        <v>1470</v>
      </c>
      <c r="D876" s="121" t="s">
        <v>911</v>
      </c>
      <c r="E876" s="121" t="s">
        <v>911</v>
      </c>
      <c r="F876" s="121">
        <v>1</v>
      </c>
      <c r="G876" s="121">
        <v>1</v>
      </c>
      <c r="H876" s="121">
        <v>1</v>
      </c>
      <c r="I876" s="121">
        <v>1</v>
      </c>
      <c r="J876" s="121">
        <v>1</v>
      </c>
    </row>
    <row r="877" spans="1:10" ht="18.75">
      <c r="A877" s="93"/>
      <c r="B877" s="123" t="s">
        <v>1465</v>
      </c>
      <c r="C877" s="122" t="s">
        <v>1467</v>
      </c>
      <c r="D877" s="121" t="s">
        <v>911</v>
      </c>
      <c r="E877" s="121" t="s">
        <v>911</v>
      </c>
      <c r="F877" s="121">
        <v>1</v>
      </c>
      <c r="G877" s="121">
        <v>1</v>
      </c>
      <c r="H877" s="121">
        <v>1</v>
      </c>
      <c r="I877" s="121">
        <v>1</v>
      </c>
      <c r="J877" s="121">
        <v>1</v>
      </c>
    </row>
    <row r="878" spans="1:10" ht="18.75">
      <c r="A878" s="93"/>
      <c r="B878" s="123" t="s">
        <v>1466</v>
      </c>
      <c r="C878" s="122" t="s">
        <v>1467</v>
      </c>
      <c r="D878" s="121">
        <v>1</v>
      </c>
      <c r="E878" s="121">
        <v>1</v>
      </c>
      <c r="F878" s="121">
        <v>1</v>
      </c>
      <c r="G878" s="121">
        <v>1</v>
      </c>
      <c r="H878" s="121">
        <v>1</v>
      </c>
      <c r="I878" s="121">
        <v>1</v>
      </c>
      <c r="J878" s="121">
        <v>1</v>
      </c>
    </row>
    <row r="879" spans="1:10" ht="19.5" customHeight="1">
      <c r="A879" s="93"/>
      <c r="B879" s="123" t="s">
        <v>786</v>
      </c>
      <c r="C879" s="122" t="s">
        <v>1467</v>
      </c>
      <c r="D879" s="121">
        <v>1</v>
      </c>
      <c r="E879" s="121">
        <v>1</v>
      </c>
      <c r="F879" s="121">
        <v>1</v>
      </c>
      <c r="G879" s="121">
        <v>1</v>
      </c>
      <c r="H879" s="121">
        <v>1</v>
      </c>
      <c r="I879" s="121">
        <v>1</v>
      </c>
      <c r="J879" s="121">
        <v>1</v>
      </c>
    </row>
    <row r="880" spans="1:10" ht="18.75">
      <c r="A880" s="179">
        <v>39</v>
      </c>
      <c r="B880" s="126" t="s">
        <v>2014</v>
      </c>
      <c r="C880" s="122"/>
      <c r="D880" s="214">
        <v>57</v>
      </c>
      <c r="E880" s="214">
        <v>43</v>
      </c>
      <c r="F880" s="214" t="s">
        <v>911</v>
      </c>
      <c r="G880" s="214" t="s">
        <v>911</v>
      </c>
      <c r="H880" s="214">
        <v>2</v>
      </c>
      <c r="I880" s="214">
        <v>3</v>
      </c>
      <c r="J880" s="214">
        <v>1</v>
      </c>
    </row>
    <row r="881" spans="1:10" ht="18.75">
      <c r="A881" s="93"/>
      <c r="B881" s="107" t="s">
        <v>179</v>
      </c>
      <c r="C881" s="122"/>
      <c r="D881" s="294">
        <v>40</v>
      </c>
      <c r="E881" s="294">
        <v>32</v>
      </c>
      <c r="F881" s="294" t="s">
        <v>911</v>
      </c>
      <c r="G881" s="294" t="s">
        <v>911</v>
      </c>
      <c r="H881" s="294">
        <v>1</v>
      </c>
      <c r="I881" s="294">
        <v>1</v>
      </c>
      <c r="J881" s="294">
        <v>1</v>
      </c>
    </row>
    <row r="882" spans="1:10" ht="18.75">
      <c r="A882" s="93"/>
      <c r="B882" s="107" t="s">
        <v>1575</v>
      </c>
      <c r="C882" s="122"/>
      <c r="D882" s="294">
        <v>5</v>
      </c>
      <c r="E882" s="294">
        <v>5</v>
      </c>
      <c r="F882" s="294" t="s">
        <v>911</v>
      </c>
      <c r="G882" s="294" t="s">
        <v>911</v>
      </c>
      <c r="H882" s="294">
        <v>1</v>
      </c>
      <c r="I882" s="294">
        <v>1</v>
      </c>
      <c r="J882" s="294" t="s">
        <v>911</v>
      </c>
    </row>
    <row r="883" spans="1:10" ht="18" customHeight="1">
      <c r="A883" s="93"/>
      <c r="B883" s="107" t="s">
        <v>2275</v>
      </c>
      <c r="C883" s="122"/>
      <c r="D883" s="294">
        <v>12</v>
      </c>
      <c r="E883" s="294">
        <v>6</v>
      </c>
      <c r="F883" s="294" t="s">
        <v>911</v>
      </c>
      <c r="G883" s="294" t="s">
        <v>911</v>
      </c>
      <c r="H883" s="294" t="s">
        <v>911</v>
      </c>
      <c r="I883" s="294">
        <v>1</v>
      </c>
      <c r="J883" s="294" t="s">
        <v>911</v>
      </c>
    </row>
    <row r="884" spans="1:10" ht="18.75" customHeight="1">
      <c r="A884" s="179">
        <v>40</v>
      </c>
      <c r="B884" s="126" t="s">
        <v>2140</v>
      </c>
      <c r="C884" s="122"/>
      <c r="D884" s="214">
        <v>78</v>
      </c>
      <c r="E884" s="214">
        <v>5</v>
      </c>
      <c r="F884" s="214">
        <v>12</v>
      </c>
      <c r="G884" s="214">
        <v>7</v>
      </c>
      <c r="H884" s="214">
        <v>3</v>
      </c>
      <c r="I884" s="214">
        <v>2</v>
      </c>
      <c r="J884" s="214">
        <v>1</v>
      </c>
    </row>
    <row r="885" spans="1:10" ht="18.75" customHeight="1">
      <c r="A885" s="93"/>
      <c r="B885" s="107" t="s">
        <v>179</v>
      </c>
      <c r="C885" s="215"/>
      <c r="D885" s="294">
        <f>SUM(D886:D890)</f>
        <v>27</v>
      </c>
      <c r="E885" s="294">
        <f>SUM(E886:E890)</f>
        <v>3</v>
      </c>
      <c r="F885" s="294">
        <v>10</v>
      </c>
      <c r="G885" s="292">
        <v>7</v>
      </c>
      <c r="H885" s="292">
        <v>3</v>
      </c>
      <c r="I885" s="292">
        <v>3</v>
      </c>
      <c r="J885" s="292">
        <v>1</v>
      </c>
    </row>
    <row r="886" spans="1:10" ht="18.75">
      <c r="A886" s="93"/>
      <c r="B886" s="98" t="s">
        <v>795</v>
      </c>
      <c r="C886" s="127">
        <v>39090232</v>
      </c>
      <c r="D886" s="121">
        <v>1</v>
      </c>
      <c r="E886" s="121" t="s">
        <v>911</v>
      </c>
      <c r="F886" s="121" t="s">
        <v>911</v>
      </c>
      <c r="G886" s="121">
        <v>1</v>
      </c>
      <c r="H886" s="121" t="s">
        <v>911</v>
      </c>
      <c r="I886" s="121" t="s">
        <v>911</v>
      </c>
      <c r="J886" s="121" t="s">
        <v>911</v>
      </c>
    </row>
    <row r="887" spans="1:10" ht="18.75">
      <c r="A887" s="93"/>
      <c r="B887" s="98" t="s">
        <v>1626</v>
      </c>
      <c r="C887" s="122"/>
      <c r="D887" s="121">
        <v>5</v>
      </c>
      <c r="E887" s="121" t="s">
        <v>911</v>
      </c>
      <c r="F887" s="121">
        <v>1</v>
      </c>
      <c r="G887" s="121">
        <v>1</v>
      </c>
      <c r="H887" s="121">
        <v>1</v>
      </c>
      <c r="I887" s="121">
        <v>1</v>
      </c>
      <c r="J887" s="121" t="s">
        <v>911</v>
      </c>
    </row>
    <row r="888" spans="1:10" ht="18.75">
      <c r="A888" s="93"/>
      <c r="B888" s="98" t="s">
        <v>1472</v>
      </c>
      <c r="C888" s="122"/>
      <c r="D888" s="121">
        <v>18</v>
      </c>
      <c r="E888" s="121">
        <v>1</v>
      </c>
      <c r="F888" s="121">
        <v>5</v>
      </c>
      <c r="G888" s="121">
        <v>5</v>
      </c>
      <c r="H888" s="121">
        <v>1</v>
      </c>
      <c r="I888" s="121">
        <v>1</v>
      </c>
      <c r="J888" s="121">
        <v>1</v>
      </c>
    </row>
    <row r="889" spans="1:10" ht="18.75">
      <c r="A889" s="93"/>
      <c r="B889" s="98" t="s">
        <v>1677</v>
      </c>
      <c r="C889" s="122"/>
      <c r="D889" s="121">
        <v>1</v>
      </c>
      <c r="E889" s="121">
        <v>1</v>
      </c>
      <c r="F889" s="121" t="s">
        <v>911</v>
      </c>
      <c r="G889" s="121" t="s">
        <v>911</v>
      </c>
      <c r="H889" s="121">
        <v>1</v>
      </c>
      <c r="I889" s="121" t="s">
        <v>911</v>
      </c>
      <c r="J889" s="121" t="s">
        <v>911</v>
      </c>
    </row>
    <row r="890" spans="1:10" ht="18" customHeight="1">
      <c r="A890" s="93"/>
      <c r="B890" s="98" t="s">
        <v>1167</v>
      </c>
      <c r="C890" s="122"/>
      <c r="D890" s="121">
        <v>2</v>
      </c>
      <c r="E890" s="121">
        <v>1</v>
      </c>
      <c r="F890" s="121">
        <v>1</v>
      </c>
      <c r="G890" s="121" t="s">
        <v>911</v>
      </c>
      <c r="H890" s="121" t="s">
        <v>911</v>
      </c>
      <c r="I890" s="121" t="s">
        <v>911</v>
      </c>
      <c r="J890" s="121" t="s">
        <v>911</v>
      </c>
    </row>
    <row r="891" spans="1:10" ht="18.75">
      <c r="A891" s="93"/>
      <c r="B891" s="98" t="s">
        <v>1475</v>
      </c>
      <c r="C891" s="127">
        <v>33080037</v>
      </c>
      <c r="D891" s="121">
        <v>4</v>
      </c>
      <c r="E891" s="121" t="s">
        <v>911</v>
      </c>
      <c r="F891" s="121">
        <v>1</v>
      </c>
      <c r="G891" s="121" t="s">
        <v>911</v>
      </c>
      <c r="H891" s="121" t="s">
        <v>911</v>
      </c>
      <c r="I891" s="121" t="s">
        <v>911</v>
      </c>
      <c r="J891" s="121" t="s">
        <v>911</v>
      </c>
    </row>
    <row r="892" spans="1:10" ht="18.75">
      <c r="A892" s="93"/>
      <c r="B892" s="98" t="s">
        <v>1473</v>
      </c>
      <c r="C892" s="127">
        <v>330907</v>
      </c>
      <c r="D892" s="121">
        <v>4</v>
      </c>
      <c r="E892" s="121">
        <v>1</v>
      </c>
      <c r="F892" s="121">
        <v>1</v>
      </c>
      <c r="G892" s="121" t="s">
        <v>911</v>
      </c>
      <c r="H892" s="121" t="s">
        <v>911</v>
      </c>
      <c r="I892" s="121" t="s">
        <v>911</v>
      </c>
      <c r="J892" s="121" t="s">
        <v>911</v>
      </c>
    </row>
    <row r="893" spans="1:10" ht="18.75">
      <c r="A893" s="93"/>
      <c r="B893" s="98" t="s">
        <v>1474</v>
      </c>
      <c r="C893" s="127">
        <v>330901</v>
      </c>
      <c r="D893" s="121">
        <v>6</v>
      </c>
      <c r="E893" s="121" t="s">
        <v>911</v>
      </c>
      <c r="F893" s="121">
        <v>1</v>
      </c>
      <c r="G893" s="121" t="s">
        <v>911</v>
      </c>
      <c r="H893" s="121" t="s">
        <v>911</v>
      </c>
      <c r="I893" s="121">
        <v>1</v>
      </c>
      <c r="J893" s="121" t="s">
        <v>911</v>
      </c>
    </row>
    <row r="894" spans="1:10" ht="18.75">
      <c r="A894" s="93"/>
      <c r="B894" s="107" t="s">
        <v>1575</v>
      </c>
      <c r="C894" s="122"/>
      <c r="D894" s="294">
        <v>10</v>
      </c>
      <c r="E894" s="294">
        <v>1</v>
      </c>
      <c r="F894" s="294">
        <v>2</v>
      </c>
      <c r="G894" s="294" t="s">
        <v>911</v>
      </c>
      <c r="H894" s="294" t="s">
        <v>911</v>
      </c>
      <c r="I894" s="294" t="s">
        <v>911</v>
      </c>
      <c r="J894" s="294" t="s">
        <v>911</v>
      </c>
    </row>
    <row r="895" spans="1:10" ht="18.75">
      <c r="A895" s="93"/>
      <c r="B895" s="98" t="s">
        <v>1475</v>
      </c>
      <c r="C895" s="127">
        <v>33080037</v>
      </c>
      <c r="D895" s="121">
        <v>4</v>
      </c>
      <c r="E895" s="121" t="s">
        <v>911</v>
      </c>
      <c r="F895" s="121">
        <v>1</v>
      </c>
      <c r="G895" s="121" t="s">
        <v>911</v>
      </c>
      <c r="H895" s="121" t="s">
        <v>911</v>
      </c>
      <c r="I895" s="121" t="s">
        <v>911</v>
      </c>
      <c r="J895" s="121" t="s">
        <v>911</v>
      </c>
    </row>
    <row r="896" spans="1:10" ht="18.75">
      <c r="A896" s="93"/>
      <c r="B896" s="98" t="s">
        <v>796</v>
      </c>
      <c r="C896" s="127">
        <v>80500</v>
      </c>
      <c r="D896" s="121">
        <v>3</v>
      </c>
      <c r="E896" s="121">
        <v>1</v>
      </c>
      <c r="F896" s="121">
        <v>1</v>
      </c>
      <c r="G896" s="121" t="s">
        <v>911</v>
      </c>
      <c r="H896" s="121" t="s">
        <v>911</v>
      </c>
      <c r="I896" s="121" t="s">
        <v>911</v>
      </c>
      <c r="J896" s="121" t="s">
        <v>911</v>
      </c>
    </row>
    <row r="897" spans="1:10" ht="18.75">
      <c r="A897" s="179">
        <v>41</v>
      </c>
      <c r="B897" s="95" t="s">
        <v>1763</v>
      </c>
      <c r="C897" s="54" t="s">
        <v>911</v>
      </c>
      <c r="D897" s="54">
        <v>58</v>
      </c>
      <c r="E897" s="54">
        <v>12</v>
      </c>
      <c r="F897" s="54">
        <v>5</v>
      </c>
      <c r="G897" s="54">
        <v>7</v>
      </c>
      <c r="H897" s="54" t="s">
        <v>911</v>
      </c>
      <c r="I897" s="54">
        <v>1</v>
      </c>
      <c r="J897" s="54" t="s">
        <v>911</v>
      </c>
    </row>
    <row r="898" spans="1:10" ht="18.75">
      <c r="A898" s="93"/>
      <c r="B898" s="104" t="s">
        <v>179</v>
      </c>
      <c r="C898" s="14" t="s">
        <v>911</v>
      </c>
      <c r="D898" s="298">
        <v>19</v>
      </c>
      <c r="E898" s="298">
        <v>10</v>
      </c>
      <c r="F898" s="289">
        <v>4</v>
      </c>
      <c r="G898" s="289">
        <v>6</v>
      </c>
      <c r="H898" s="289" t="s">
        <v>911</v>
      </c>
      <c r="I898" s="289">
        <v>1</v>
      </c>
      <c r="J898" s="289" t="s">
        <v>911</v>
      </c>
    </row>
    <row r="899" spans="1:10" ht="31.5">
      <c r="A899" s="93"/>
      <c r="B899" s="98" t="s">
        <v>1764</v>
      </c>
      <c r="C899" s="22" t="s">
        <v>1765</v>
      </c>
      <c r="D899" s="30">
        <v>5</v>
      </c>
      <c r="E899" s="30">
        <v>2</v>
      </c>
      <c r="F899" s="22">
        <v>1</v>
      </c>
      <c r="G899" s="22">
        <v>1</v>
      </c>
      <c r="H899" s="22" t="s">
        <v>911</v>
      </c>
      <c r="I899" s="22" t="s">
        <v>911</v>
      </c>
      <c r="J899" s="22" t="s">
        <v>911</v>
      </c>
    </row>
    <row r="900" spans="1:10" ht="18.75">
      <c r="A900" s="93"/>
      <c r="B900" s="98" t="s">
        <v>1766</v>
      </c>
      <c r="C900" s="22" t="s">
        <v>1767</v>
      </c>
      <c r="D900" s="22">
        <v>10</v>
      </c>
      <c r="E900" s="22">
        <v>5</v>
      </c>
      <c r="F900" s="30">
        <v>2</v>
      </c>
      <c r="G900" s="30">
        <v>2</v>
      </c>
      <c r="H900" s="30" t="s">
        <v>911</v>
      </c>
      <c r="I900" s="30">
        <v>1</v>
      </c>
      <c r="J900" s="30" t="s">
        <v>911</v>
      </c>
    </row>
    <row r="901" spans="1:10" ht="31.5">
      <c r="A901" s="93"/>
      <c r="B901" s="98" t="s">
        <v>1691</v>
      </c>
      <c r="C901" s="22" t="s">
        <v>1692</v>
      </c>
      <c r="D901" s="30">
        <v>2</v>
      </c>
      <c r="E901" s="30">
        <v>2</v>
      </c>
      <c r="F901" s="30">
        <v>1</v>
      </c>
      <c r="G901" s="30">
        <v>1</v>
      </c>
      <c r="H901" s="30" t="s">
        <v>911</v>
      </c>
      <c r="I901" s="30" t="s">
        <v>911</v>
      </c>
      <c r="J901" s="30" t="s">
        <v>911</v>
      </c>
    </row>
    <row r="902" spans="1:10" ht="18.75">
      <c r="A902" s="93"/>
      <c r="B902" s="98" t="s">
        <v>1693</v>
      </c>
      <c r="C902" s="22" t="s">
        <v>1694</v>
      </c>
      <c r="D902" s="22">
        <v>1</v>
      </c>
      <c r="E902" s="22" t="s">
        <v>911</v>
      </c>
      <c r="F902" s="22" t="s">
        <v>911</v>
      </c>
      <c r="G902" s="22">
        <v>1</v>
      </c>
      <c r="H902" s="22" t="s">
        <v>911</v>
      </c>
      <c r="I902" s="22" t="s">
        <v>911</v>
      </c>
      <c r="J902" s="22" t="s">
        <v>911</v>
      </c>
    </row>
    <row r="903" spans="1:10" ht="18.75">
      <c r="A903" s="93"/>
      <c r="B903" s="98" t="s">
        <v>1778</v>
      </c>
      <c r="C903" s="22" t="s">
        <v>614</v>
      </c>
      <c r="D903" s="22">
        <v>1</v>
      </c>
      <c r="E903" s="22">
        <v>1</v>
      </c>
      <c r="F903" s="22" t="s">
        <v>911</v>
      </c>
      <c r="G903" s="22">
        <v>1</v>
      </c>
      <c r="H903" s="22" t="s">
        <v>911</v>
      </c>
      <c r="I903" s="22" t="s">
        <v>911</v>
      </c>
      <c r="J903" s="22" t="s">
        <v>911</v>
      </c>
    </row>
    <row r="904" spans="1:10" ht="18.75">
      <c r="A904" s="93"/>
      <c r="B904" s="104" t="s">
        <v>1575</v>
      </c>
      <c r="C904" s="22" t="s">
        <v>911</v>
      </c>
      <c r="D904" s="289">
        <v>4</v>
      </c>
      <c r="E904" s="289">
        <v>1</v>
      </c>
      <c r="F904" s="289" t="s">
        <v>911</v>
      </c>
      <c r="G904" s="289">
        <v>1</v>
      </c>
      <c r="H904" s="289" t="s">
        <v>911</v>
      </c>
      <c r="I904" s="289" t="s">
        <v>911</v>
      </c>
      <c r="J904" s="289" t="s">
        <v>911</v>
      </c>
    </row>
    <row r="905" spans="1:10" ht="18.75">
      <c r="A905" s="93"/>
      <c r="B905" s="98" t="s">
        <v>2015</v>
      </c>
      <c r="C905" s="22" t="s">
        <v>1779</v>
      </c>
      <c r="D905" s="22">
        <v>4</v>
      </c>
      <c r="E905" s="22">
        <v>1</v>
      </c>
      <c r="F905" s="22" t="s">
        <v>911</v>
      </c>
      <c r="G905" s="22">
        <v>1</v>
      </c>
      <c r="H905" s="22" t="s">
        <v>911</v>
      </c>
      <c r="I905" s="22" t="s">
        <v>911</v>
      </c>
      <c r="J905" s="22" t="s">
        <v>911</v>
      </c>
    </row>
    <row r="906" spans="1:10" ht="18.75" customHeight="1">
      <c r="A906" s="93"/>
      <c r="B906" s="104" t="s">
        <v>2275</v>
      </c>
      <c r="C906" s="22" t="s">
        <v>911</v>
      </c>
      <c r="D906" s="289">
        <v>1</v>
      </c>
      <c r="E906" s="289">
        <v>1</v>
      </c>
      <c r="F906" s="289">
        <v>1</v>
      </c>
      <c r="G906" s="289" t="s">
        <v>911</v>
      </c>
      <c r="H906" s="289" t="s">
        <v>911</v>
      </c>
      <c r="I906" s="289" t="s">
        <v>911</v>
      </c>
      <c r="J906" s="289" t="s">
        <v>911</v>
      </c>
    </row>
    <row r="907" spans="1:10" ht="18.75" customHeight="1">
      <c r="A907" s="93"/>
      <c r="B907" s="98" t="s">
        <v>2016</v>
      </c>
      <c r="C907" s="22" t="s">
        <v>1780</v>
      </c>
      <c r="D907" s="22">
        <v>1</v>
      </c>
      <c r="E907" s="22">
        <v>1</v>
      </c>
      <c r="F907" s="22">
        <v>1</v>
      </c>
      <c r="G907" s="22" t="s">
        <v>911</v>
      </c>
      <c r="H907" s="22" t="s">
        <v>911</v>
      </c>
      <c r="I907" s="22" t="s">
        <v>911</v>
      </c>
      <c r="J907" s="22" t="s">
        <v>911</v>
      </c>
    </row>
    <row r="908" spans="1:10" ht="18.75">
      <c r="A908" s="179">
        <v>42</v>
      </c>
      <c r="B908" s="95" t="s">
        <v>1781</v>
      </c>
      <c r="C908" s="54"/>
      <c r="D908" s="54">
        <v>45</v>
      </c>
      <c r="E908" s="54">
        <v>3</v>
      </c>
      <c r="F908" s="54">
        <v>4</v>
      </c>
      <c r="G908" s="54" t="s">
        <v>894</v>
      </c>
      <c r="H908" s="54" t="s">
        <v>894</v>
      </c>
      <c r="I908" s="54" t="s">
        <v>894</v>
      </c>
      <c r="J908" s="54" t="s">
        <v>894</v>
      </c>
    </row>
    <row r="909" spans="1:10" ht="18.75">
      <c r="A909" s="93"/>
      <c r="B909" s="104" t="s">
        <v>179</v>
      </c>
      <c r="C909" s="97"/>
      <c r="D909" s="209">
        <v>12</v>
      </c>
      <c r="E909" s="209">
        <v>3</v>
      </c>
      <c r="F909" s="209">
        <v>3</v>
      </c>
      <c r="G909" s="209" t="s">
        <v>911</v>
      </c>
      <c r="H909" s="209" t="s">
        <v>911</v>
      </c>
      <c r="I909" s="209" t="s">
        <v>911</v>
      </c>
      <c r="J909" s="209" t="s">
        <v>911</v>
      </c>
    </row>
    <row r="910" spans="1:10" ht="18.75">
      <c r="A910" s="93"/>
      <c r="B910" s="98" t="s">
        <v>890</v>
      </c>
      <c r="C910" s="97" t="s">
        <v>1494</v>
      </c>
      <c r="D910" s="97">
        <v>12</v>
      </c>
      <c r="E910" s="97">
        <v>3</v>
      </c>
      <c r="F910" s="97">
        <v>3</v>
      </c>
      <c r="G910" s="22" t="s">
        <v>894</v>
      </c>
      <c r="H910" s="22" t="s">
        <v>894</v>
      </c>
      <c r="I910" s="22" t="s">
        <v>894</v>
      </c>
      <c r="J910" s="22" t="s">
        <v>894</v>
      </c>
    </row>
    <row r="911" spans="1:10" ht="18.75">
      <c r="A911" s="93"/>
      <c r="B911" s="104" t="s">
        <v>1575</v>
      </c>
      <c r="C911" s="216"/>
      <c r="D911" s="289" t="s">
        <v>894</v>
      </c>
      <c r="E911" s="289" t="s">
        <v>894</v>
      </c>
      <c r="F911" s="299">
        <v>1</v>
      </c>
      <c r="G911" s="289" t="s">
        <v>894</v>
      </c>
      <c r="H911" s="289" t="s">
        <v>894</v>
      </c>
      <c r="I911" s="289" t="s">
        <v>894</v>
      </c>
      <c r="J911" s="289" t="s">
        <v>894</v>
      </c>
    </row>
    <row r="912" spans="1:10" ht="18.75">
      <c r="A912" s="93"/>
      <c r="B912" s="98" t="s">
        <v>1782</v>
      </c>
      <c r="C912" s="97"/>
      <c r="D912" s="22" t="s">
        <v>894</v>
      </c>
      <c r="E912" s="22" t="s">
        <v>894</v>
      </c>
      <c r="F912" s="22">
        <v>1</v>
      </c>
      <c r="G912" s="22" t="s">
        <v>894</v>
      </c>
      <c r="H912" s="22" t="s">
        <v>894</v>
      </c>
      <c r="I912" s="22" t="s">
        <v>894</v>
      </c>
      <c r="J912" s="22" t="s">
        <v>894</v>
      </c>
    </row>
    <row r="913" spans="1:10" ht="18.75">
      <c r="A913" s="179">
        <v>43</v>
      </c>
      <c r="B913" s="95" t="s">
        <v>1783</v>
      </c>
      <c r="C913" s="54" t="s">
        <v>911</v>
      </c>
      <c r="D913" s="54">
        <v>29</v>
      </c>
      <c r="E913" s="54">
        <v>5</v>
      </c>
      <c r="F913" s="54">
        <v>2</v>
      </c>
      <c r="G913" s="54">
        <v>3</v>
      </c>
      <c r="H913" s="22" t="s">
        <v>911</v>
      </c>
      <c r="I913" s="22" t="s">
        <v>911</v>
      </c>
      <c r="J913" s="22" t="s">
        <v>911</v>
      </c>
    </row>
    <row r="914" spans="1:10" ht="18.75">
      <c r="A914" s="93"/>
      <c r="B914" s="104" t="s">
        <v>179</v>
      </c>
      <c r="C914" s="22" t="s">
        <v>911</v>
      </c>
      <c r="D914" s="289">
        <v>20</v>
      </c>
      <c r="E914" s="289">
        <v>1</v>
      </c>
      <c r="F914" s="289">
        <v>2</v>
      </c>
      <c r="G914" s="289">
        <v>3</v>
      </c>
      <c r="H914" s="289" t="s">
        <v>911</v>
      </c>
      <c r="I914" s="289" t="s">
        <v>911</v>
      </c>
      <c r="J914" s="289" t="s">
        <v>911</v>
      </c>
    </row>
    <row r="915" spans="1:10" ht="18.75">
      <c r="A915" s="93"/>
      <c r="B915" s="98" t="s">
        <v>890</v>
      </c>
      <c r="C915" s="22" t="s">
        <v>1494</v>
      </c>
      <c r="D915" s="22">
        <v>5</v>
      </c>
      <c r="E915" s="22" t="s">
        <v>911</v>
      </c>
      <c r="F915" s="22" t="s">
        <v>911</v>
      </c>
      <c r="G915" s="22">
        <v>1</v>
      </c>
      <c r="H915" s="22" t="s">
        <v>911</v>
      </c>
      <c r="I915" s="22" t="s">
        <v>911</v>
      </c>
      <c r="J915" s="22" t="s">
        <v>911</v>
      </c>
    </row>
    <row r="916" spans="1:10" ht="18.75">
      <c r="A916" s="93"/>
      <c r="B916" s="98" t="s">
        <v>877</v>
      </c>
      <c r="C916" s="22" t="s">
        <v>1784</v>
      </c>
      <c r="D916" s="22">
        <v>10</v>
      </c>
      <c r="E916" s="22" t="s">
        <v>911</v>
      </c>
      <c r="F916" s="22" t="s">
        <v>911</v>
      </c>
      <c r="G916" s="22">
        <v>1</v>
      </c>
      <c r="H916" s="22" t="s">
        <v>911</v>
      </c>
      <c r="I916" s="22" t="s">
        <v>911</v>
      </c>
      <c r="J916" s="22" t="s">
        <v>911</v>
      </c>
    </row>
    <row r="917" spans="1:10" ht="18.75">
      <c r="A917" s="93"/>
      <c r="B917" s="98" t="s">
        <v>881</v>
      </c>
      <c r="C917" s="22" t="s">
        <v>1785</v>
      </c>
      <c r="D917" s="22">
        <v>4</v>
      </c>
      <c r="E917" s="22">
        <v>1</v>
      </c>
      <c r="F917" s="22" t="s">
        <v>911</v>
      </c>
      <c r="G917" s="22">
        <v>1</v>
      </c>
      <c r="H917" s="22" t="s">
        <v>911</v>
      </c>
      <c r="I917" s="22" t="s">
        <v>911</v>
      </c>
      <c r="J917" s="22" t="s">
        <v>911</v>
      </c>
    </row>
    <row r="918" spans="1:10" ht="18.75">
      <c r="A918" s="93"/>
      <c r="B918" s="98" t="s">
        <v>1786</v>
      </c>
      <c r="C918" s="22" t="s">
        <v>1787</v>
      </c>
      <c r="D918" s="22" t="s">
        <v>911</v>
      </c>
      <c r="E918" s="22" t="s">
        <v>911</v>
      </c>
      <c r="F918" s="22">
        <v>1</v>
      </c>
      <c r="G918" s="22" t="s">
        <v>911</v>
      </c>
      <c r="H918" s="22" t="s">
        <v>911</v>
      </c>
      <c r="I918" s="22" t="s">
        <v>911</v>
      </c>
      <c r="J918" s="22" t="s">
        <v>911</v>
      </c>
    </row>
    <row r="919" spans="1:10" ht="18.75">
      <c r="A919" s="93"/>
      <c r="B919" s="98" t="s">
        <v>1790</v>
      </c>
      <c r="C919" s="22" t="s">
        <v>1789</v>
      </c>
      <c r="D919" s="22">
        <v>1</v>
      </c>
      <c r="E919" s="22" t="s">
        <v>911</v>
      </c>
      <c r="F919" s="22">
        <v>1</v>
      </c>
      <c r="G919" s="22" t="s">
        <v>911</v>
      </c>
      <c r="H919" s="22" t="s">
        <v>911</v>
      </c>
      <c r="I919" s="22" t="s">
        <v>911</v>
      </c>
      <c r="J919" s="22" t="s">
        <v>911</v>
      </c>
    </row>
    <row r="920" spans="1:10" ht="18.75">
      <c r="A920" s="179">
        <v>44</v>
      </c>
      <c r="B920" s="147" t="s">
        <v>2167</v>
      </c>
      <c r="C920" s="98"/>
      <c r="D920" s="54">
        <v>78</v>
      </c>
      <c r="E920" s="54">
        <v>10</v>
      </c>
      <c r="F920" s="54">
        <v>5</v>
      </c>
      <c r="G920" s="54">
        <v>4</v>
      </c>
      <c r="H920" s="54">
        <v>3</v>
      </c>
      <c r="I920" s="54">
        <v>7</v>
      </c>
      <c r="J920" s="54">
        <v>3</v>
      </c>
    </row>
    <row r="921" spans="1:10" ht="18.75">
      <c r="A921" s="93"/>
      <c r="B921" s="104" t="s">
        <v>179</v>
      </c>
      <c r="C921" s="98"/>
      <c r="D921" s="289">
        <v>23</v>
      </c>
      <c r="E921" s="289">
        <v>6</v>
      </c>
      <c r="F921" s="289">
        <v>1</v>
      </c>
      <c r="G921" s="289" t="s">
        <v>911</v>
      </c>
      <c r="H921" s="289" t="s">
        <v>911</v>
      </c>
      <c r="I921" s="289">
        <v>2</v>
      </c>
      <c r="J921" s="289">
        <v>1</v>
      </c>
    </row>
    <row r="922" spans="1:10" ht="18.75">
      <c r="A922" s="93"/>
      <c r="B922" s="98" t="s">
        <v>1794</v>
      </c>
      <c r="C922" s="98"/>
      <c r="D922" s="22">
        <v>3</v>
      </c>
      <c r="E922" s="22"/>
      <c r="F922" s="22">
        <v>1</v>
      </c>
      <c r="G922" s="22" t="s">
        <v>911</v>
      </c>
      <c r="H922" s="22" t="s">
        <v>911</v>
      </c>
      <c r="I922" s="22">
        <v>1</v>
      </c>
      <c r="J922" s="22" t="s">
        <v>911</v>
      </c>
    </row>
    <row r="923" spans="1:10" ht="18.75">
      <c r="A923" s="93"/>
      <c r="B923" s="98" t="s">
        <v>1795</v>
      </c>
      <c r="C923" s="98"/>
      <c r="D923" s="22">
        <v>8</v>
      </c>
      <c r="E923" s="22">
        <v>2</v>
      </c>
      <c r="F923" s="22" t="s">
        <v>911</v>
      </c>
      <c r="G923" s="22" t="s">
        <v>911</v>
      </c>
      <c r="H923" s="22" t="s">
        <v>911</v>
      </c>
      <c r="I923" s="22" t="s">
        <v>911</v>
      </c>
      <c r="J923" s="22">
        <v>1</v>
      </c>
    </row>
    <row r="924" spans="1:10" ht="18.75">
      <c r="A924" s="93"/>
      <c r="B924" s="98" t="s">
        <v>1796</v>
      </c>
      <c r="C924" s="98"/>
      <c r="D924" s="22">
        <v>6</v>
      </c>
      <c r="E924" s="22">
        <v>2</v>
      </c>
      <c r="F924" s="22" t="s">
        <v>911</v>
      </c>
      <c r="G924" s="22" t="s">
        <v>911</v>
      </c>
      <c r="H924" s="22" t="s">
        <v>911</v>
      </c>
      <c r="I924" s="22">
        <v>1</v>
      </c>
      <c r="J924" s="22" t="s">
        <v>911</v>
      </c>
    </row>
    <row r="925" spans="1:10" ht="18.75">
      <c r="A925" s="93"/>
      <c r="B925" s="104" t="s">
        <v>1575</v>
      </c>
      <c r="C925" s="98"/>
      <c r="D925" s="289">
        <v>46</v>
      </c>
      <c r="E925" s="289">
        <v>4</v>
      </c>
      <c r="F925" s="289">
        <v>4</v>
      </c>
      <c r="G925" s="289">
        <v>4</v>
      </c>
      <c r="H925" s="289">
        <v>3</v>
      </c>
      <c r="I925" s="289">
        <v>5</v>
      </c>
      <c r="J925" s="289">
        <v>2</v>
      </c>
    </row>
    <row r="926" spans="1:10" ht="18.75">
      <c r="A926" s="93"/>
      <c r="B926" s="98" t="s">
        <v>1484</v>
      </c>
      <c r="C926" s="98"/>
      <c r="D926" s="22">
        <v>2</v>
      </c>
      <c r="E926" s="22" t="s">
        <v>911</v>
      </c>
      <c r="F926" s="22" t="s">
        <v>911</v>
      </c>
      <c r="G926" s="22">
        <v>1</v>
      </c>
      <c r="H926" s="22" t="s">
        <v>911</v>
      </c>
      <c r="I926" s="22" t="s">
        <v>911</v>
      </c>
      <c r="J926" s="22" t="s">
        <v>911</v>
      </c>
    </row>
    <row r="927" spans="1:10" ht="18.75">
      <c r="A927" s="93"/>
      <c r="B927" s="98" t="s">
        <v>208</v>
      </c>
      <c r="C927" s="98">
        <v>18559</v>
      </c>
      <c r="D927" s="22">
        <v>2</v>
      </c>
      <c r="E927" s="22">
        <v>1</v>
      </c>
      <c r="F927" s="22" t="s">
        <v>911</v>
      </c>
      <c r="G927" s="22" t="s">
        <v>911</v>
      </c>
      <c r="H927" s="22" t="s">
        <v>911</v>
      </c>
      <c r="I927" s="22">
        <v>1</v>
      </c>
      <c r="J927" s="22" t="s">
        <v>911</v>
      </c>
    </row>
    <row r="928" spans="1:10" ht="18.75">
      <c r="A928" s="93"/>
      <c r="B928" s="98" t="s">
        <v>1797</v>
      </c>
      <c r="C928" s="98"/>
      <c r="D928" s="22">
        <v>2</v>
      </c>
      <c r="E928" s="22">
        <v>1</v>
      </c>
      <c r="F928" s="22" t="s">
        <v>911</v>
      </c>
      <c r="G928" s="22" t="s">
        <v>911</v>
      </c>
      <c r="H928" s="22" t="s">
        <v>911</v>
      </c>
      <c r="I928" s="22">
        <v>1</v>
      </c>
      <c r="J928" s="22" t="s">
        <v>911</v>
      </c>
    </row>
    <row r="929" spans="1:10" ht="18.75">
      <c r="A929" s="93"/>
      <c r="B929" s="98" t="s">
        <v>1788</v>
      </c>
      <c r="C929" s="98"/>
      <c r="D929" s="22">
        <v>1</v>
      </c>
      <c r="E929" s="22" t="s">
        <v>911</v>
      </c>
      <c r="F929" s="22" t="s">
        <v>911</v>
      </c>
      <c r="G929" s="22">
        <v>1</v>
      </c>
      <c r="H929" s="22" t="s">
        <v>911</v>
      </c>
      <c r="I929" s="22" t="s">
        <v>911</v>
      </c>
      <c r="J929" s="22" t="s">
        <v>911</v>
      </c>
    </row>
    <row r="930" spans="1:10" ht="18.75">
      <c r="A930" s="93"/>
      <c r="B930" s="98" t="s">
        <v>1798</v>
      </c>
      <c r="C930" s="98">
        <v>23998</v>
      </c>
      <c r="D930" s="22">
        <v>4</v>
      </c>
      <c r="E930" s="22" t="s">
        <v>911</v>
      </c>
      <c r="F930" s="22" t="s">
        <v>911</v>
      </c>
      <c r="G930" s="22" t="s">
        <v>911</v>
      </c>
      <c r="H930" s="22" t="s">
        <v>911</v>
      </c>
      <c r="I930" s="22">
        <v>1</v>
      </c>
      <c r="J930" s="22" t="s">
        <v>911</v>
      </c>
    </row>
    <row r="931" spans="1:10" ht="18.75">
      <c r="A931" s="93"/>
      <c r="B931" s="98" t="s">
        <v>1799</v>
      </c>
      <c r="C931" s="98"/>
      <c r="D931" s="22">
        <v>3</v>
      </c>
      <c r="E931" s="22" t="s">
        <v>911</v>
      </c>
      <c r="F931" s="22" t="s">
        <v>911</v>
      </c>
      <c r="G931" s="22">
        <v>1</v>
      </c>
      <c r="H931" s="22" t="s">
        <v>911</v>
      </c>
      <c r="I931" s="22" t="s">
        <v>911</v>
      </c>
      <c r="J931" s="22">
        <v>1</v>
      </c>
    </row>
    <row r="932" spans="1:10" ht="18.75">
      <c r="A932" s="93"/>
      <c r="B932" s="98" t="s">
        <v>1800</v>
      </c>
      <c r="C932" s="98"/>
      <c r="D932" s="22">
        <v>3</v>
      </c>
      <c r="E932" s="22" t="s">
        <v>911</v>
      </c>
      <c r="F932" s="22">
        <v>1</v>
      </c>
      <c r="G932" s="22" t="s">
        <v>911</v>
      </c>
      <c r="H932" s="22" t="s">
        <v>911</v>
      </c>
      <c r="I932" s="22" t="s">
        <v>911</v>
      </c>
      <c r="J932" s="22" t="s">
        <v>911</v>
      </c>
    </row>
    <row r="933" spans="1:10" ht="18.75">
      <c r="A933" s="93"/>
      <c r="B933" s="98" t="s">
        <v>1801</v>
      </c>
      <c r="C933" s="98"/>
      <c r="D933" s="22">
        <v>3</v>
      </c>
      <c r="E933" s="22" t="s">
        <v>911</v>
      </c>
      <c r="F933" s="22" t="s">
        <v>911</v>
      </c>
      <c r="G933" s="22" t="s">
        <v>911</v>
      </c>
      <c r="H933" s="22" t="s">
        <v>911</v>
      </c>
      <c r="I933" s="22" t="s">
        <v>911</v>
      </c>
      <c r="J933" s="22">
        <v>1</v>
      </c>
    </row>
    <row r="934" spans="1:10" ht="18.75">
      <c r="A934" s="93"/>
      <c r="B934" s="98" t="s">
        <v>1802</v>
      </c>
      <c r="C934" s="98"/>
      <c r="D934" s="22">
        <v>1</v>
      </c>
      <c r="E934" s="22" t="s">
        <v>911</v>
      </c>
      <c r="F934" s="22">
        <v>1</v>
      </c>
      <c r="G934" s="22" t="s">
        <v>911</v>
      </c>
      <c r="H934" s="22" t="s">
        <v>911</v>
      </c>
      <c r="I934" s="22">
        <v>1</v>
      </c>
      <c r="J934" s="22" t="s">
        <v>911</v>
      </c>
    </row>
    <row r="935" spans="1:10" ht="18.75">
      <c r="A935" s="93"/>
      <c r="B935" s="98" t="s">
        <v>1803</v>
      </c>
      <c r="C935" s="98"/>
      <c r="D935" s="22">
        <v>1</v>
      </c>
      <c r="E935" s="22" t="s">
        <v>911</v>
      </c>
      <c r="F935" s="22">
        <v>1</v>
      </c>
      <c r="G935" s="22" t="s">
        <v>911</v>
      </c>
      <c r="H935" s="22">
        <v>1</v>
      </c>
      <c r="I935" s="22" t="s">
        <v>911</v>
      </c>
      <c r="J935" s="22" t="s">
        <v>911</v>
      </c>
    </row>
    <row r="936" spans="1:10" ht="18.75">
      <c r="A936" s="93"/>
      <c r="B936" s="98" t="s">
        <v>1804</v>
      </c>
      <c r="C936" s="98"/>
      <c r="D936" s="22">
        <v>1</v>
      </c>
      <c r="E936" s="22" t="s">
        <v>911</v>
      </c>
      <c r="F936" s="22">
        <v>1</v>
      </c>
      <c r="G936" s="22" t="s">
        <v>911</v>
      </c>
      <c r="H936" s="22">
        <v>1</v>
      </c>
      <c r="I936" s="22" t="s">
        <v>911</v>
      </c>
      <c r="J936" s="22" t="s">
        <v>911</v>
      </c>
    </row>
    <row r="937" spans="1:10" ht="18.75">
      <c r="A937" s="93"/>
      <c r="B937" s="98" t="s">
        <v>1805</v>
      </c>
      <c r="C937" s="98">
        <v>22141</v>
      </c>
      <c r="D937" s="22">
        <v>1</v>
      </c>
      <c r="E937" s="22" t="s">
        <v>911</v>
      </c>
      <c r="F937" s="22" t="s">
        <v>911</v>
      </c>
      <c r="G937" s="22" t="s">
        <v>911</v>
      </c>
      <c r="H937" s="22" t="s">
        <v>911</v>
      </c>
      <c r="I937" s="22" t="s">
        <v>911</v>
      </c>
      <c r="J937" s="22" t="s">
        <v>911</v>
      </c>
    </row>
    <row r="938" spans="1:10" ht="18.75">
      <c r="A938" s="93"/>
      <c r="B938" s="98" t="s">
        <v>1806</v>
      </c>
      <c r="C938" s="98"/>
      <c r="D938" s="22">
        <v>2</v>
      </c>
      <c r="E938" s="22" t="s">
        <v>911</v>
      </c>
      <c r="F938" s="22" t="s">
        <v>911</v>
      </c>
      <c r="G938" s="22" t="s">
        <v>911</v>
      </c>
      <c r="H938" s="22">
        <v>1</v>
      </c>
      <c r="I938" s="22" t="s">
        <v>911</v>
      </c>
      <c r="J938" s="22" t="s">
        <v>911</v>
      </c>
    </row>
    <row r="939" spans="1:10" ht="18.75" customHeight="1">
      <c r="A939" s="93"/>
      <c r="B939" s="98" t="s">
        <v>1807</v>
      </c>
      <c r="C939" s="98"/>
      <c r="D939" s="22">
        <v>1</v>
      </c>
      <c r="E939" s="22" t="s">
        <v>911</v>
      </c>
      <c r="F939" s="22" t="s">
        <v>911</v>
      </c>
      <c r="G939" s="22">
        <v>1</v>
      </c>
      <c r="H939" s="22" t="s">
        <v>911</v>
      </c>
      <c r="I939" s="22" t="s">
        <v>911</v>
      </c>
      <c r="J939" s="22" t="s">
        <v>911</v>
      </c>
    </row>
    <row r="940" spans="1:10" ht="18.75">
      <c r="A940" s="93"/>
      <c r="B940" s="98" t="s">
        <v>1965</v>
      </c>
      <c r="C940" s="98">
        <v>20336</v>
      </c>
      <c r="D940" s="22">
        <v>2</v>
      </c>
      <c r="E940" s="22" t="s">
        <v>911</v>
      </c>
      <c r="F940" s="22" t="s">
        <v>911</v>
      </c>
      <c r="G940" s="22" t="s">
        <v>911</v>
      </c>
      <c r="H940" s="22" t="s">
        <v>911</v>
      </c>
      <c r="I940" s="22">
        <v>1</v>
      </c>
      <c r="J940" s="22" t="s">
        <v>911</v>
      </c>
    </row>
    <row r="941" spans="1:10" ht="18.75">
      <c r="A941" s="179">
        <v>45</v>
      </c>
      <c r="B941" s="217" t="s">
        <v>2017</v>
      </c>
      <c r="C941" s="98"/>
      <c r="D941" s="54">
        <v>50</v>
      </c>
      <c r="E941" s="54">
        <v>10</v>
      </c>
      <c r="F941" s="54">
        <v>11</v>
      </c>
      <c r="G941" s="54">
        <v>3</v>
      </c>
      <c r="H941" s="54">
        <v>2</v>
      </c>
      <c r="I941" s="54">
        <v>1</v>
      </c>
      <c r="J941" s="54" t="s">
        <v>911</v>
      </c>
    </row>
    <row r="942" spans="1:10" ht="18.75">
      <c r="A942" s="93"/>
      <c r="B942" s="104" t="s">
        <v>179</v>
      </c>
      <c r="C942" s="98"/>
      <c r="D942" s="289">
        <v>26</v>
      </c>
      <c r="E942" s="289">
        <v>6</v>
      </c>
      <c r="F942" s="289">
        <v>9</v>
      </c>
      <c r="G942" s="289">
        <v>3</v>
      </c>
      <c r="H942" s="289">
        <v>2</v>
      </c>
      <c r="I942" s="289">
        <v>1</v>
      </c>
      <c r="J942" s="201" t="s">
        <v>911</v>
      </c>
    </row>
    <row r="943" spans="1:10" ht="18.75">
      <c r="A943" s="93"/>
      <c r="B943" s="98" t="s">
        <v>1808</v>
      </c>
      <c r="C943" s="98">
        <v>18783</v>
      </c>
      <c r="D943" s="22">
        <v>5</v>
      </c>
      <c r="E943" s="22" t="s">
        <v>911</v>
      </c>
      <c r="F943" s="22">
        <v>5</v>
      </c>
      <c r="G943" s="22">
        <v>2</v>
      </c>
      <c r="H943" s="22">
        <v>2</v>
      </c>
      <c r="I943" s="22">
        <v>1</v>
      </c>
      <c r="J943" s="54" t="s">
        <v>911</v>
      </c>
    </row>
    <row r="944" spans="1:10" ht="18.75">
      <c r="A944" s="93"/>
      <c r="B944" s="98" t="s">
        <v>2236</v>
      </c>
      <c r="C944" s="98">
        <v>18874</v>
      </c>
      <c r="D944" s="22">
        <v>4</v>
      </c>
      <c r="E944" s="22">
        <v>1</v>
      </c>
      <c r="F944" s="22" t="s">
        <v>911</v>
      </c>
      <c r="G944" s="22">
        <v>1</v>
      </c>
      <c r="H944" s="22" t="s">
        <v>911</v>
      </c>
      <c r="I944" s="22" t="s">
        <v>911</v>
      </c>
      <c r="J944" s="54" t="s">
        <v>911</v>
      </c>
    </row>
    <row r="945" spans="1:10" ht="16.5" customHeight="1">
      <c r="A945" s="93"/>
      <c r="B945" s="98" t="s">
        <v>1809</v>
      </c>
      <c r="C945" s="98">
        <v>19657</v>
      </c>
      <c r="D945" s="22">
        <v>4</v>
      </c>
      <c r="E945" s="22" t="s">
        <v>911</v>
      </c>
      <c r="F945" s="22">
        <v>1</v>
      </c>
      <c r="G945" s="22" t="s">
        <v>911</v>
      </c>
      <c r="H945" s="22" t="s">
        <v>911</v>
      </c>
      <c r="I945" s="22" t="s">
        <v>911</v>
      </c>
      <c r="J945" s="54" t="s">
        <v>911</v>
      </c>
    </row>
    <row r="946" spans="1:10" ht="18.75">
      <c r="A946" s="93"/>
      <c r="B946" s="98" t="s">
        <v>2237</v>
      </c>
      <c r="C946" s="98">
        <v>16314</v>
      </c>
      <c r="D946" s="22">
        <v>1</v>
      </c>
      <c r="E946" s="22">
        <v>1</v>
      </c>
      <c r="F946" s="22">
        <v>2</v>
      </c>
      <c r="G946" s="22" t="s">
        <v>911</v>
      </c>
      <c r="H946" s="22" t="s">
        <v>911</v>
      </c>
      <c r="I946" s="22" t="s">
        <v>911</v>
      </c>
      <c r="J946" s="54" t="s">
        <v>911</v>
      </c>
    </row>
    <row r="947" spans="1:10" ht="18.75" customHeight="1">
      <c r="A947" s="93"/>
      <c r="B947" s="98" t="s">
        <v>208</v>
      </c>
      <c r="C947" s="98">
        <v>18559</v>
      </c>
      <c r="D947" s="22">
        <v>1</v>
      </c>
      <c r="E947" s="22" t="s">
        <v>911</v>
      </c>
      <c r="F947" s="22">
        <v>1</v>
      </c>
      <c r="G947" s="22" t="s">
        <v>911</v>
      </c>
      <c r="H947" s="22" t="s">
        <v>911</v>
      </c>
      <c r="I947" s="22" t="s">
        <v>911</v>
      </c>
      <c r="J947" s="54" t="s">
        <v>911</v>
      </c>
    </row>
    <row r="948" spans="1:10" ht="18.75" customHeight="1">
      <c r="A948" s="93"/>
      <c r="B948" s="104" t="s">
        <v>1575</v>
      </c>
      <c r="C948" s="98"/>
      <c r="D948" s="289">
        <v>9</v>
      </c>
      <c r="E948" s="289">
        <v>1</v>
      </c>
      <c r="F948" s="289">
        <v>2</v>
      </c>
      <c r="G948" s="289" t="s">
        <v>911</v>
      </c>
      <c r="H948" s="289" t="s">
        <v>911</v>
      </c>
      <c r="I948" s="289" t="s">
        <v>911</v>
      </c>
      <c r="J948" s="201" t="s">
        <v>911</v>
      </c>
    </row>
    <row r="949" spans="1:10" ht="18.75">
      <c r="A949" s="93"/>
      <c r="B949" s="98" t="s">
        <v>1968</v>
      </c>
      <c r="C949" s="98">
        <v>19861</v>
      </c>
      <c r="D949" s="22">
        <v>1</v>
      </c>
      <c r="E949" s="22" t="s">
        <v>911</v>
      </c>
      <c r="F949" s="22">
        <v>1</v>
      </c>
      <c r="G949" s="54" t="s">
        <v>911</v>
      </c>
      <c r="H949" s="54" t="s">
        <v>911</v>
      </c>
      <c r="I949" s="54" t="s">
        <v>911</v>
      </c>
      <c r="J949" s="54" t="s">
        <v>911</v>
      </c>
    </row>
    <row r="950" spans="1:10" ht="18.75">
      <c r="A950" s="93"/>
      <c r="B950" s="98" t="s">
        <v>1965</v>
      </c>
      <c r="C950" s="98">
        <v>20337</v>
      </c>
      <c r="D950" s="22" t="s">
        <v>911</v>
      </c>
      <c r="E950" s="22" t="s">
        <v>911</v>
      </c>
      <c r="F950" s="22">
        <v>1</v>
      </c>
      <c r="G950" s="54" t="s">
        <v>911</v>
      </c>
      <c r="H950" s="54" t="s">
        <v>911</v>
      </c>
      <c r="I950" s="54" t="s">
        <v>911</v>
      </c>
      <c r="J950" s="54" t="s">
        <v>911</v>
      </c>
    </row>
    <row r="951" spans="1:10" ht="18.75">
      <c r="A951" s="179">
        <v>46</v>
      </c>
      <c r="B951" s="95" t="s">
        <v>2018</v>
      </c>
      <c r="C951" s="95"/>
      <c r="D951" s="54">
        <v>31</v>
      </c>
      <c r="E951" s="54">
        <v>6</v>
      </c>
      <c r="F951" s="54">
        <v>1</v>
      </c>
      <c r="G951" s="54">
        <v>1</v>
      </c>
      <c r="H951" s="54">
        <v>3</v>
      </c>
      <c r="I951" s="54">
        <v>7</v>
      </c>
      <c r="J951" s="54">
        <v>7</v>
      </c>
    </row>
    <row r="952" spans="1:10" ht="18.75">
      <c r="A952" s="93"/>
      <c r="B952" s="104" t="s">
        <v>179</v>
      </c>
      <c r="C952" s="98"/>
      <c r="D952" s="289">
        <v>17</v>
      </c>
      <c r="E952" s="289">
        <v>3</v>
      </c>
      <c r="F952" s="289">
        <v>1</v>
      </c>
      <c r="G952" s="289">
        <v>1</v>
      </c>
      <c r="H952" s="289">
        <v>2</v>
      </c>
      <c r="I952" s="289">
        <v>3</v>
      </c>
      <c r="J952" s="289">
        <v>3</v>
      </c>
    </row>
    <row r="953" spans="1:10" ht="18.75">
      <c r="A953" s="93"/>
      <c r="B953" s="98" t="s">
        <v>855</v>
      </c>
      <c r="C953" s="98"/>
      <c r="D953" s="22">
        <v>4</v>
      </c>
      <c r="E953" s="22" t="s">
        <v>911</v>
      </c>
      <c r="F953" s="22" t="s">
        <v>911</v>
      </c>
      <c r="G953" s="22" t="s">
        <v>911</v>
      </c>
      <c r="H953" s="22">
        <v>1</v>
      </c>
      <c r="I953" s="22">
        <v>1</v>
      </c>
      <c r="J953" s="22">
        <v>1</v>
      </c>
    </row>
    <row r="954" spans="1:10" ht="18.75">
      <c r="A954" s="93"/>
      <c r="B954" s="98" t="s">
        <v>1171</v>
      </c>
      <c r="C954" s="98"/>
      <c r="D954" s="22">
        <v>4</v>
      </c>
      <c r="E954" s="22">
        <v>3</v>
      </c>
      <c r="F954" s="22" t="s">
        <v>911</v>
      </c>
      <c r="G954" s="22" t="s">
        <v>911</v>
      </c>
      <c r="H954" s="22" t="s">
        <v>911</v>
      </c>
      <c r="I954" s="22">
        <v>1</v>
      </c>
      <c r="J954" s="22">
        <v>1</v>
      </c>
    </row>
    <row r="955" spans="1:10" ht="18.75">
      <c r="A955" s="93"/>
      <c r="B955" s="98" t="s">
        <v>1816</v>
      </c>
      <c r="C955" s="98"/>
      <c r="D955" s="22">
        <v>1</v>
      </c>
      <c r="E955" s="22" t="s">
        <v>911</v>
      </c>
      <c r="F955" s="22">
        <v>1</v>
      </c>
      <c r="G955" s="22">
        <v>1</v>
      </c>
      <c r="H955" s="22">
        <v>1</v>
      </c>
      <c r="I955" s="22">
        <v>1</v>
      </c>
      <c r="J955" s="22">
        <v>1</v>
      </c>
    </row>
    <row r="956" spans="1:10" ht="18.75">
      <c r="A956" s="93"/>
      <c r="B956" s="104" t="s">
        <v>1575</v>
      </c>
      <c r="C956" s="98"/>
      <c r="D956" s="289">
        <v>3</v>
      </c>
      <c r="E956" s="289">
        <v>1</v>
      </c>
      <c r="F956" s="201" t="s">
        <v>911</v>
      </c>
      <c r="G956" s="201" t="s">
        <v>911</v>
      </c>
      <c r="H956" s="289" t="s">
        <v>911</v>
      </c>
      <c r="I956" s="289">
        <v>2</v>
      </c>
      <c r="J956" s="289">
        <v>2</v>
      </c>
    </row>
    <row r="957" spans="1:10" ht="18.75">
      <c r="A957" s="93"/>
      <c r="B957" s="98" t="s">
        <v>1817</v>
      </c>
      <c r="C957" s="98"/>
      <c r="D957" s="22">
        <v>2</v>
      </c>
      <c r="E957" s="22" t="s">
        <v>911</v>
      </c>
      <c r="F957" s="54" t="s">
        <v>911</v>
      </c>
      <c r="G957" s="54" t="s">
        <v>911</v>
      </c>
      <c r="H957" s="54" t="s">
        <v>911</v>
      </c>
      <c r="I957" s="22">
        <v>1</v>
      </c>
      <c r="J957" s="22">
        <v>1</v>
      </c>
    </row>
    <row r="958" spans="1:10" ht="18.75">
      <c r="A958" s="93"/>
      <c r="B958" s="98" t="s">
        <v>1806</v>
      </c>
      <c r="C958" s="98"/>
      <c r="D958" s="22">
        <v>1</v>
      </c>
      <c r="E958" s="22">
        <v>1</v>
      </c>
      <c r="F958" s="54" t="s">
        <v>911</v>
      </c>
      <c r="G958" s="54" t="s">
        <v>911</v>
      </c>
      <c r="H958" s="54" t="s">
        <v>911</v>
      </c>
      <c r="I958" s="22">
        <v>1</v>
      </c>
      <c r="J958" s="22">
        <v>1</v>
      </c>
    </row>
    <row r="959" spans="1:10" ht="18.75">
      <c r="A959" s="93"/>
      <c r="B959" s="104" t="s">
        <v>2275</v>
      </c>
      <c r="C959" s="98"/>
      <c r="D959" s="289">
        <v>11</v>
      </c>
      <c r="E959" s="289">
        <v>2</v>
      </c>
      <c r="F959" s="289" t="s">
        <v>911</v>
      </c>
      <c r="G959" s="289" t="s">
        <v>911</v>
      </c>
      <c r="H959" s="289">
        <v>1</v>
      </c>
      <c r="I959" s="289">
        <v>2</v>
      </c>
      <c r="J959" s="289">
        <v>2</v>
      </c>
    </row>
    <row r="960" spans="1:10" ht="18.75">
      <c r="A960" s="93"/>
      <c r="B960" s="98" t="s">
        <v>1818</v>
      </c>
      <c r="C960" s="98">
        <v>13796</v>
      </c>
      <c r="D960" s="22">
        <v>1</v>
      </c>
      <c r="E960" s="22">
        <v>1</v>
      </c>
      <c r="F960" s="22" t="s">
        <v>911</v>
      </c>
      <c r="G960" s="22" t="s">
        <v>911</v>
      </c>
      <c r="H960" s="22" t="s">
        <v>911</v>
      </c>
      <c r="I960" s="22">
        <v>1</v>
      </c>
      <c r="J960" s="22">
        <v>1</v>
      </c>
    </row>
    <row r="961" spans="1:10" ht="18.75">
      <c r="A961" s="93"/>
      <c r="B961" s="98" t="s">
        <v>1491</v>
      </c>
      <c r="C961" s="98">
        <v>22854</v>
      </c>
      <c r="D961" s="22">
        <v>1</v>
      </c>
      <c r="E961" s="22">
        <v>1</v>
      </c>
      <c r="F961" s="22" t="s">
        <v>911</v>
      </c>
      <c r="G961" s="22" t="s">
        <v>911</v>
      </c>
      <c r="H961" s="22">
        <v>1</v>
      </c>
      <c r="I961" s="22">
        <v>1</v>
      </c>
      <c r="J961" s="22">
        <v>1</v>
      </c>
    </row>
    <row r="962" spans="1:10" ht="18.75" customHeight="1">
      <c r="A962" s="179">
        <v>47</v>
      </c>
      <c r="B962" s="95" t="s">
        <v>2019</v>
      </c>
      <c r="C962" s="54"/>
      <c r="D962" s="54">
        <v>25</v>
      </c>
      <c r="E962" s="54">
        <v>4</v>
      </c>
      <c r="F962" s="54">
        <v>8</v>
      </c>
      <c r="G962" s="54">
        <v>8</v>
      </c>
      <c r="H962" s="54">
        <v>8</v>
      </c>
      <c r="I962" s="54">
        <v>8</v>
      </c>
      <c r="J962" s="54">
        <v>8</v>
      </c>
    </row>
    <row r="963" spans="1:10" ht="18.75">
      <c r="A963" s="93"/>
      <c r="B963" s="104" t="s">
        <v>179</v>
      </c>
      <c r="C963" s="98"/>
      <c r="D963" s="289">
        <v>4</v>
      </c>
      <c r="E963" s="289">
        <v>2</v>
      </c>
      <c r="F963" s="289">
        <v>4</v>
      </c>
      <c r="G963" s="289">
        <v>4</v>
      </c>
      <c r="H963" s="289">
        <v>4</v>
      </c>
      <c r="I963" s="289">
        <v>4</v>
      </c>
      <c r="J963" s="289">
        <v>4</v>
      </c>
    </row>
    <row r="964" spans="1:10" ht="18.75">
      <c r="A964" s="93"/>
      <c r="B964" s="98" t="s">
        <v>2234</v>
      </c>
      <c r="C964" s="98">
        <v>19657</v>
      </c>
      <c r="D964" s="22">
        <v>1</v>
      </c>
      <c r="E964" s="22">
        <v>1</v>
      </c>
      <c r="F964" s="22">
        <v>1</v>
      </c>
      <c r="G964" s="22">
        <v>1</v>
      </c>
      <c r="H964" s="22">
        <v>1</v>
      </c>
      <c r="I964" s="22">
        <v>1</v>
      </c>
      <c r="J964" s="22">
        <v>1</v>
      </c>
    </row>
    <row r="965" spans="1:10" ht="18.75">
      <c r="A965" s="93"/>
      <c r="B965" s="98" t="s">
        <v>1171</v>
      </c>
      <c r="C965" s="98">
        <v>13005</v>
      </c>
      <c r="D965" s="22">
        <v>1</v>
      </c>
      <c r="E965" s="22">
        <v>1</v>
      </c>
      <c r="F965" s="22">
        <v>1</v>
      </c>
      <c r="G965" s="22">
        <v>1</v>
      </c>
      <c r="H965" s="22">
        <v>1</v>
      </c>
      <c r="I965" s="22">
        <v>1</v>
      </c>
      <c r="J965" s="22">
        <v>1</v>
      </c>
    </row>
    <row r="966" spans="1:10" ht="18.75">
      <c r="A966" s="93"/>
      <c r="B966" s="98" t="s">
        <v>1808</v>
      </c>
      <c r="C966" s="98">
        <v>18783</v>
      </c>
      <c r="D966" s="22">
        <v>1</v>
      </c>
      <c r="E966" s="22" t="s">
        <v>911</v>
      </c>
      <c r="F966" s="22">
        <v>2</v>
      </c>
      <c r="G966" s="22">
        <v>2</v>
      </c>
      <c r="H966" s="22">
        <v>2</v>
      </c>
      <c r="I966" s="22">
        <v>2</v>
      </c>
      <c r="J966" s="22">
        <v>2</v>
      </c>
    </row>
    <row r="967" spans="1:10" ht="18.75">
      <c r="A967" s="93"/>
      <c r="B967" s="104" t="s">
        <v>1575</v>
      </c>
      <c r="C967" s="98"/>
      <c r="D967" s="22"/>
      <c r="E967" s="22"/>
      <c r="F967" s="289">
        <v>4</v>
      </c>
      <c r="G967" s="289">
        <v>4</v>
      </c>
      <c r="H967" s="289">
        <v>4</v>
      </c>
      <c r="I967" s="289">
        <v>4</v>
      </c>
      <c r="J967" s="289">
        <v>4</v>
      </c>
    </row>
    <row r="968" spans="1:10" ht="18.75">
      <c r="A968" s="93"/>
      <c r="B968" s="182" t="s">
        <v>345</v>
      </c>
      <c r="C968" s="98"/>
      <c r="D968" s="22"/>
      <c r="E968" s="22"/>
      <c r="F968" s="432">
        <v>4</v>
      </c>
      <c r="G968" s="432">
        <v>4</v>
      </c>
      <c r="H968" s="432">
        <v>4</v>
      </c>
      <c r="I968" s="432">
        <v>4</v>
      </c>
      <c r="J968" s="432">
        <v>4</v>
      </c>
    </row>
    <row r="969" spans="1:10" ht="18.75">
      <c r="A969" s="179">
        <v>48</v>
      </c>
      <c r="B969" s="95" t="s">
        <v>2020</v>
      </c>
      <c r="C969" s="95"/>
      <c r="D969" s="54">
        <v>36</v>
      </c>
      <c r="E969" s="54">
        <v>4</v>
      </c>
      <c r="F969" s="54">
        <v>6</v>
      </c>
      <c r="G969" s="54">
        <v>6</v>
      </c>
      <c r="H969" s="54">
        <v>6</v>
      </c>
      <c r="I969" s="54">
        <v>6</v>
      </c>
      <c r="J969" s="54">
        <v>6</v>
      </c>
    </row>
    <row r="970" spans="1:10" ht="18.75">
      <c r="A970" s="93"/>
      <c r="B970" s="104" t="s">
        <v>179</v>
      </c>
      <c r="C970" s="98"/>
      <c r="D970" s="289">
        <v>18</v>
      </c>
      <c r="E970" s="289">
        <v>2</v>
      </c>
      <c r="F970" s="289">
        <v>1</v>
      </c>
      <c r="G970" s="289">
        <v>1</v>
      </c>
      <c r="H970" s="289">
        <v>2</v>
      </c>
      <c r="I970" s="289">
        <v>2</v>
      </c>
      <c r="J970" s="289">
        <v>2</v>
      </c>
    </row>
    <row r="971" spans="1:10" ht="18.75">
      <c r="A971" s="93"/>
      <c r="B971" s="98" t="s">
        <v>1819</v>
      </c>
      <c r="C971" s="98"/>
      <c r="D971" s="22">
        <v>2</v>
      </c>
      <c r="E971" s="22">
        <v>1</v>
      </c>
      <c r="F971" s="22">
        <v>1</v>
      </c>
      <c r="G971" s="22">
        <v>1</v>
      </c>
      <c r="H971" s="22">
        <v>2</v>
      </c>
      <c r="I971" s="22">
        <v>2</v>
      </c>
      <c r="J971" s="22">
        <v>2</v>
      </c>
    </row>
    <row r="972" spans="1:10" ht="18.75" customHeight="1">
      <c r="A972" s="93"/>
      <c r="B972" s="104" t="s">
        <v>1575</v>
      </c>
      <c r="C972" s="98"/>
      <c r="D972" s="289">
        <v>6</v>
      </c>
      <c r="E972" s="289" t="s">
        <v>911</v>
      </c>
      <c r="F972" s="289">
        <v>2</v>
      </c>
      <c r="G972" s="289">
        <v>2</v>
      </c>
      <c r="H972" s="289">
        <v>1</v>
      </c>
      <c r="I972" s="289">
        <v>1</v>
      </c>
      <c r="J972" s="289">
        <v>1</v>
      </c>
    </row>
    <row r="973" spans="1:10" ht="18.75" customHeight="1">
      <c r="A973" s="93"/>
      <c r="B973" s="98" t="s">
        <v>1820</v>
      </c>
      <c r="C973" s="98"/>
      <c r="D973" s="22">
        <v>3</v>
      </c>
      <c r="E973" s="22" t="s">
        <v>911</v>
      </c>
      <c r="F973" s="22">
        <v>2</v>
      </c>
      <c r="G973" s="22">
        <v>2</v>
      </c>
      <c r="H973" s="22">
        <v>1</v>
      </c>
      <c r="I973" s="22">
        <v>1</v>
      </c>
      <c r="J973" s="22">
        <v>1</v>
      </c>
    </row>
    <row r="974" spans="1:10" ht="18.75">
      <c r="A974" s="93"/>
      <c r="B974" s="300" t="s">
        <v>2275</v>
      </c>
      <c r="C974" s="123"/>
      <c r="D974" s="301" t="s">
        <v>911</v>
      </c>
      <c r="E974" s="301" t="s">
        <v>911</v>
      </c>
      <c r="F974" s="301">
        <v>3</v>
      </c>
      <c r="G974" s="301">
        <v>3</v>
      </c>
      <c r="H974" s="301">
        <v>3</v>
      </c>
      <c r="I974" s="301">
        <v>3</v>
      </c>
      <c r="J974" s="301">
        <v>3</v>
      </c>
    </row>
    <row r="975" spans="1:10" ht="18.75">
      <c r="A975" s="93"/>
      <c r="B975" s="98" t="s">
        <v>1821</v>
      </c>
      <c r="C975" s="98"/>
      <c r="D975" s="22">
        <v>4</v>
      </c>
      <c r="E975" s="22" t="s">
        <v>911</v>
      </c>
      <c r="F975" s="22">
        <v>2</v>
      </c>
      <c r="G975" s="22">
        <v>2</v>
      </c>
      <c r="H975" s="22">
        <v>2</v>
      </c>
      <c r="I975" s="22">
        <v>2</v>
      </c>
      <c r="J975" s="22">
        <v>2</v>
      </c>
    </row>
    <row r="976" spans="1:10" ht="18.75">
      <c r="A976" s="93"/>
      <c r="B976" s="98" t="s">
        <v>1822</v>
      </c>
      <c r="C976" s="22"/>
      <c r="D976" s="22">
        <v>1</v>
      </c>
      <c r="E976" s="22" t="s">
        <v>911</v>
      </c>
      <c r="F976" s="22">
        <v>1</v>
      </c>
      <c r="G976" s="22">
        <v>1</v>
      </c>
      <c r="H976" s="22">
        <v>1</v>
      </c>
      <c r="I976" s="22">
        <v>1</v>
      </c>
      <c r="J976" s="22">
        <v>1</v>
      </c>
    </row>
    <row r="977" spans="1:10" ht="18.75">
      <c r="A977" s="93"/>
      <c r="B977" s="95" t="s">
        <v>1346</v>
      </c>
      <c r="C977" s="22"/>
      <c r="D977" s="22"/>
      <c r="E977" s="22"/>
      <c r="F977" s="54">
        <v>15</v>
      </c>
      <c r="G977" s="54">
        <v>15</v>
      </c>
      <c r="H977" s="54">
        <v>15</v>
      </c>
      <c r="I977" s="54">
        <v>15</v>
      </c>
      <c r="J977" s="54">
        <v>15</v>
      </c>
    </row>
    <row r="978" spans="1:10" ht="18.75">
      <c r="A978" s="93"/>
      <c r="B978" s="104" t="s">
        <v>1575</v>
      </c>
      <c r="C978" s="22"/>
      <c r="D978" s="22"/>
      <c r="E978" s="22"/>
      <c r="F978" s="289">
        <v>15</v>
      </c>
      <c r="G978" s="289">
        <v>15</v>
      </c>
      <c r="H978" s="289">
        <v>15</v>
      </c>
      <c r="I978" s="289">
        <v>15</v>
      </c>
      <c r="J978" s="289">
        <v>15</v>
      </c>
    </row>
    <row r="979" spans="1:10" ht="18.75">
      <c r="A979" s="93"/>
      <c r="B979" s="262" t="s">
        <v>315</v>
      </c>
      <c r="C979" s="11"/>
      <c r="D979" s="11"/>
      <c r="E979" s="11"/>
      <c r="F979" s="432">
        <v>10</v>
      </c>
      <c r="G979" s="432">
        <v>10</v>
      </c>
      <c r="H979" s="432">
        <v>15</v>
      </c>
      <c r="I979" s="432">
        <v>15</v>
      </c>
      <c r="J979" s="432">
        <v>15</v>
      </c>
    </row>
    <row r="980" spans="1:10" ht="18.75">
      <c r="A980" s="93"/>
      <c r="B980" s="262" t="s">
        <v>1345</v>
      </c>
      <c r="C980" s="11"/>
      <c r="D980" s="11"/>
      <c r="E980" s="11"/>
      <c r="F980" s="432">
        <v>5</v>
      </c>
      <c r="G980" s="432">
        <v>5</v>
      </c>
      <c r="H980" s="432">
        <v>5</v>
      </c>
      <c r="I980" s="432">
        <v>5</v>
      </c>
      <c r="J980" s="432">
        <v>5</v>
      </c>
    </row>
    <row r="981" spans="1:10" ht="18.75">
      <c r="A981" s="519" t="s">
        <v>1572</v>
      </c>
      <c r="B981" s="507"/>
      <c r="C981" s="507"/>
      <c r="D981" s="507"/>
      <c r="E981" s="507"/>
      <c r="F981" s="507"/>
      <c r="G981" s="507"/>
      <c r="H981" s="507"/>
      <c r="I981" s="507"/>
      <c r="J981" s="508"/>
    </row>
    <row r="982" spans="1:10" ht="18.75">
      <c r="A982" s="504" t="s">
        <v>1580</v>
      </c>
      <c r="B982" s="505"/>
      <c r="C982" s="505"/>
      <c r="D982" s="505"/>
      <c r="E982" s="505"/>
      <c r="F982" s="505"/>
      <c r="G982" s="505"/>
      <c r="H982" s="505"/>
      <c r="I982" s="505"/>
      <c r="J982" s="506"/>
    </row>
    <row r="983" spans="1:10" ht="18.75">
      <c r="A983" s="283">
        <v>49</v>
      </c>
      <c r="B983" s="269" t="s">
        <v>591</v>
      </c>
      <c r="C983" s="249"/>
      <c r="D983" s="251">
        <v>390</v>
      </c>
      <c r="E983" s="251">
        <v>18</v>
      </c>
      <c r="F983" s="251">
        <v>210</v>
      </c>
      <c r="G983" s="251">
        <v>216</v>
      </c>
      <c r="H983" s="251">
        <v>218</v>
      </c>
      <c r="I983" s="251">
        <v>223</v>
      </c>
      <c r="J983" s="251">
        <v>226</v>
      </c>
    </row>
    <row r="984" spans="1:10" ht="18.75" customHeight="1">
      <c r="A984" s="283"/>
      <c r="B984" s="104" t="s">
        <v>1575</v>
      </c>
      <c r="C984" s="249"/>
      <c r="D984" s="295" t="s">
        <v>911</v>
      </c>
      <c r="E984" s="295" t="s">
        <v>911</v>
      </c>
      <c r="F984" s="295">
        <v>210</v>
      </c>
      <c r="G984" s="295">
        <v>216</v>
      </c>
      <c r="H984" s="295">
        <v>218</v>
      </c>
      <c r="I984" s="295">
        <v>223</v>
      </c>
      <c r="J984" s="295">
        <v>226</v>
      </c>
    </row>
    <row r="985" spans="1:10" ht="18.75" customHeight="1">
      <c r="A985" s="283"/>
      <c r="B985" s="247" t="s">
        <v>348</v>
      </c>
      <c r="C985" s="249">
        <v>18783</v>
      </c>
      <c r="D985" s="249">
        <v>186</v>
      </c>
      <c r="E985" s="249">
        <v>12</v>
      </c>
      <c r="F985" s="249">
        <v>186</v>
      </c>
      <c r="G985" s="249">
        <v>190</v>
      </c>
      <c r="H985" s="249">
        <v>192</v>
      </c>
      <c r="I985" s="249">
        <v>195</v>
      </c>
      <c r="J985" s="249">
        <v>198</v>
      </c>
    </row>
    <row r="986" spans="1:10" ht="18.75">
      <c r="A986" s="283"/>
      <c r="B986" s="247" t="s">
        <v>1672</v>
      </c>
      <c r="C986" s="213" t="s">
        <v>349</v>
      </c>
      <c r="D986" s="249">
        <v>24</v>
      </c>
      <c r="E986" s="249">
        <v>6</v>
      </c>
      <c r="F986" s="249">
        <v>24</v>
      </c>
      <c r="G986" s="249">
        <v>26</v>
      </c>
      <c r="H986" s="249">
        <v>26</v>
      </c>
      <c r="I986" s="249">
        <v>28</v>
      </c>
      <c r="J986" s="249">
        <v>28</v>
      </c>
    </row>
    <row r="987" spans="1:10" ht="18.75">
      <c r="A987" s="179">
        <v>50</v>
      </c>
      <c r="B987" s="108" t="s">
        <v>1128</v>
      </c>
      <c r="C987" s="92"/>
      <c r="D987" s="179">
        <v>219</v>
      </c>
      <c r="E987" s="179">
        <v>20</v>
      </c>
      <c r="F987" s="179">
        <v>10</v>
      </c>
      <c r="G987" s="179" t="s">
        <v>911</v>
      </c>
      <c r="H987" s="179" t="s">
        <v>911</v>
      </c>
      <c r="I987" s="179" t="s">
        <v>911</v>
      </c>
      <c r="J987" s="179" t="s">
        <v>911</v>
      </c>
    </row>
    <row r="988" spans="1:10" ht="18.75">
      <c r="A988" s="93"/>
      <c r="B988" s="107" t="s">
        <v>179</v>
      </c>
      <c r="C988" s="92"/>
      <c r="D988" s="232">
        <f>SUM(D989:D991)</f>
        <v>17</v>
      </c>
      <c r="E988" s="232">
        <f>SUM(E989:E991)</f>
        <v>5</v>
      </c>
      <c r="F988" s="232">
        <v>6</v>
      </c>
      <c r="G988" s="232" t="s">
        <v>911</v>
      </c>
      <c r="H988" s="232" t="s">
        <v>911</v>
      </c>
      <c r="I988" s="232" t="s">
        <v>911</v>
      </c>
      <c r="J988" s="232" t="s">
        <v>911</v>
      </c>
    </row>
    <row r="989" spans="1:10" ht="18.75">
      <c r="A989" s="93"/>
      <c r="B989" s="106" t="s">
        <v>1823</v>
      </c>
      <c r="C989" s="92" t="s">
        <v>1204</v>
      </c>
      <c r="D989" s="93">
        <v>7</v>
      </c>
      <c r="E989" s="93">
        <v>2</v>
      </c>
      <c r="F989" s="93">
        <v>2</v>
      </c>
      <c r="G989" s="93" t="s">
        <v>911</v>
      </c>
      <c r="H989" s="93" t="s">
        <v>911</v>
      </c>
      <c r="I989" s="93" t="s">
        <v>911</v>
      </c>
      <c r="J989" s="93" t="s">
        <v>911</v>
      </c>
    </row>
    <row r="990" spans="1:10" ht="18.75">
      <c r="A990" s="93"/>
      <c r="B990" s="106" t="s">
        <v>508</v>
      </c>
      <c r="C990" s="92" t="s">
        <v>494</v>
      </c>
      <c r="D990" s="93">
        <v>3</v>
      </c>
      <c r="E990" s="93">
        <v>1</v>
      </c>
      <c r="F990" s="93">
        <v>2</v>
      </c>
      <c r="G990" s="93" t="s">
        <v>911</v>
      </c>
      <c r="H990" s="93" t="s">
        <v>911</v>
      </c>
      <c r="I990" s="93" t="s">
        <v>911</v>
      </c>
      <c r="J990" s="93" t="s">
        <v>911</v>
      </c>
    </row>
    <row r="991" spans="1:10" ht="18.75">
      <c r="A991" s="93"/>
      <c r="B991" s="106" t="s">
        <v>509</v>
      </c>
      <c r="C991" s="92" t="s">
        <v>1180</v>
      </c>
      <c r="D991" s="93">
        <v>7</v>
      </c>
      <c r="E991" s="93">
        <v>2</v>
      </c>
      <c r="F991" s="93">
        <v>2</v>
      </c>
      <c r="G991" s="93" t="s">
        <v>911</v>
      </c>
      <c r="H991" s="93" t="s">
        <v>911</v>
      </c>
      <c r="I991" s="93" t="s">
        <v>911</v>
      </c>
      <c r="J991" s="93" t="s">
        <v>911</v>
      </c>
    </row>
    <row r="992" spans="1:10" ht="18.75">
      <c r="A992" s="93"/>
      <c r="B992" s="107" t="s">
        <v>2275</v>
      </c>
      <c r="C992" s="92"/>
      <c r="D992" s="232">
        <f>SUM(D993:D995)</f>
        <v>15</v>
      </c>
      <c r="E992" s="232">
        <f>SUM(E993:E995)</f>
        <v>7</v>
      </c>
      <c r="F992" s="232">
        <v>4</v>
      </c>
      <c r="G992" s="232" t="s">
        <v>911</v>
      </c>
      <c r="H992" s="232" t="s">
        <v>911</v>
      </c>
      <c r="I992" s="232" t="s">
        <v>911</v>
      </c>
      <c r="J992" s="232" t="s">
        <v>911</v>
      </c>
    </row>
    <row r="993" spans="1:10" ht="18.75">
      <c r="A993" s="93"/>
      <c r="B993" s="106" t="s">
        <v>441</v>
      </c>
      <c r="C993" s="92" t="s">
        <v>1748</v>
      </c>
      <c r="D993" s="93">
        <v>12</v>
      </c>
      <c r="E993" s="93">
        <v>5</v>
      </c>
      <c r="F993" s="93">
        <v>2</v>
      </c>
      <c r="G993" s="93" t="s">
        <v>911</v>
      </c>
      <c r="H993" s="93" t="s">
        <v>911</v>
      </c>
      <c r="I993" s="93" t="s">
        <v>911</v>
      </c>
      <c r="J993" s="93" t="s">
        <v>911</v>
      </c>
    </row>
    <row r="994" spans="1:10" ht="18.75">
      <c r="A994" s="93"/>
      <c r="B994" s="106" t="s">
        <v>439</v>
      </c>
      <c r="C994" s="92" t="s">
        <v>464</v>
      </c>
      <c r="D994" s="93">
        <v>2</v>
      </c>
      <c r="E994" s="93">
        <v>1</v>
      </c>
      <c r="F994" s="93">
        <v>1</v>
      </c>
      <c r="G994" s="93" t="s">
        <v>911</v>
      </c>
      <c r="H994" s="93" t="s">
        <v>911</v>
      </c>
      <c r="I994" s="93" t="s">
        <v>911</v>
      </c>
      <c r="J994" s="93" t="s">
        <v>911</v>
      </c>
    </row>
    <row r="995" spans="1:10" ht="18.75" customHeight="1">
      <c r="A995" s="93"/>
      <c r="B995" s="106" t="s">
        <v>1856</v>
      </c>
      <c r="C995" s="92" t="s">
        <v>469</v>
      </c>
      <c r="D995" s="93">
        <v>1</v>
      </c>
      <c r="E995" s="93">
        <v>1</v>
      </c>
      <c r="F995" s="93">
        <v>1</v>
      </c>
      <c r="G995" s="93" t="s">
        <v>911</v>
      </c>
      <c r="H995" s="93" t="s">
        <v>911</v>
      </c>
      <c r="I995" s="93" t="s">
        <v>911</v>
      </c>
      <c r="J995" s="93" t="s">
        <v>911</v>
      </c>
    </row>
    <row r="996" spans="1:10" ht="15.75" customHeight="1">
      <c r="A996" s="179">
        <v>51</v>
      </c>
      <c r="B996" s="108" t="s">
        <v>1129</v>
      </c>
      <c r="C996" s="125"/>
      <c r="D996" s="214">
        <v>1262</v>
      </c>
      <c r="E996" s="124">
        <v>103</v>
      </c>
      <c r="F996" s="214">
        <v>5</v>
      </c>
      <c r="G996" s="214">
        <v>4</v>
      </c>
      <c r="H996" s="214">
        <v>4</v>
      </c>
      <c r="I996" s="214">
        <v>5</v>
      </c>
      <c r="J996" s="214">
        <v>1</v>
      </c>
    </row>
    <row r="997" spans="1:10" ht="15.75" customHeight="1">
      <c r="A997" s="93"/>
      <c r="B997" s="107" t="s">
        <v>179</v>
      </c>
      <c r="C997" s="122"/>
      <c r="D997" s="294">
        <f>SUM(D998:D999)</f>
        <v>8</v>
      </c>
      <c r="E997" s="294" t="s">
        <v>911</v>
      </c>
      <c r="F997" s="294">
        <v>3</v>
      </c>
      <c r="G997" s="294">
        <v>2</v>
      </c>
      <c r="H997" s="294">
        <v>1</v>
      </c>
      <c r="I997" s="294">
        <v>1</v>
      </c>
      <c r="J997" s="294">
        <v>1</v>
      </c>
    </row>
    <row r="998" spans="1:10" ht="15.75" customHeight="1">
      <c r="A998" s="93"/>
      <c r="B998" s="123" t="s">
        <v>1618</v>
      </c>
      <c r="C998" s="122" t="s">
        <v>494</v>
      </c>
      <c r="D998" s="121">
        <v>3</v>
      </c>
      <c r="E998" s="121" t="s">
        <v>911</v>
      </c>
      <c r="F998" s="121">
        <v>2</v>
      </c>
      <c r="G998" s="121">
        <v>1</v>
      </c>
      <c r="H998" s="121" t="s">
        <v>911</v>
      </c>
      <c r="I998" s="121" t="s">
        <v>911</v>
      </c>
      <c r="J998" s="121" t="s">
        <v>911</v>
      </c>
    </row>
    <row r="999" spans="1:10" ht="15.75" customHeight="1">
      <c r="A999" s="93"/>
      <c r="B999" s="123" t="s">
        <v>1619</v>
      </c>
      <c r="C999" s="122" t="s">
        <v>1206</v>
      </c>
      <c r="D999" s="121">
        <v>5</v>
      </c>
      <c r="E999" s="121" t="s">
        <v>911</v>
      </c>
      <c r="F999" s="121">
        <v>1</v>
      </c>
      <c r="G999" s="121">
        <v>1</v>
      </c>
      <c r="H999" s="121">
        <v>1</v>
      </c>
      <c r="I999" s="121">
        <v>1</v>
      </c>
      <c r="J999" s="121">
        <v>1</v>
      </c>
    </row>
    <row r="1000" spans="1:10" ht="15.75" customHeight="1">
      <c r="A1000" s="93"/>
      <c r="B1000" s="107" t="s">
        <v>2275</v>
      </c>
      <c r="C1000" s="122"/>
      <c r="D1000" s="294">
        <f>SUM(D1001:D1002)</f>
        <v>7</v>
      </c>
      <c r="E1000" s="294">
        <f>SUM(E1001:E1002)</f>
        <v>1</v>
      </c>
      <c r="F1000" s="294">
        <v>2</v>
      </c>
      <c r="G1000" s="294">
        <v>2</v>
      </c>
      <c r="H1000" s="294">
        <v>3</v>
      </c>
      <c r="I1000" s="294">
        <v>4</v>
      </c>
      <c r="J1000" s="294" t="s">
        <v>911</v>
      </c>
    </row>
    <row r="1001" spans="1:10" ht="15.75" customHeight="1">
      <c r="A1001" s="93"/>
      <c r="B1001" s="123" t="s">
        <v>441</v>
      </c>
      <c r="C1001" s="122" t="s">
        <v>1748</v>
      </c>
      <c r="D1001" s="121">
        <v>7</v>
      </c>
      <c r="E1001" s="121">
        <v>1</v>
      </c>
      <c r="F1001" s="121">
        <v>1</v>
      </c>
      <c r="G1001" s="121">
        <v>1</v>
      </c>
      <c r="H1001" s="121">
        <v>2</v>
      </c>
      <c r="I1001" s="121">
        <v>3</v>
      </c>
      <c r="J1001" s="121" t="s">
        <v>911</v>
      </c>
    </row>
    <row r="1002" spans="1:10" ht="15.75" customHeight="1">
      <c r="A1002" s="93"/>
      <c r="B1002" s="123" t="s">
        <v>1620</v>
      </c>
      <c r="C1002" s="92" t="s">
        <v>464</v>
      </c>
      <c r="D1002" s="121" t="s">
        <v>911</v>
      </c>
      <c r="E1002" s="121" t="s">
        <v>911</v>
      </c>
      <c r="F1002" s="121">
        <v>1</v>
      </c>
      <c r="G1002" s="121">
        <v>1</v>
      </c>
      <c r="H1002" s="121">
        <v>1</v>
      </c>
      <c r="I1002" s="121">
        <v>1</v>
      </c>
      <c r="J1002" s="121" t="s">
        <v>911</v>
      </c>
    </row>
    <row r="1003" spans="1:10" ht="15.75" customHeight="1">
      <c r="A1003" s="179">
        <v>52</v>
      </c>
      <c r="B1003" s="95" t="s">
        <v>1130</v>
      </c>
      <c r="C1003" s="54"/>
      <c r="D1003" s="54">
        <v>156</v>
      </c>
      <c r="E1003" s="54">
        <v>41</v>
      </c>
      <c r="F1003" s="54">
        <v>6</v>
      </c>
      <c r="G1003" s="54">
        <v>6</v>
      </c>
      <c r="H1003" s="54">
        <v>6</v>
      </c>
      <c r="I1003" s="54">
        <v>6</v>
      </c>
      <c r="J1003" s="54">
        <v>6</v>
      </c>
    </row>
    <row r="1004" spans="1:10" ht="15.75" customHeight="1">
      <c r="A1004" s="93"/>
      <c r="B1004" s="104" t="s">
        <v>179</v>
      </c>
      <c r="C1004" s="22"/>
      <c r="D1004" s="22">
        <v>107</v>
      </c>
      <c r="E1004" s="22">
        <v>32</v>
      </c>
      <c r="F1004" s="289">
        <v>4</v>
      </c>
      <c r="G1004" s="289">
        <v>4</v>
      </c>
      <c r="H1004" s="289">
        <v>4</v>
      </c>
      <c r="I1004" s="289">
        <v>5</v>
      </c>
      <c r="J1004" s="289">
        <v>4</v>
      </c>
    </row>
    <row r="1005" spans="1:10" ht="15.75" customHeight="1">
      <c r="A1005" s="93"/>
      <c r="B1005" s="104" t="s">
        <v>1575</v>
      </c>
      <c r="C1005" s="98"/>
      <c r="D1005" s="22">
        <v>21</v>
      </c>
      <c r="E1005" s="22">
        <v>6</v>
      </c>
      <c r="F1005" s="289">
        <v>2</v>
      </c>
      <c r="G1005" s="289">
        <v>1</v>
      </c>
      <c r="H1005" s="289">
        <v>2</v>
      </c>
      <c r="I1005" s="289" t="s">
        <v>911</v>
      </c>
      <c r="J1005" s="289">
        <v>1</v>
      </c>
    </row>
    <row r="1006" spans="1:10" ht="15.75" customHeight="1">
      <c r="A1006" s="93"/>
      <c r="B1006" s="104" t="s">
        <v>2275</v>
      </c>
      <c r="C1006" s="22"/>
      <c r="D1006" s="22">
        <v>28</v>
      </c>
      <c r="E1006" s="22">
        <v>3</v>
      </c>
      <c r="F1006" s="289" t="s">
        <v>911</v>
      </c>
      <c r="G1006" s="289">
        <v>1</v>
      </c>
      <c r="H1006" s="289" t="s">
        <v>911</v>
      </c>
      <c r="I1006" s="289">
        <v>1</v>
      </c>
      <c r="J1006" s="289">
        <v>1</v>
      </c>
    </row>
    <row r="1007" spans="1:10" ht="18.75">
      <c r="A1007" s="504" t="s">
        <v>1409</v>
      </c>
      <c r="B1007" s="505"/>
      <c r="C1007" s="505"/>
      <c r="D1007" s="505"/>
      <c r="E1007" s="505"/>
      <c r="F1007" s="505"/>
      <c r="G1007" s="505"/>
      <c r="H1007" s="505"/>
      <c r="I1007" s="505"/>
      <c r="J1007" s="506"/>
    </row>
    <row r="1008" spans="1:10" ht="18.75">
      <c r="A1008" s="283">
        <v>53</v>
      </c>
      <c r="B1008" s="269" t="s">
        <v>592</v>
      </c>
      <c r="C1008" s="249"/>
      <c r="D1008" s="251">
        <v>74</v>
      </c>
      <c r="E1008" s="251">
        <v>9</v>
      </c>
      <c r="F1008" s="251">
        <v>58</v>
      </c>
      <c r="G1008" s="251">
        <v>60</v>
      </c>
      <c r="H1008" s="251">
        <v>60</v>
      </c>
      <c r="I1008" s="251">
        <v>62</v>
      </c>
      <c r="J1008" s="251">
        <v>66</v>
      </c>
    </row>
    <row r="1009" spans="1:10" ht="18" customHeight="1">
      <c r="A1009" s="283"/>
      <c r="B1009" s="104" t="s">
        <v>1575</v>
      </c>
      <c r="C1009" s="249"/>
      <c r="D1009" s="295" t="s">
        <v>911</v>
      </c>
      <c r="E1009" s="295" t="s">
        <v>911</v>
      </c>
      <c r="F1009" s="295">
        <v>58</v>
      </c>
      <c r="G1009" s="295">
        <v>60</v>
      </c>
      <c r="H1009" s="295">
        <v>62</v>
      </c>
      <c r="I1009" s="295">
        <v>62</v>
      </c>
      <c r="J1009" s="295">
        <v>66</v>
      </c>
    </row>
    <row r="1010" spans="1:10" ht="18.75">
      <c r="A1010" s="283"/>
      <c r="B1010" s="247" t="s">
        <v>348</v>
      </c>
      <c r="C1010" s="249">
        <v>18783</v>
      </c>
      <c r="D1010" s="249">
        <v>50</v>
      </c>
      <c r="E1010" s="249">
        <v>7</v>
      </c>
      <c r="F1010" s="249">
        <v>50</v>
      </c>
      <c r="G1010" s="249">
        <v>52</v>
      </c>
      <c r="H1010" s="249">
        <v>54</v>
      </c>
      <c r="I1010" s="249">
        <v>54</v>
      </c>
      <c r="J1010" s="249">
        <v>56</v>
      </c>
    </row>
    <row r="1011" spans="1:10" ht="18.75">
      <c r="A1011" s="283"/>
      <c r="B1011" s="247" t="s">
        <v>1672</v>
      </c>
      <c r="C1011" s="213" t="s">
        <v>349</v>
      </c>
      <c r="D1011" s="249">
        <v>8</v>
      </c>
      <c r="E1011" s="249">
        <v>2</v>
      </c>
      <c r="F1011" s="249">
        <v>8</v>
      </c>
      <c r="G1011" s="249">
        <v>8</v>
      </c>
      <c r="H1011" s="249">
        <v>8</v>
      </c>
      <c r="I1011" s="249">
        <v>8</v>
      </c>
      <c r="J1011" s="249">
        <v>10</v>
      </c>
    </row>
    <row r="1012" spans="1:10" ht="18.75">
      <c r="A1012" s="283">
        <v>54</v>
      </c>
      <c r="B1012" s="184" t="s">
        <v>593</v>
      </c>
      <c r="C1012" s="90"/>
      <c r="D1012" s="175" t="s">
        <v>911</v>
      </c>
      <c r="E1012" s="175" t="s">
        <v>911</v>
      </c>
      <c r="F1012" s="245">
        <v>7</v>
      </c>
      <c r="G1012" s="245">
        <v>7</v>
      </c>
      <c r="H1012" s="245">
        <v>8</v>
      </c>
      <c r="I1012" s="245">
        <v>8</v>
      </c>
      <c r="J1012" s="245">
        <v>8</v>
      </c>
    </row>
    <row r="1013" spans="1:10" ht="18.75">
      <c r="A1013" s="283"/>
      <c r="B1013" s="104" t="s">
        <v>1575</v>
      </c>
      <c r="C1013" s="90"/>
      <c r="D1013" s="305" t="s">
        <v>911</v>
      </c>
      <c r="E1013" s="305" t="s">
        <v>911</v>
      </c>
      <c r="F1013" s="292">
        <v>7</v>
      </c>
      <c r="G1013" s="292">
        <v>7</v>
      </c>
      <c r="H1013" s="292">
        <v>8</v>
      </c>
      <c r="I1013" s="292">
        <v>8</v>
      </c>
      <c r="J1013" s="292">
        <v>8</v>
      </c>
    </row>
    <row r="1014" spans="1:10" ht="18.75">
      <c r="A1014" s="283"/>
      <c r="B1014" s="182" t="s">
        <v>320</v>
      </c>
      <c r="C1014" s="90" t="s">
        <v>321</v>
      </c>
      <c r="D1014" s="175" t="s">
        <v>911</v>
      </c>
      <c r="E1014" s="175" t="s">
        <v>911</v>
      </c>
      <c r="F1014" s="213">
        <v>5</v>
      </c>
      <c r="G1014" s="213">
        <v>5</v>
      </c>
      <c r="H1014" s="213">
        <v>6</v>
      </c>
      <c r="I1014" s="213">
        <v>6</v>
      </c>
      <c r="J1014" s="213">
        <v>6</v>
      </c>
    </row>
    <row r="1015" spans="1:10" ht="18.75">
      <c r="A1015" s="283"/>
      <c r="B1015" s="182" t="s">
        <v>1980</v>
      </c>
      <c r="C1015" s="90" t="s">
        <v>1981</v>
      </c>
      <c r="D1015" s="175" t="s">
        <v>911</v>
      </c>
      <c r="E1015" s="175" t="s">
        <v>911</v>
      </c>
      <c r="F1015" s="213">
        <v>2</v>
      </c>
      <c r="G1015" s="213">
        <v>2</v>
      </c>
      <c r="H1015" s="213">
        <v>2</v>
      </c>
      <c r="I1015" s="213">
        <v>2</v>
      </c>
      <c r="J1015" s="213">
        <v>2</v>
      </c>
    </row>
    <row r="1016" spans="1:10" ht="18.75">
      <c r="A1016" s="283">
        <v>55</v>
      </c>
      <c r="B1016" s="184" t="s">
        <v>594</v>
      </c>
      <c r="C1016" s="90"/>
      <c r="D1016" s="175" t="s">
        <v>911</v>
      </c>
      <c r="E1016" s="175" t="s">
        <v>911</v>
      </c>
      <c r="F1016" s="245">
        <v>17</v>
      </c>
      <c r="G1016" s="245">
        <v>16</v>
      </c>
      <c r="H1016" s="245">
        <v>18</v>
      </c>
      <c r="I1016" s="245">
        <v>14</v>
      </c>
      <c r="J1016" s="245">
        <v>14</v>
      </c>
    </row>
    <row r="1017" spans="1:10" ht="18.75">
      <c r="A1017" s="283"/>
      <c r="B1017" s="104" t="s">
        <v>179</v>
      </c>
      <c r="C1017" s="90"/>
      <c r="D1017" s="305" t="s">
        <v>911</v>
      </c>
      <c r="E1017" s="305" t="s">
        <v>911</v>
      </c>
      <c r="F1017" s="292">
        <v>17</v>
      </c>
      <c r="G1017" s="292">
        <v>16</v>
      </c>
      <c r="H1017" s="292">
        <v>18</v>
      </c>
      <c r="I1017" s="292">
        <v>14</v>
      </c>
      <c r="J1017" s="292">
        <v>14</v>
      </c>
    </row>
    <row r="1018" spans="1:10" ht="18.75">
      <c r="A1018" s="283"/>
      <c r="B1018" s="182" t="s">
        <v>320</v>
      </c>
      <c r="C1018" s="90" t="s">
        <v>321</v>
      </c>
      <c r="D1018" s="175" t="s">
        <v>911</v>
      </c>
      <c r="E1018" s="175" t="s">
        <v>911</v>
      </c>
      <c r="F1018" s="213">
        <v>6</v>
      </c>
      <c r="G1018" s="213">
        <v>5</v>
      </c>
      <c r="H1018" s="213">
        <v>5</v>
      </c>
      <c r="I1018" s="213">
        <v>5</v>
      </c>
      <c r="J1018" s="213">
        <v>5</v>
      </c>
    </row>
    <row r="1019" spans="1:10" ht="31.5">
      <c r="A1019" s="283"/>
      <c r="B1019" s="182" t="s">
        <v>322</v>
      </c>
      <c r="C1019" s="90" t="s">
        <v>323</v>
      </c>
      <c r="D1019" s="175" t="s">
        <v>911</v>
      </c>
      <c r="E1019" s="175" t="s">
        <v>911</v>
      </c>
      <c r="F1019" s="213">
        <v>3</v>
      </c>
      <c r="G1019" s="213">
        <v>3</v>
      </c>
      <c r="H1019" s="213">
        <v>3</v>
      </c>
      <c r="I1019" s="213">
        <v>3</v>
      </c>
      <c r="J1019" s="213">
        <v>3</v>
      </c>
    </row>
    <row r="1020" spans="1:10" ht="18.75">
      <c r="A1020" s="283"/>
      <c r="B1020" s="182" t="s">
        <v>324</v>
      </c>
      <c r="C1020" s="90" t="s">
        <v>325</v>
      </c>
      <c r="D1020" s="175" t="s">
        <v>911</v>
      </c>
      <c r="E1020" s="175" t="s">
        <v>911</v>
      </c>
      <c r="F1020" s="213">
        <v>2</v>
      </c>
      <c r="G1020" s="213">
        <v>2</v>
      </c>
      <c r="H1020" s="213">
        <v>4</v>
      </c>
      <c r="I1020" s="213">
        <v>2</v>
      </c>
      <c r="J1020" s="213">
        <v>2</v>
      </c>
    </row>
    <row r="1021" spans="1:10" ht="31.5">
      <c r="A1021" s="283"/>
      <c r="B1021" s="182" t="s">
        <v>326</v>
      </c>
      <c r="C1021" s="90" t="s">
        <v>327</v>
      </c>
      <c r="D1021" s="175" t="s">
        <v>911</v>
      </c>
      <c r="E1021" s="175" t="s">
        <v>911</v>
      </c>
      <c r="F1021" s="213">
        <v>6</v>
      </c>
      <c r="G1021" s="213">
        <v>6</v>
      </c>
      <c r="H1021" s="213">
        <v>6</v>
      </c>
      <c r="I1021" s="213">
        <v>4</v>
      </c>
      <c r="J1021" s="213">
        <v>4</v>
      </c>
    </row>
    <row r="1022" spans="1:10" ht="18.75">
      <c r="A1022" s="283">
        <v>56</v>
      </c>
      <c r="B1022" s="184" t="s">
        <v>595</v>
      </c>
      <c r="C1022" s="278"/>
      <c r="D1022" s="279" t="s">
        <v>911</v>
      </c>
      <c r="E1022" s="279" t="s">
        <v>911</v>
      </c>
      <c r="F1022" s="245">
        <v>10</v>
      </c>
      <c r="G1022" s="245">
        <v>9</v>
      </c>
      <c r="H1022" s="245">
        <v>9</v>
      </c>
      <c r="I1022" s="245">
        <v>9</v>
      </c>
      <c r="J1022" s="245">
        <v>9</v>
      </c>
    </row>
    <row r="1023" spans="1:10" ht="18.75">
      <c r="A1023" s="283"/>
      <c r="B1023" s="166" t="s">
        <v>1575</v>
      </c>
      <c r="C1023" s="90"/>
      <c r="D1023" s="305" t="s">
        <v>911</v>
      </c>
      <c r="E1023" s="305" t="s">
        <v>911</v>
      </c>
      <c r="F1023" s="292">
        <v>10</v>
      </c>
      <c r="G1023" s="292">
        <v>9</v>
      </c>
      <c r="H1023" s="292">
        <v>9</v>
      </c>
      <c r="I1023" s="292">
        <v>9</v>
      </c>
      <c r="J1023" s="292">
        <v>9</v>
      </c>
    </row>
    <row r="1024" spans="1:10" ht="18.75">
      <c r="A1024" s="283"/>
      <c r="B1024" s="182" t="s">
        <v>320</v>
      </c>
      <c r="C1024" s="90" t="s">
        <v>321</v>
      </c>
      <c r="D1024" s="175" t="s">
        <v>911</v>
      </c>
      <c r="E1024" s="175" t="s">
        <v>911</v>
      </c>
      <c r="F1024" s="213">
        <v>6</v>
      </c>
      <c r="G1024" s="213">
        <v>5</v>
      </c>
      <c r="H1024" s="213">
        <v>5</v>
      </c>
      <c r="I1024" s="213">
        <v>5</v>
      </c>
      <c r="J1024" s="213">
        <v>5</v>
      </c>
    </row>
    <row r="1025" spans="1:10" ht="31.5">
      <c r="A1025" s="283"/>
      <c r="B1025" s="182" t="s">
        <v>322</v>
      </c>
      <c r="C1025" s="90" t="s">
        <v>323</v>
      </c>
      <c r="D1025" s="175" t="s">
        <v>911</v>
      </c>
      <c r="E1025" s="175" t="s">
        <v>911</v>
      </c>
      <c r="F1025" s="213">
        <v>3</v>
      </c>
      <c r="G1025" s="213">
        <v>3</v>
      </c>
      <c r="H1025" s="213">
        <v>3</v>
      </c>
      <c r="I1025" s="213">
        <v>3</v>
      </c>
      <c r="J1025" s="213">
        <v>3</v>
      </c>
    </row>
    <row r="1026" spans="1:10" ht="18.75">
      <c r="A1026" s="283"/>
      <c r="B1026" s="182" t="s">
        <v>1980</v>
      </c>
      <c r="C1026" s="90" t="s">
        <v>1981</v>
      </c>
      <c r="D1026" s="175" t="s">
        <v>911</v>
      </c>
      <c r="E1026" s="175" t="s">
        <v>911</v>
      </c>
      <c r="F1026" s="213">
        <v>1</v>
      </c>
      <c r="G1026" s="213">
        <v>1</v>
      </c>
      <c r="H1026" s="213">
        <v>1</v>
      </c>
      <c r="I1026" s="213">
        <v>1</v>
      </c>
      <c r="J1026" s="213">
        <v>1</v>
      </c>
    </row>
    <row r="1027" spans="1:10" ht="18.75">
      <c r="A1027" s="179">
        <v>57</v>
      </c>
      <c r="B1027" s="95" t="s">
        <v>1131</v>
      </c>
      <c r="C1027" s="95"/>
      <c r="D1027" s="54" t="s">
        <v>911</v>
      </c>
      <c r="E1027" s="54" t="s">
        <v>911</v>
      </c>
      <c r="F1027" s="54">
        <v>16</v>
      </c>
      <c r="G1027" s="54">
        <v>2</v>
      </c>
      <c r="H1027" s="54">
        <v>3</v>
      </c>
      <c r="I1027" s="54">
        <v>3</v>
      </c>
      <c r="J1027" s="54">
        <v>3</v>
      </c>
    </row>
    <row r="1028" spans="1:10" ht="18.75">
      <c r="A1028" s="93"/>
      <c r="B1028" s="104" t="s">
        <v>179</v>
      </c>
      <c r="C1028" s="98"/>
      <c r="D1028" s="289" t="s">
        <v>911</v>
      </c>
      <c r="E1028" s="289" t="s">
        <v>911</v>
      </c>
      <c r="F1028" s="289">
        <v>8</v>
      </c>
      <c r="G1028" s="289">
        <v>2</v>
      </c>
      <c r="H1028" s="289">
        <v>3</v>
      </c>
      <c r="I1028" s="289">
        <v>3</v>
      </c>
      <c r="J1028" s="289">
        <v>3</v>
      </c>
    </row>
    <row r="1029" spans="1:10" ht="18.75">
      <c r="A1029" s="93"/>
      <c r="B1029" s="98" t="s">
        <v>855</v>
      </c>
      <c r="C1029" s="98"/>
      <c r="D1029" s="22">
        <v>22</v>
      </c>
      <c r="E1029" s="22">
        <v>2</v>
      </c>
      <c r="F1029" s="22">
        <v>1</v>
      </c>
      <c r="G1029" s="22">
        <v>1</v>
      </c>
      <c r="H1029" s="22">
        <v>1</v>
      </c>
      <c r="I1029" s="22">
        <v>1</v>
      </c>
      <c r="J1029" s="22">
        <v>1</v>
      </c>
    </row>
    <row r="1030" spans="1:10" ht="18.75">
      <c r="A1030" s="93"/>
      <c r="B1030" s="98" t="s">
        <v>1607</v>
      </c>
      <c r="C1030" s="98"/>
      <c r="D1030" s="22">
        <v>7</v>
      </c>
      <c r="E1030" s="22" t="s">
        <v>911</v>
      </c>
      <c r="F1030" s="22">
        <v>1</v>
      </c>
      <c r="G1030" s="22">
        <v>1</v>
      </c>
      <c r="H1030" s="22">
        <v>2</v>
      </c>
      <c r="I1030" s="22">
        <v>2</v>
      </c>
      <c r="J1030" s="22">
        <v>3</v>
      </c>
    </row>
    <row r="1031" spans="1:10" ht="18.75">
      <c r="A1031" s="93"/>
      <c r="B1031" s="98" t="s">
        <v>2226</v>
      </c>
      <c r="C1031" s="22">
        <v>191496</v>
      </c>
      <c r="D1031" s="22">
        <v>12</v>
      </c>
      <c r="E1031" s="22">
        <v>2</v>
      </c>
      <c r="F1031" s="22">
        <v>2</v>
      </c>
      <c r="G1031" s="22" t="s">
        <v>911</v>
      </c>
      <c r="H1031" s="22" t="s">
        <v>911</v>
      </c>
      <c r="I1031" s="22" t="s">
        <v>911</v>
      </c>
      <c r="J1031" s="22" t="s">
        <v>911</v>
      </c>
    </row>
    <row r="1032" spans="1:10" ht="18.75">
      <c r="A1032" s="93"/>
      <c r="B1032" s="98" t="s">
        <v>1609</v>
      </c>
      <c r="C1032" s="22"/>
      <c r="D1032" s="22">
        <v>3</v>
      </c>
      <c r="E1032" s="22">
        <v>2</v>
      </c>
      <c r="F1032" s="22">
        <v>2</v>
      </c>
      <c r="G1032" s="22" t="s">
        <v>911</v>
      </c>
      <c r="H1032" s="22" t="s">
        <v>911</v>
      </c>
      <c r="I1032" s="22" t="s">
        <v>911</v>
      </c>
      <c r="J1032" s="22" t="s">
        <v>911</v>
      </c>
    </row>
    <row r="1033" spans="1:10" ht="18.75">
      <c r="A1033" s="93"/>
      <c r="B1033" s="98" t="s">
        <v>1815</v>
      </c>
      <c r="C1033" s="22"/>
      <c r="D1033" s="22">
        <v>1</v>
      </c>
      <c r="E1033" s="22" t="s">
        <v>911</v>
      </c>
      <c r="F1033" s="22">
        <v>1</v>
      </c>
      <c r="G1033" s="22" t="s">
        <v>911</v>
      </c>
      <c r="H1033" s="22" t="s">
        <v>911</v>
      </c>
      <c r="I1033" s="22" t="s">
        <v>911</v>
      </c>
      <c r="J1033" s="22" t="s">
        <v>911</v>
      </c>
    </row>
    <row r="1034" spans="1:10" ht="18.75">
      <c r="A1034" s="93"/>
      <c r="B1034" s="98" t="s">
        <v>1857</v>
      </c>
      <c r="C1034" s="22">
        <v>13005</v>
      </c>
      <c r="D1034" s="22">
        <v>1</v>
      </c>
      <c r="E1034" s="22" t="s">
        <v>911</v>
      </c>
      <c r="F1034" s="22">
        <v>1</v>
      </c>
      <c r="G1034" s="22" t="s">
        <v>911</v>
      </c>
      <c r="H1034" s="22" t="s">
        <v>911</v>
      </c>
      <c r="I1034" s="22" t="s">
        <v>911</v>
      </c>
      <c r="J1034" s="22" t="s">
        <v>911</v>
      </c>
    </row>
    <row r="1035" spans="1:10" ht="18.75">
      <c r="A1035" s="93"/>
      <c r="B1035" s="98" t="s">
        <v>2045</v>
      </c>
      <c r="C1035" s="22"/>
      <c r="D1035" s="22">
        <v>1</v>
      </c>
      <c r="E1035" s="22" t="s">
        <v>911</v>
      </c>
      <c r="F1035" s="22" t="s">
        <v>911</v>
      </c>
      <c r="G1035" s="22" t="s">
        <v>911</v>
      </c>
      <c r="H1035" s="22" t="s">
        <v>911</v>
      </c>
      <c r="I1035" s="22" t="s">
        <v>911</v>
      </c>
      <c r="J1035" s="22" t="s">
        <v>911</v>
      </c>
    </row>
    <row r="1036" spans="1:10" ht="18.75">
      <c r="A1036" s="93"/>
      <c r="B1036" s="104" t="s">
        <v>1575</v>
      </c>
      <c r="C1036" s="22"/>
      <c r="D1036" s="289">
        <v>13</v>
      </c>
      <c r="E1036" s="289" t="s">
        <v>911</v>
      </c>
      <c r="F1036" s="289">
        <v>2</v>
      </c>
      <c r="G1036" s="289" t="s">
        <v>911</v>
      </c>
      <c r="H1036" s="289" t="s">
        <v>911</v>
      </c>
      <c r="I1036" s="289" t="s">
        <v>911</v>
      </c>
      <c r="J1036" s="289" t="s">
        <v>911</v>
      </c>
    </row>
    <row r="1037" spans="1:10" ht="18.75">
      <c r="A1037" s="93"/>
      <c r="B1037" s="98" t="s">
        <v>1858</v>
      </c>
      <c r="C1037" s="22">
        <v>19861</v>
      </c>
      <c r="D1037" s="22" t="s">
        <v>911</v>
      </c>
      <c r="E1037" s="22" t="s">
        <v>911</v>
      </c>
      <c r="F1037" s="22">
        <v>1</v>
      </c>
      <c r="G1037" s="22" t="s">
        <v>911</v>
      </c>
      <c r="H1037" s="22" t="s">
        <v>911</v>
      </c>
      <c r="I1037" s="22" t="s">
        <v>911</v>
      </c>
      <c r="J1037" s="22" t="s">
        <v>911</v>
      </c>
    </row>
    <row r="1038" spans="1:10" ht="18.75">
      <c r="A1038" s="93"/>
      <c r="B1038" s="98" t="s">
        <v>1859</v>
      </c>
      <c r="C1038" s="22">
        <v>24049</v>
      </c>
      <c r="D1038" s="22">
        <v>1</v>
      </c>
      <c r="E1038" s="22" t="s">
        <v>911</v>
      </c>
      <c r="F1038" s="22">
        <v>1</v>
      </c>
      <c r="G1038" s="22" t="s">
        <v>911</v>
      </c>
      <c r="H1038" s="22" t="s">
        <v>911</v>
      </c>
      <c r="I1038" s="22" t="s">
        <v>911</v>
      </c>
      <c r="J1038" s="22" t="s">
        <v>911</v>
      </c>
    </row>
    <row r="1039" spans="1:10" ht="18.75">
      <c r="A1039" s="93"/>
      <c r="B1039" s="104" t="s">
        <v>2275</v>
      </c>
      <c r="C1039" s="22"/>
      <c r="D1039" s="289">
        <v>13</v>
      </c>
      <c r="E1039" s="289">
        <v>3</v>
      </c>
      <c r="F1039" s="289">
        <v>6</v>
      </c>
      <c r="G1039" s="289" t="s">
        <v>911</v>
      </c>
      <c r="H1039" s="289" t="s">
        <v>911</v>
      </c>
      <c r="I1039" s="289" t="s">
        <v>911</v>
      </c>
      <c r="J1039" s="22" t="s">
        <v>911</v>
      </c>
    </row>
    <row r="1040" spans="1:10" ht="18.75">
      <c r="A1040" s="93"/>
      <c r="B1040" s="98" t="s">
        <v>1965</v>
      </c>
      <c r="C1040" s="22">
        <v>20337</v>
      </c>
      <c r="D1040" s="22">
        <v>1</v>
      </c>
      <c r="E1040" s="22" t="s">
        <v>911</v>
      </c>
      <c r="F1040" s="22">
        <v>1</v>
      </c>
      <c r="G1040" s="22" t="s">
        <v>911</v>
      </c>
      <c r="H1040" s="22" t="s">
        <v>911</v>
      </c>
      <c r="I1040" s="22" t="s">
        <v>911</v>
      </c>
      <c r="J1040" s="54" t="s">
        <v>911</v>
      </c>
    </row>
    <row r="1041" spans="1:10" ht="18.75">
      <c r="A1041" s="93"/>
      <c r="B1041" s="98" t="s">
        <v>1860</v>
      </c>
      <c r="C1041" s="22"/>
      <c r="D1041" s="22">
        <v>1</v>
      </c>
      <c r="E1041" s="22">
        <v>1</v>
      </c>
      <c r="F1041" s="22">
        <v>1</v>
      </c>
      <c r="G1041" s="22" t="s">
        <v>911</v>
      </c>
      <c r="H1041" s="22" t="s">
        <v>911</v>
      </c>
      <c r="I1041" s="22" t="s">
        <v>911</v>
      </c>
      <c r="J1041" s="54" t="s">
        <v>911</v>
      </c>
    </row>
    <row r="1042" spans="1:10" ht="18.75">
      <c r="A1042" s="93"/>
      <c r="B1042" s="98" t="s">
        <v>1810</v>
      </c>
      <c r="C1042" s="22">
        <v>20815</v>
      </c>
      <c r="D1042" s="22">
        <v>1</v>
      </c>
      <c r="E1042" s="22">
        <v>1</v>
      </c>
      <c r="F1042" s="22">
        <v>1</v>
      </c>
      <c r="G1042" s="22" t="s">
        <v>911</v>
      </c>
      <c r="H1042" s="22" t="s">
        <v>911</v>
      </c>
      <c r="I1042" s="22" t="s">
        <v>911</v>
      </c>
      <c r="J1042" s="54" t="s">
        <v>911</v>
      </c>
    </row>
    <row r="1043" spans="1:10" ht="18.75">
      <c r="A1043" s="93"/>
      <c r="B1043" s="98" t="s">
        <v>1861</v>
      </c>
      <c r="C1043" s="98"/>
      <c r="D1043" s="22">
        <v>1</v>
      </c>
      <c r="E1043" s="22">
        <v>1</v>
      </c>
      <c r="F1043" s="22">
        <v>1</v>
      </c>
      <c r="G1043" s="22" t="s">
        <v>911</v>
      </c>
      <c r="H1043" s="22" t="s">
        <v>911</v>
      </c>
      <c r="I1043" s="22" t="s">
        <v>911</v>
      </c>
      <c r="J1043" s="54" t="s">
        <v>911</v>
      </c>
    </row>
    <row r="1044" spans="1:10" ht="18.75">
      <c r="A1044" s="93"/>
      <c r="B1044" s="98" t="s">
        <v>1862</v>
      </c>
      <c r="C1044" s="98"/>
      <c r="D1044" s="22" t="s">
        <v>911</v>
      </c>
      <c r="E1044" s="22" t="s">
        <v>911</v>
      </c>
      <c r="F1044" s="22">
        <v>1</v>
      </c>
      <c r="G1044" s="22" t="s">
        <v>911</v>
      </c>
      <c r="H1044" s="22" t="s">
        <v>911</v>
      </c>
      <c r="I1044" s="22" t="s">
        <v>911</v>
      </c>
      <c r="J1044" s="54" t="s">
        <v>911</v>
      </c>
    </row>
    <row r="1045" spans="1:10" ht="18.75">
      <c r="A1045" s="179"/>
      <c r="B1045" s="98" t="s">
        <v>1863</v>
      </c>
      <c r="C1045" s="98"/>
      <c r="D1045" s="22" t="s">
        <v>911</v>
      </c>
      <c r="E1045" s="22" t="s">
        <v>911</v>
      </c>
      <c r="F1045" s="22">
        <v>1</v>
      </c>
      <c r="G1045" s="22" t="s">
        <v>911</v>
      </c>
      <c r="H1045" s="22" t="s">
        <v>911</v>
      </c>
      <c r="I1045" s="22" t="s">
        <v>911</v>
      </c>
      <c r="J1045" s="54" t="s">
        <v>911</v>
      </c>
    </row>
    <row r="1046" spans="1:10" ht="18.75">
      <c r="A1046" s="179">
        <v>58</v>
      </c>
      <c r="B1046" s="95" t="s">
        <v>1132</v>
      </c>
      <c r="C1046" s="54"/>
      <c r="D1046" s="54">
        <v>9</v>
      </c>
      <c r="E1046" s="54">
        <v>1</v>
      </c>
      <c r="F1046" s="54">
        <v>1</v>
      </c>
      <c r="G1046" s="54" t="s">
        <v>911</v>
      </c>
      <c r="H1046" s="54" t="s">
        <v>911</v>
      </c>
      <c r="I1046" s="54" t="s">
        <v>911</v>
      </c>
      <c r="J1046" s="54" t="s">
        <v>911</v>
      </c>
    </row>
    <row r="1047" spans="1:10" ht="18.75">
      <c r="A1047" s="93"/>
      <c r="B1047" s="104" t="s">
        <v>179</v>
      </c>
      <c r="C1047" s="22"/>
      <c r="D1047" s="289">
        <v>5</v>
      </c>
      <c r="E1047" s="289">
        <v>1</v>
      </c>
      <c r="F1047" s="289">
        <v>1</v>
      </c>
      <c r="G1047" s="289" t="s">
        <v>911</v>
      </c>
      <c r="H1047" s="289" t="s">
        <v>911</v>
      </c>
      <c r="I1047" s="289" t="s">
        <v>911</v>
      </c>
      <c r="J1047" s="289" t="s">
        <v>911</v>
      </c>
    </row>
    <row r="1048" spans="1:10" ht="18.75">
      <c r="A1048" s="93"/>
      <c r="B1048" s="98" t="s">
        <v>1864</v>
      </c>
      <c r="C1048" s="22"/>
      <c r="D1048" s="22">
        <v>4</v>
      </c>
      <c r="E1048" s="22" t="s">
        <v>911</v>
      </c>
      <c r="F1048" s="22">
        <v>1</v>
      </c>
      <c r="G1048" s="22" t="s">
        <v>911</v>
      </c>
      <c r="H1048" s="22" t="s">
        <v>911</v>
      </c>
      <c r="I1048" s="22" t="s">
        <v>911</v>
      </c>
      <c r="J1048" s="22" t="s">
        <v>911</v>
      </c>
    </row>
    <row r="1049" spans="1:10" ht="18.75">
      <c r="A1049" s="179">
        <v>59</v>
      </c>
      <c r="B1049" s="95" t="s">
        <v>1133</v>
      </c>
      <c r="C1049" s="54"/>
      <c r="D1049" s="54">
        <v>11</v>
      </c>
      <c r="E1049" s="54">
        <v>2</v>
      </c>
      <c r="F1049" s="54">
        <v>2</v>
      </c>
      <c r="G1049" s="22" t="s">
        <v>911</v>
      </c>
      <c r="H1049" s="22" t="s">
        <v>911</v>
      </c>
      <c r="I1049" s="22" t="s">
        <v>911</v>
      </c>
      <c r="J1049" s="22" t="s">
        <v>911</v>
      </c>
    </row>
    <row r="1050" spans="1:10" ht="18.75">
      <c r="A1050" s="93"/>
      <c r="B1050" s="104" t="s">
        <v>179</v>
      </c>
      <c r="C1050" s="22"/>
      <c r="D1050" s="289">
        <v>5</v>
      </c>
      <c r="E1050" s="289" t="s">
        <v>911</v>
      </c>
      <c r="F1050" s="289">
        <v>1</v>
      </c>
      <c r="G1050" s="289" t="s">
        <v>911</v>
      </c>
      <c r="H1050" s="289" t="s">
        <v>911</v>
      </c>
      <c r="I1050" s="289" t="s">
        <v>911</v>
      </c>
      <c r="J1050" s="289" t="s">
        <v>911</v>
      </c>
    </row>
    <row r="1051" spans="1:10" ht="18.75">
      <c r="A1051" s="93"/>
      <c r="B1051" s="104" t="s">
        <v>1575</v>
      </c>
      <c r="C1051" s="22"/>
      <c r="D1051" s="289">
        <v>3</v>
      </c>
      <c r="E1051" s="289">
        <v>2</v>
      </c>
      <c r="F1051" s="289" t="s">
        <v>911</v>
      </c>
      <c r="G1051" s="289" t="s">
        <v>911</v>
      </c>
      <c r="H1051" s="289" t="s">
        <v>911</v>
      </c>
      <c r="I1051" s="289" t="s">
        <v>911</v>
      </c>
      <c r="J1051" s="289" t="s">
        <v>911</v>
      </c>
    </row>
    <row r="1052" spans="1:10" ht="18.75">
      <c r="A1052" s="93"/>
      <c r="B1052" s="104" t="s">
        <v>2275</v>
      </c>
      <c r="C1052" s="22"/>
      <c r="D1052" s="289">
        <v>3</v>
      </c>
      <c r="E1052" s="289" t="s">
        <v>911</v>
      </c>
      <c r="F1052" s="289">
        <v>1</v>
      </c>
      <c r="G1052" s="289" t="s">
        <v>911</v>
      </c>
      <c r="H1052" s="289" t="s">
        <v>911</v>
      </c>
      <c r="I1052" s="289" t="s">
        <v>911</v>
      </c>
      <c r="J1052" s="289" t="s">
        <v>911</v>
      </c>
    </row>
    <row r="1053" spans="1:10" ht="18.75">
      <c r="A1053" s="512" t="s">
        <v>1573</v>
      </c>
      <c r="B1053" s="513"/>
      <c r="C1053" s="513"/>
      <c r="D1053" s="513"/>
      <c r="E1053" s="513"/>
      <c r="F1053" s="513"/>
      <c r="G1053" s="513"/>
      <c r="H1053" s="513"/>
      <c r="I1053" s="513"/>
      <c r="J1053" s="514"/>
    </row>
    <row r="1054" spans="1:10" ht="18.75">
      <c r="A1054" s="515" t="s">
        <v>1580</v>
      </c>
      <c r="B1054" s="516"/>
      <c r="C1054" s="516"/>
      <c r="D1054" s="516"/>
      <c r="E1054" s="516"/>
      <c r="F1054" s="516"/>
      <c r="G1054" s="516"/>
      <c r="H1054" s="516"/>
      <c r="I1054" s="516"/>
      <c r="J1054" s="517"/>
    </row>
    <row r="1055" spans="1:10" ht="18.75">
      <c r="A1055" s="284">
        <v>60</v>
      </c>
      <c r="B1055" s="271" t="s">
        <v>596</v>
      </c>
      <c r="C1055" s="213"/>
      <c r="D1055" s="245">
        <v>50</v>
      </c>
      <c r="E1055" s="245">
        <v>8</v>
      </c>
      <c r="F1055" s="245">
        <v>4</v>
      </c>
      <c r="G1055" s="245">
        <v>4</v>
      </c>
      <c r="H1055" s="245">
        <v>4</v>
      </c>
      <c r="I1055" s="245">
        <v>4</v>
      </c>
      <c r="J1055" s="245">
        <v>4</v>
      </c>
    </row>
    <row r="1056" spans="1:10" ht="18.75">
      <c r="A1056" s="284"/>
      <c r="B1056" s="166" t="s">
        <v>179</v>
      </c>
      <c r="C1056" s="213"/>
      <c r="D1056" s="245" t="s">
        <v>911</v>
      </c>
      <c r="E1056" s="245" t="s">
        <v>911</v>
      </c>
      <c r="F1056" s="292">
        <v>4</v>
      </c>
      <c r="G1056" s="292">
        <v>4</v>
      </c>
      <c r="H1056" s="292">
        <v>4</v>
      </c>
      <c r="I1056" s="292">
        <v>4</v>
      </c>
      <c r="J1056" s="292">
        <v>4</v>
      </c>
    </row>
    <row r="1057" spans="1:10" ht="18.75">
      <c r="A1057" s="284"/>
      <c r="B1057" s="182" t="s">
        <v>1728</v>
      </c>
      <c r="C1057" s="246">
        <v>16675</v>
      </c>
      <c r="D1057" s="213" t="s">
        <v>911</v>
      </c>
      <c r="E1057" s="213" t="s">
        <v>911</v>
      </c>
      <c r="F1057" s="213">
        <v>2</v>
      </c>
      <c r="G1057" s="213">
        <v>2</v>
      </c>
      <c r="H1057" s="213">
        <v>2</v>
      </c>
      <c r="I1057" s="213">
        <v>2</v>
      </c>
      <c r="J1057" s="213">
        <v>2</v>
      </c>
    </row>
    <row r="1058" spans="1:10" ht="18.75">
      <c r="A1058" s="284"/>
      <c r="B1058" s="182" t="s">
        <v>337</v>
      </c>
      <c r="C1058" s="213">
        <v>12901</v>
      </c>
      <c r="D1058" s="213" t="s">
        <v>911</v>
      </c>
      <c r="E1058" s="213" t="s">
        <v>911</v>
      </c>
      <c r="F1058" s="213">
        <v>2</v>
      </c>
      <c r="G1058" s="213">
        <v>2</v>
      </c>
      <c r="H1058" s="213">
        <v>2</v>
      </c>
      <c r="I1058" s="213">
        <v>2</v>
      </c>
      <c r="J1058" s="213">
        <v>2</v>
      </c>
    </row>
    <row r="1059" spans="1:10" ht="18.75">
      <c r="A1059" s="284">
        <v>61</v>
      </c>
      <c r="B1059" s="184" t="s">
        <v>597</v>
      </c>
      <c r="C1059" s="245"/>
      <c r="D1059" s="245">
        <v>1540</v>
      </c>
      <c r="E1059" s="245">
        <v>150</v>
      </c>
      <c r="F1059" s="245">
        <v>14</v>
      </c>
      <c r="G1059" s="245">
        <v>14</v>
      </c>
      <c r="H1059" s="245">
        <v>14</v>
      </c>
      <c r="I1059" s="245">
        <v>14</v>
      </c>
      <c r="J1059" s="245">
        <v>14</v>
      </c>
    </row>
    <row r="1060" spans="1:10" ht="18.75">
      <c r="A1060" s="284"/>
      <c r="B1060" s="166" t="s">
        <v>179</v>
      </c>
      <c r="C1060" s="245"/>
      <c r="D1060" s="292" t="s">
        <v>911</v>
      </c>
      <c r="E1060" s="292" t="s">
        <v>911</v>
      </c>
      <c r="F1060" s="292">
        <v>10</v>
      </c>
      <c r="G1060" s="292">
        <v>10</v>
      </c>
      <c r="H1060" s="292">
        <v>10</v>
      </c>
      <c r="I1060" s="292">
        <v>10</v>
      </c>
      <c r="J1060" s="292">
        <v>10</v>
      </c>
    </row>
    <row r="1061" spans="1:10" ht="18.75">
      <c r="A1061" s="284"/>
      <c r="B1061" s="182" t="s">
        <v>338</v>
      </c>
      <c r="C1061" s="246">
        <v>18569</v>
      </c>
      <c r="D1061" s="213" t="s">
        <v>911</v>
      </c>
      <c r="E1061" s="213" t="s">
        <v>911</v>
      </c>
      <c r="F1061" s="213">
        <v>5</v>
      </c>
      <c r="G1061" s="213">
        <v>5</v>
      </c>
      <c r="H1061" s="213">
        <v>5</v>
      </c>
      <c r="I1061" s="213">
        <v>5</v>
      </c>
      <c r="J1061" s="213">
        <v>5</v>
      </c>
    </row>
    <row r="1062" spans="1:10" ht="18.75">
      <c r="A1062" s="284"/>
      <c r="B1062" s="182" t="s">
        <v>339</v>
      </c>
      <c r="C1062" s="277">
        <v>18688</v>
      </c>
      <c r="D1062" s="213" t="s">
        <v>911</v>
      </c>
      <c r="E1062" s="213" t="s">
        <v>911</v>
      </c>
      <c r="F1062" s="213">
        <v>5</v>
      </c>
      <c r="G1062" s="213">
        <v>5</v>
      </c>
      <c r="H1062" s="213">
        <v>5</v>
      </c>
      <c r="I1062" s="213">
        <v>5</v>
      </c>
      <c r="J1062" s="213">
        <v>5</v>
      </c>
    </row>
    <row r="1063" spans="1:10" ht="18.75">
      <c r="A1063" s="284"/>
      <c r="B1063" s="134" t="s">
        <v>1575</v>
      </c>
      <c r="C1063" s="277"/>
      <c r="D1063" s="213"/>
      <c r="E1063" s="213"/>
      <c r="F1063" s="292">
        <v>4</v>
      </c>
      <c r="G1063" s="292">
        <v>4</v>
      </c>
      <c r="H1063" s="292">
        <v>4</v>
      </c>
      <c r="I1063" s="292">
        <v>4</v>
      </c>
      <c r="J1063" s="292">
        <v>4</v>
      </c>
    </row>
    <row r="1064" spans="1:10" ht="18.75">
      <c r="A1064" s="284"/>
      <c r="B1064" s="440" t="s">
        <v>1360</v>
      </c>
      <c r="C1064" s="277"/>
      <c r="D1064" s="213"/>
      <c r="E1064" s="213"/>
      <c r="F1064" s="432">
        <v>4</v>
      </c>
      <c r="G1064" s="432">
        <v>4</v>
      </c>
      <c r="H1064" s="432">
        <v>4</v>
      </c>
      <c r="I1064" s="432">
        <v>4</v>
      </c>
      <c r="J1064" s="432">
        <v>4</v>
      </c>
    </row>
    <row r="1065" spans="1:10" ht="18.75">
      <c r="A1065" s="284">
        <v>62</v>
      </c>
      <c r="B1065" s="131" t="s">
        <v>1134</v>
      </c>
      <c r="C1065" s="132"/>
      <c r="D1065" s="233">
        <v>1620</v>
      </c>
      <c r="E1065" s="233">
        <v>213</v>
      </c>
      <c r="F1065" s="233">
        <v>16</v>
      </c>
      <c r="G1065" s="233">
        <v>16</v>
      </c>
      <c r="H1065" s="233">
        <v>14</v>
      </c>
      <c r="I1065" s="233">
        <v>14</v>
      </c>
      <c r="J1065" s="233">
        <v>14</v>
      </c>
    </row>
    <row r="1066" spans="1:10" ht="18.75">
      <c r="A1066" s="133"/>
      <c r="B1066" s="134" t="s">
        <v>179</v>
      </c>
      <c r="C1066" s="135"/>
      <c r="D1066" s="303">
        <v>135</v>
      </c>
      <c r="E1066" s="303">
        <v>13</v>
      </c>
      <c r="F1066" s="303">
        <v>6</v>
      </c>
      <c r="G1066" s="303">
        <v>6</v>
      </c>
      <c r="H1066" s="303">
        <v>5</v>
      </c>
      <c r="I1066" s="303">
        <v>5</v>
      </c>
      <c r="J1066" s="303">
        <v>5</v>
      </c>
    </row>
    <row r="1067" spans="1:10" ht="18.75">
      <c r="A1067" s="133"/>
      <c r="B1067" s="136" t="s">
        <v>1751</v>
      </c>
      <c r="C1067" s="135" t="s">
        <v>1754</v>
      </c>
      <c r="D1067" s="133">
        <v>56</v>
      </c>
      <c r="E1067" s="133">
        <v>5</v>
      </c>
      <c r="F1067" s="133">
        <v>2</v>
      </c>
      <c r="G1067" s="133">
        <v>2</v>
      </c>
      <c r="H1067" s="133">
        <v>1</v>
      </c>
      <c r="I1067" s="133">
        <v>1</v>
      </c>
      <c r="J1067" s="133">
        <v>1</v>
      </c>
    </row>
    <row r="1068" spans="1:10" ht="18.75">
      <c r="A1068" s="133"/>
      <c r="B1068" s="136" t="s">
        <v>1752</v>
      </c>
      <c r="C1068" s="135" t="s">
        <v>1755</v>
      </c>
      <c r="D1068" s="133">
        <v>40</v>
      </c>
      <c r="E1068" s="133">
        <v>3</v>
      </c>
      <c r="F1068" s="133">
        <v>2</v>
      </c>
      <c r="G1068" s="133">
        <v>2</v>
      </c>
      <c r="H1068" s="133">
        <v>2</v>
      </c>
      <c r="I1068" s="133">
        <v>2</v>
      </c>
      <c r="J1068" s="133">
        <v>2</v>
      </c>
    </row>
    <row r="1069" spans="1:10" ht="18.75">
      <c r="A1069" s="133"/>
      <c r="B1069" s="136" t="s">
        <v>1753</v>
      </c>
      <c r="C1069" s="135" t="s">
        <v>1756</v>
      </c>
      <c r="D1069" s="133">
        <v>39</v>
      </c>
      <c r="E1069" s="133">
        <v>5</v>
      </c>
      <c r="F1069" s="133">
        <v>2</v>
      </c>
      <c r="G1069" s="133">
        <v>2</v>
      </c>
      <c r="H1069" s="133">
        <v>2</v>
      </c>
      <c r="I1069" s="133">
        <v>2</v>
      </c>
      <c r="J1069" s="133">
        <v>2</v>
      </c>
    </row>
    <row r="1070" spans="1:10" ht="18.75">
      <c r="A1070" s="133"/>
      <c r="B1070" s="134" t="s">
        <v>1575</v>
      </c>
      <c r="C1070" s="302"/>
      <c r="D1070" s="303">
        <v>33</v>
      </c>
      <c r="E1070" s="303">
        <v>6</v>
      </c>
      <c r="F1070" s="303">
        <v>9</v>
      </c>
      <c r="G1070" s="303">
        <v>9</v>
      </c>
      <c r="H1070" s="303">
        <v>8</v>
      </c>
      <c r="I1070" s="303">
        <v>8</v>
      </c>
      <c r="J1070" s="303">
        <v>8</v>
      </c>
    </row>
    <row r="1071" spans="1:10" ht="18.75">
      <c r="A1071" s="133"/>
      <c r="B1071" s="136" t="s">
        <v>1376</v>
      </c>
      <c r="C1071" s="219" t="s">
        <v>1757</v>
      </c>
      <c r="D1071" s="133">
        <v>33</v>
      </c>
      <c r="E1071" s="133">
        <v>6</v>
      </c>
      <c r="F1071" s="133">
        <v>6</v>
      </c>
      <c r="G1071" s="133">
        <v>6</v>
      </c>
      <c r="H1071" s="133">
        <v>5</v>
      </c>
      <c r="I1071" s="133">
        <v>5</v>
      </c>
      <c r="J1071" s="133">
        <v>5</v>
      </c>
    </row>
    <row r="1072" spans="1:10" ht="18.75">
      <c r="A1072" s="133"/>
      <c r="B1072" s="262" t="s">
        <v>1375</v>
      </c>
      <c r="C1072" s="219"/>
      <c r="D1072" s="133"/>
      <c r="E1072" s="133"/>
      <c r="F1072" s="432">
        <v>3</v>
      </c>
      <c r="G1072" s="432">
        <v>3</v>
      </c>
      <c r="H1072" s="432">
        <v>3</v>
      </c>
      <c r="I1072" s="432">
        <v>3</v>
      </c>
      <c r="J1072" s="432">
        <v>3</v>
      </c>
    </row>
    <row r="1073" spans="1:10" ht="18.75">
      <c r="A1073" s="133"/>
      <c r="B1073" s="134" t="s">
        <v>2275</v>
      </c>
      <c r="C1073" s="135"/>
      <c r="D1073" s="303">
        <v>23</v>
      </c>
      <c r="E1073" s="303">
        <v>5</v>
      </c>
      <c r="F1073" s="303">
        <v>1</v>
      </c>
      <c r="G1073" s="303">
        <v>1</v>
      </c>
      <c r="H1073" s="303">
        <v>1</v>
      </c>
      <c r="I1073" s="303">
        <v>1</v>
      </c>
      <c r="J1073" s="303">
        <v>1</v>
      </c>
    </row>
    <row r="1074" spans="1:10" ht="18.75">
      <c r="A1074" s="285"/>
      <c r="B1074" s="136" t="s">
        <v>441</v>
      </c>
      <c r="C1074" s="219" t="s">
        <v>1758</v>
      </c>
      <c r="D1074" s="133">
        <v>23</v>
      </c>
      <c r="E1074" s="133">
        <v>5</v>
      </c>
      <c r="F1074" s="133">
        <v>1</v>
      </c>
      <c r="G1074" s="133">
        <v>1</v>
      </c>
      <c r="H1074" s="133">
        <v>1</v>
      </c>
      <c r="I1074" s="133">
        <v>1</v>
      </c>
      <c r="J1074" s="133">
        <v>1</v>
      </c>
    </row>
    <row r="1075" spans="1:10" ht="18.75">
      <c r="A1075" s="519" t="s">
        <v>1571</v>
      </c>
      <c r="B1075" s="507"/>
      <c r="C1075" s="507"/>
      <c r="D1075" s="507"/>
      <c r="E1075" s="507"/>
      <c r="F1075" s="507"/>
      <c r="G1075" s="507"/>
      <c r="H1075" s="507"/>
      <c r="I1075" s="507"/>
      <c r="J1075" s="508"/>
    </row>
    <row r="1076" spans="1:10" ht="18.75">
      <c r="A1076" s="504" t="s">
        <v>1409</v>
      </c>
      <c r="B1076" s="505"/>
      <c r="C1076" s="505"/>
      <c r="D1076" s="505"/>
      <c r="E1076" s="505"/>
      <c r="F1076" s="505"/>
      <c r="G1076" s="505"/>
      <c r="H1076" s="505"/>
      <c r="I1076" s="505"/>
      <c r="J1076" s="506"/>
    </row>
    <row r="1077" spans="1:10" ht="18.75">
      <c r="A1077" s="179">
        <v>63</v>
      </c>
      <c r="B1077" s="137" t="s">
        <v>1135</v>
      </c>
      <c r="C1077" s="138"/>
      <c r="D1077" s="139">
        <v>96</v>
      </c>
      <c r="E1077" s="139">
        <v>21</v>
      </c>
      <c r="F1077" s="139">
        <v>37</v>
      </c>
      <c r="G1077" s="139">
        <v>3</v>
      </c>
      <c r="H1077" s="139" t="s">
        <v>911</v>
      </c>
      <c r="I1077" s="139" t="s">
        <v>911</v>
      </c>
      <c r="J1077" s="139" t="s">
        <v>911</v>
      </c>
    </row>
    <row r="1078" spans="1:10" ht="18.75">
      <c r="A1078" s="93"/>
      <c r="B1078" s="140" t="s">
        <v>179</v>
      </c>
      <c r="C1078" s="141"/>
      <c r="D1078" s="304">
        <v>57</v>
      </c>
      <c r="E1078" s="304">
        <v>11</v>
      </c>
      <c r="F1078" s="304">
        <v>10</v>
      </c>
      <c r="G1078" s="304">
        <v>2</v>
      </c>
      <c r="H1078" s="304" t="s">
        <v>911</v>
      </c>
      <c r="I1078" s="304" t="s">
        <v>911</v>
      </c>
      <c r="J1078" s="304" t="s">
        <v>911</v>
      </c>
    </row>
    <row r="1079" spans="1:10" ht="18.75">
      <c r="A1079" s="93"/>
      <c r="B1079" s="142" t="s">
        <v>1865</v>
      </c>
      <c r="C1079" s="143" t="s">
        <v>1961</v>
      </c>
      <c r="D1079" s="144">
        <v>11</v>
      </c>
      <c r="E1079" s="144">
        <v>8</v>
      </c>
      <c r="F1079" s="144">
        <v>2</v>
      </c>
      <c r="G1079" s="144">
        <v>2</v>
      </c>
      <c r="H1079" s="144" t="s">
        <v>911</v>
      </c>
      <c r="I1079" s="144" t="s">
        <v>911</v>
      </c>
      <c r="J1079" s="144" t="s">
        <v>911</v>
      </c>
    </row>
    <row r="1080" spans="1:10" ht="18.75">
      <c r="A1080" s="93"/>
      <c r="B1080" s="142" t="s">
        <v>792</v>
      </c>
      <c r="C1080" s="143" t="s">
        <v>1961</v>
      </c>
      <c r="D1080" s="144">
        <v>7</v>
      </c>
      <c r="E1080" s="144" t="s">
        <v>911</v>
      </c>
      <c r="F1080" s="144">
        <v>3</v>
      </c>
      <c r="G1080" s="144" t="s">
        <v>911</v>
      </c>
      <c r="H1080" s="144" t="s">
        <v>911</v>
      </c>
      <c r="I1080" s="144" t="s">
        <v>911</v>
      </c>
      <c r="J1080" s="144" t="s">
        <v>911</v>
      </c>
    </row>
    <row r="1081" spans="1:10" ht="18.75">
      <c r="A1081" s="93"/>
      <c r="B1081" s="145" t="s">
        <v>1866</v>
      </c>
      <c r="C1081" s="143" t="s">
        <v>1961</v>
      </c>
      <c r="D1081" s="144">
        <v>1</v>
      </c>
      <c r="E1081" s="144">
        <v>1</v>
      </c>
      <c r="F1081" s="144">
        <v>1</v>
      </c>
      <c r="G1081" s="144" t="s">
        <v>911</v>
      </c>
      <c r="H1081" s="144" t="s">
        <v>911</v>
      </c>
      <c r="I1081" s="144" t="s">
        <v>911</v>
      </c>
      <c r="J1081" s="144" t="s">
        <v>911</v>
      </c>
    </row>
    <row r="1082" spans="1:10" ht="18.75">
      <c r="A1082" s="93"/>
      <c r="B1082" s="142" t="s">
        <v>1472</v>
      </c>
      <c r="C1082" s="143" t="s">
        <v>1961</v>
      </c>
      <c r="D1082" s="144">
        <v>16</v>
      </c>
      <c r="E1082" s="144" t="s">
        <v>911</v>
      </c>
      <c r="F1082" s="144">
        <v>4</v>
      </c>
      <c r="G1082" s="144" t="s">
        <v>911</v>
      </c>
      <c r="H1082" s="144" t="s">
        <v>911</v>
      </c>
      <c r="I1082" s="144" t="s">
        <v>911</v>
      </c>
      <c r="J1082" s="144" t="s">
        <v>911</v>
      </c>
    </row>
    <row r="1083" spans="1:10" ht="18.75">
      <c r="A1083" s="93"/>
      <c r="B1083" s="142" t="s">
        <v>1625</v>
      </c>
      <c r="C1083" s="143" t="s">
        <v>1872</v>
      </c>
      <c r="D1083" s="144">
        <v>2</v>
      </c>
      <c r="E1083" s="144" t="s">
        <v>911</v>
      </c>
      <c r="F1083" s="144">
        <v>2</v>
      </c>
      <c r="G1083" s="144" t="s">
        <v>911</v>
      </c>
      <c r="H1083" s="144">
        <v>1</v>
      </c>
      <c r="I1083" s="144">
        <v>1</v>
      </c>
      <c r="J1083" s="144">
        <v>1</v>
      </c>
    </row>
    <row r="1084" spans="1:10" ht="19.5" customHeight="1">
      <c r="A1084" s="93"/>
      <c r="B1084" s="142" t="s">
        <v>1867</v>
      </c>
      <c r="C1084" s="143" t="s">
        <v>938</v>
      </c>
      <c r="D1084" s="144">
        <v>3</v>
      </c>
      <c r="E1084" s="144" t="s">
        <v>911</v>
      </c>
      <c r="F1084" s="144">
        <v>1</v>
      </c>
      <c r="G1084" s="144" t="s">
        <v>911</v>
      </c>
      <c r="H1084" s="144" t="s">
        <v>911</v>
      </c>
      <c r="I1084" s="144" t="s">
        <v>911</v>
      </c>
      <c r="J1084" s="144" t="s">
        <v>911</v>
      </c>
    </row>
    <row r="1085" spans="1:10" ht="18.75">
      <c r="A1085" s="93"/>
      <c r="B1085" s="142" t="s">
        <v>1868</v>
      </c>
      <c r="C1085" s="143" t="s">
        <v>1871</v>
      </c>
      <c r="D1085" s="144">
        <v>1</v>
      </c>
      <c r="E1085" s="144" t="s">
        <v>911</v>
      </c>
      <c r="F1085" s="144">
        <v>20</v>
      </c>
      <c r="G1085" s="144" t="s">
        <v>911</v>
      </c>
      <c r="H1085" s="144" t="s">
        <v>911</v>
      </c>
      <c r="I1085" s="144" t="s">
        <v>911</v>
      </c>
      <c r="J1085" s="144" t="s">
        <v>911</v>
      </c>
    </row>
    <row r="1086" spans="1:10" ht="18.75">
      <c r="A1086" s="93"/>
      <c r="B1086" s="142" t="s">
        <v>1869</v>
      </c>
      <c r="C1086" s="143" t="s">
        <v>1870</v>
      </c>
      <c r="D1086" s="144">
        <v>7</v>
      </c>
      <c r="E1086" s="144" t="s">
        <v>911</v>
      </c>
      <c r="F1086" s="144">
        <v>3</v>
      </c>
      <c r="G1086" s="144" t="s">
        <v>911</v>
      </c>
      <c r="H1086" s="144" t="s">
        <v>911</v>
      </c>
      <c r="I1086" s="144" t="s">
        <v>911</v>
      </c>
      <c r="J1086" s="144" t="s">
        <v>911</v>
      </c>
    </row>
    <row r="1087" spans="1:10" ht="20.25" customHeight="1">
      <c r="A1087" s="93"/>
      <c r="B1087" s="140" t="s">
        <v>2275</v>
      </c>
      <c r="C1087" s="143"/>
      <c r="D1087" s="304">
        <v>11</v>
      </c>
      <c r="E1087" s="304">
        <v>6</v>
      </c>
      <c r="F1087" s="304">
        <v>1</v>
      </c>
      <c r="G1087" s="304">
        <v>1</v>
      </c>
      <c r="H1087" s="304" t="s">
        <v>911</v>
      </c>
      <c r="I1087" s="304" t="s">
        <v>911</v>
      </c>
      <c r="J1087" s="304" t="s">
        <v>911</v>
      </c>
    </row>
    <row r="1088" spans="1:10" ht="18.75">
      <c r="A1088" s="93"/>
      <c r="B1088" s="142" t="s">
        <v>1929</v>
      </c>
      <c r="C1088" s="143" t="s">
        <v>2058</v>
      </c>
      <c r="D1088" s="144">
        <v>1</v>
      </c>
      <c r="E1088" s="144">
        <v>1</v>
      </c>
      <c r="F1088" s="144" t="s">
        <v>911</v>
      </c>
      <c r="G1088" s="144">
        <v>1</v>
      </c>
      <c r="H1088" s="144" t="s">
        <v>911</v>
      </c>
      <c r="I1088" s="144" t="s">
        <v>911</v>
      </c>
      <c r="J1088" s="144" t="s">
        <v>911</v>
      </c>
    </row>
    <row r="1089" spans="1:10" ht="18.75">
      <c r="A1089" s="93"/>
      <c r="B1089" s="142" t="s">
        <v>1761</v>
      </c>
      <c r="C1089" s="143" t="s">
        <v>2277</v>
      </c>
      <c r="D1089" s="144">
        <v>1</v>
      </c>
      <c r="E1089" s="144" t="s">
        <v>911</v>
      </c>
      <c r="F1089" s="144">
        <v>1</v>
      </c>
      <c r="G1089" s="144" t="s">
        <v>911</v>
      </c>
      <c r="H1089" s="144" t="s">
        <v>911</v>
      </c>
      <c r="I1089" s="144" t="s">
        <v>911</v>
      </c>
      <c r="J1089" s="144" t="s">
        <v>911</v>
      </c>
    </row>
    <row r="1090" spans="1:10" ht="18.75">
      <c r="A1090" s="519" t="s">
        <v>1569</v>
      </c>
      <c r="B1090" s="507"/>
      <c r="C1090" s="507"/>
      <c r="D1090" s="507"/>
      <c r="E1090" s="507"/>
      <c r="F1090" s="507"/>
      <c r="G1090" s="507"/>
      <c r="H1090" s="507"/>
      <c r="I1090" s="507"/>
      <c r="J1090" s="508"/>
    </row>
    <row r="1091" spans="1:10" ht="18.75">
      <c r="A1091" s="504" t="s">
        <v>1580</v>
      </c>
      <c r="B1091" s="505"/>
      <c r="C1091" s="505"/>
      <c r="D1091" s="505"/>
      <c r="E1091" s="505"/>
      <c r="F1091" s="505"/>
      <c r="G1091" s="505"/>
      <c r="H1091" s="505"/>
      <c r="I1091" s="505"/>
      <c r="J1091" s="506"/>
    </row>
    <row r="1092" spans="1:10" ht="18.75">
      <c r="A1092" s="283">
        <v>64</v>
      </c>
      <c r="B1092" s="95" t="s">
        <v>598</v>
      </c>
      <c r="C1092" s="213"/>
      <c r="D1092" s="245">
        <v>206</v>
      </c>
      <c r="E1092" s="245">
        <v>24</v>
      </c>
      <c r="F1092" s="245">
        <v>29</v>
      </c>
      <c r="G1092" s="245">
        <v>29</v>
      </c>
      <c r="H1092" s="245">
        <v>29</v>
      </c>
      <c r="I1092" s="245">
        <v>29</v>
      </c>
      <c r="J1092" s="245">
        <v>29</v>
      </c>
    </row>
    <row r="1093" spans="1:10" ht="18.75">
      <c r="A1093" s="283"/>
      <c r="B1093" s="140" t="s">
        <v>179</v>
      </c>
      <c r="C1093" s="213"/>
      <c r="D1093" s="292" t="s">
        <v>911</v>
      </c>
      <c r="E1093" s="292" t="s">
        <v>911</v>
      </c>
      <c r="F1093" s="292">
        <v>8</v>
      </c>
      <c r="G1093" s="292">
        <v>8</v>
      </c>
      <c r="H1093" s="292">
        <v>8</v>
      </c>
      <c r="I1093" s="292">
        <v>8</v>
      </c>
      <c r="J1093" s="292">
        <v>8</v>
      </c>
    </row>
    <row r="1094" spans="1:10" ht="18.75">
      <c r="A1094" s="283"/>
      <c r="B1094" s="272" t="s">
        <v>351</v>
      </c>
      <c r="C1094" s="213"/>
      <c r="D1094" s="213" t="s">
        <v>911</v>
      </c>
      <c r="E1094" s="213" t="s">
        <v>911</v>
      </c>
      <c r="F1094" s="213">
        <v>2</v>
      </c>
      <c r="G1094" s="213">
        <v>2</v>
      </c>
      <c r="H1094" s="213">
        <v>2</v>
      </c>
      <c r="I1094" s="213">
        <v>2</v>
      </c>
      <c r="J1094" s="213">
        <v>2</v>
      </c>
    </row>
    <row r="1095" spans="1:10" ht="18.75">
      <c r="A1095" s="283"/>
      <c r="B1095" s="272" t="s">
        <v>352</v>
      </c>
      <c r="C1095" s="213"/>
      <c r="D1095" s="213" t="s">
        <v>911</v>
      </c>
      <c r="E1095" s="213" t="s">
        <v>911</v>
      </c>
      <c r="F1095" s="213">
        <v>2</v>
      </c>
      <c r="G1095" s="213">
        <v>2</v>
      </c>
      <c r="H1095" s="213">
        <v>2</v>
      </c>
      <c r="I1095" s="213">
        <v>2</v>
      </c>
      <c r="J1095" s="213">
        <v>2</v>
      </c>
    </row>
    <row r="1096" spans="1:10" ht="18.75">
      <c r="A1096" s="283"/>
      <c r="B1096" s="272" t="s">
        <v>353</v>
      </c>
      <c r="C1096" s="213"/>
      <c r="D1096" s="213" t="s">
        <v>911</v>
      </c>
      <c r="E1096" s="213" t="s">
        <v>911</v>
      </c>
      <c r="F1096" s="213">
        <v>4</v>
      </c>
      <c r="G1096" s="213">
        <v>4</v>
      </c>
      <c r="H1096" s="213">
        <v>4</v>
      </c>
      <c r="I1096" s="213">
        <v>4</v>
      </c>
      <c r="J1096" s="213">
        <v>4</v>
      </c>
    </row>
    <row r="1097" spans="1:10" ht="18.75">
      <c r="A1097" s="283"/>
      <c r="B1097" s="134" t="s">
        <v>1575</v>
      </c>
      <c r="C1097" s="213"/>
      <c r="D1097" s="213"/>
      <c r="E1097" s="213"/>
      <c r="F1097" s="292">
        <v>21</v>
      </c>
      <c r="G1097" s="292">
        <v>21</v>
      </c>
      <c r="H1097" s="292">
        <v>21</v>
      </c>
      <c r="I1097" s="292">
        <v>21</v>
      </c>
      <c r="J1097" s="292">
        <v>21</v>
      </c>
    </row>
    <row r="1098" spans="1:10" ht="18.75">
      <c r="A1098" s="283"/>
      <c r="B1098" s="262" t="s">
        <v>1372</v>
      </c>
      <c r="C1098" s="264"/>
      <c r="D1098" s="264"/>
      <c r="E1098" s="264"/>
      <c r="F1098" s="432">
        <v>7</v>
      </c>
      <c r="G1098" s="432">
        <v>7</v>
      </c>
      <c r="H1098" s="432">
        <v>7</v>
      </c>
      <c r="I1098" s="432">
        <v>7</v>
      </c>
      <c r="J1098" s="432">
        <v>7</v>
      </c>
    </row>
    <row r="1099" spans="1:10" ht="18.75">
      <c r="A1099" s="283"/>
      <c r="B1099" s="262" t="s">
        <v>1349</v>
      </c>
      <c r="C1099" s="264"/>
      <c r="D1099" s="264"/>
      <c r="E1099" s="264"/>
      <c r="F1099" s="432">
        <v>3</v>
      </c>
      <c r="G1099" s="432">
        <v>3</v>
      </c>
      <c r="H1099" s="432">
        <v>3</v>
      </c>
      <c r="I1099" s="432">
        <v>3</v>
      </c>
      <c r="J1099" s="432">
        <v>3</v>
      </c>
    </row>
    <row r="1100" spans="1:10" ht="18.75">
      <c r="A1100" s="283"/>
      <c r="B1100" s="262" t="s">
        <v>1348</v>
      </c>
      <c r="C1100" s="264"/>
      <c r="D1100" s="264"/>
      <c r="E1100" s="264"/>
      <c r="F1100" s="432">
        <v>1</v>
      </c>
      <c r="G1100" s="432">
        <v>1</v>
      </c>
      <c r="H1100" s="432">
        <v>1</v>
      </c>
      <c r="I1100" s="432">
        <v>1</v>
      </c>
      <c r="J1100" s="432">
        <v>1</v>
      </c>
    </row>
    <row r="1101" spans="1:10" ht="18.75">
      <c r="A1101" s="283"/>
      <c r="B1101" s="262" t="s">
        <v>1373</v>
      </c>
      <c r="C1101" s="264"/>
      <c r="D1101" s="264"/>
      <c r="E1101" s="264"/>
      <c r="F1101" s="432">
        <v>10</v>
      </c>
      <c r="G1101" s="432">
        <v>10</v>
      </c>
      <c r="H1101" s="432">
        <v>10</v>
      </c>
      <c r="I1101" s="432">
        <v>10</v>
      </c>
      <c r="J1101" s="432">
        <v>10</v>
      </c>
    </row>
    <row r="1102" spans="1:10" ht="18" customHeight="1">
      <c r="A1102" s="179">
        <v>65</v>
      </c>
      <c r="B1102" s="108" t="s">
        <v>1136</v>
      </c>
      <c r="C1102" s="212"/>
      <c r="D1102" s="179">
        <v>496</v>
      </c>
      <c r="E1102" s="179">
        <v>80</v>
      </c>
      <c r="F1102" s="179">
        <v>15</v>
      </c>
      <c r="G1102" s="179">
        <v>15</v>
      </c>
      <c r="H1102" s="179">
        <v>18</v>
      </c>
      <c r="I1102" s="179">
        <v>14</v>
      </c>
      <c r="J1102" s="179">
        <v>12</v>
      </c>
    </row>
    <row r="1103" spans="1:10" ht="18.75">
      <c r="A1103" s="93"/>
      <c r="B1103" s="107" t="s">
        <v>179</v>
      </c>
      <c r="C1103" s="92" t="s">
        <v>2043</v>
      </c>
      <c r="D1103" s="232">
        <f>SUM(D1104:D1119)</f>
        <v>151</v>
      </c>
      <c r="E1103" s="232">
        <f>SUM(E1104:E1119)</f>
        <v>63</v>
      </c>
      <c r="F1103" s="232">
        <v>12</v>
      </c>
      <c r="G1103" s="232">
        <v>13</v>
      </c>
      <c r="H1103" s="232">
        <v>16</v>
      </c>
      <c r="I1103" s="232">
        <v>13</v>
      </c>
      <c r="J1103" s="232">
        <v>12</v>
      </c>
    </row>
    <row r="1104" spans="1:10" ht="18.75">
      <c r="A1104" s="93"/>
      <c r="B1104" s="106" t="s">
        <v>1186</v>
      </c>
      <c r="C1104" s="92" t="s">
        <v>1187</v>
      </c>
      <c r="D1104" s="93">
        <v>1</v>
      </c>
      <c r="E1104" s="93">
        <v>1</v>
      </c>
      <c r="F1104" s="93">
        <v>1</v>
      </c>
      <c r="G1104" s="93" t="s">
        <v>911</v>
      </c>
      <c r="H1104" s="93" t="s">
        <v>911</v>
      </c>
      <c r="I1104" s="93" t="s">
        <v>911</v>
      </c>
      <c r="J1104" s="93" t="s">
        <v>911</v>
      </c>
    </row>
    <row r="1105" spans="1:10" ht="18.75">
      <c r="A1105" s="93"/>
      <c r="B1105" s="106" t="s">
        <v>1188</v>
      </c>
      <c r="C1105" s="92" t="s">
        <v>1189</v>
      </c>
      <c r="D1105" s="93">
        <v>11</v>
      </c>
      <c r="E1105" s="93">
        <v>4</v>
      </c>
      <c r="F1105" s="93">
        <v>1</v>
      </c>
      <c r="G1105" s="93" t="s">
        <v>911</v>
      </c>
      <c r="H1105" s="93">
        <v>1</v>
      </c>
      <c r="I1105" s="93">
        <v>1</v>
      </c>
      <c r="J1105" s="93">
        <v>1</v>
      </c>
    </row>
    <row r="1106" spans="1:10" ht="19.5" customHeight="1">
      <c r="A1106" s="93"/>
      <c r="B1106" s="106" t="s">
        <v>1190</v>
      </c>
      <c r="C1106" s="92" t="s">
        <v>1191</v>
      </c>
      <c r="D1106" s="93">
        <v>4</v>
      </c>
      <c r="E1106" s="93">
        <v>1</v>
      </c>
      <c r="F1106" s="93" t="s">
        <v>911</v>
      </c>
      <c r="G1106" s="93" t="s">
        <v>911</v>
      </c>
      <c r="H1106" s="93">
        <v>1</v>
      </c>
      <c r="I1106" s="93" t="s">
        <v>911</v>
      </c>
      <c r="J1106" s="93" t="s">
        <v>911</v>
      </c>
    </row>
    <row r="1107" spans="1:10" ht="18.75">
      <c r="A1107" s="93"/>
      <c r="B1107" s="106" t="s">
        <v>1192</v>
      </c>
      <c r="C1107" s="92" t="s">
        <v>1191</v>
      </c>
      <c r="D1107" s="93">
        <v>4</v>
      </c>
      <c r="E1107" s="93">
        <v>3</v>
      </c>
      <c r="F1107" s="93">
        <v>1</v>
      </c>
      <c r="G1107" s="93">
        <v>1</v>
      </c>
      <c r="H1107" s="93">
        <v>1</v>
      </c>
      <c r="I1107" s="93" t="s">
        <v>911</v>
      </c>
      <c r="J1107" s="93" t="s">
        <v>911</v>
      </c>
    </row>
    <row r="1108" spans="1:10" ht="18.75">
      <c r="A1108" s="93"/>
      <c r="B1108" s="106" t="s">
        <v>1193</v>
      </c>
      <c r="C1108" s="92"/>
      <c r="D1108" s="93">
        <v>11</v>
      </c>
      <c r="E1108" s="93">
        <v>8</v>
      </c>
      <c r="F1108" s="93">
        <v>1</v>
      </c>
      <c r="G1108" s="93">
        <v>1</v>
      </c>
      <c r="H1108" s="93">
        <v>2</v>
      </c>
      <c r="I1108" s="93">
        <v>2</v>
      </c>
      <c r="J1108" s="93">
        <v>2</v>
      </c>
    </row>
    <row r="1109" spans="1:10" ht="18.75">
      <c r="A1109" s="93"/>
      <c r="B1109" s="106" t="s">
        <v>1194</v>
      </c>
      <c r="C1109" s="92"/>
      <c r="D1109" s="93">
        <v>24</v>
      </c>
      <c r="E1109" s="93">
        <v>10</v>
      </c>
      <c r="F1109" s="93">
        <v>2</v>
      </c>
      <c r="G1109" s="93">
        <v>2</v>
      </c>
      <c r="H1109" s="93">
        <v>2</v>
      </c>
      <c r="I1109" s="93">
        <v>2</v>
      </c>
      <c r="J1109" s="93">
        <v>2</v>
      </c>
    </row>
    <row r="1110" spans="1:10" ht="18.75">
      <c r="A1110" s="93"/>
      <c r="B1110" s="106" t="s">
        <v>1195</v>
      </c>
      <c r="C1110" s="92"/>
      <c r="D1110" s="93">
        <v>8</v>
      </c>
      <c r="E1110" s="93">
        <v>3</v>
      </c>
      <c r="F1110" s="93">
        <v>1</v>
      </c>
      <c r="G1110" s="93">
        <v>1</v>
      </c>
      <c r="H1110" s="93">
        <v>1</v>
      </c>
      <c r="I1110" s="93">
        <v>1</v>
      </c>
      <c r="J1110" s="93">
        <v>1</v>
      </c>
    </row>
    <row r="1111" spans="1:10" ht="18.75">
      <c r="A1111" s="93"/>
      <c r="B1111" s="106" t="s">
        <v>1196</v>
      </c>
      <c r="C1111" s="92" t="s">
        <v>1197</v>
      </c>
      <c r="D1111" s="93">
        <v>6</v>
      </c>
      <c r="E1111" s="93">
        <v>4</v>
      </c>
      <c r="F1111" s="93">
        <v>1</v>
      </c>
      <c r="G1111" s="93">
        <v>1</v>
      </c>
      <c r="H1111" s="93">
        <v>1</v>
      </c>
      <c r="I1111" s="93">
        <v>1</v>
      </c>
      <c r="J1111" s="93">
        <v>1</v>
      </c>
    </row>
    <row r="1112" spans="1:10" ht="18.75">
      <c r="A1112" s="93"/>
      <c r="B1112" s="106" t="s">
        <v>1198</v>
      </c>
      <c r="C1112" s="92"/>
      <c r="D1112" s="93">
        <v>9</v>
      </c>
      <c r="E1112" s="93">
        <v>2</v>
      </c>
      <c r="F1112" s="93" t="s">
        <v>911</v>
      </c>
      <c r="G1112" s="93">
        <v>1</v>
      </c>
      <c r="H1112" s="93">
        <v>1</v>
      </c>
      <c r="I1112" s="93" t="s">
        <v>911</v>
      </c>
      <c r="J1112" s="93" t="s">
        <v>911</v>
      </c>
    </row>
    <row r="1113" spans="1:10" ht="18.75">
      <c r="A1113" s="93"/>
      <c r="B1113" s="106" t="s">
        <v>1199</v>
      </c>
      <c r="C1113" s="92" t="s">
        <v>1200</v>
      </c>
      <c r="D1113" s="93">
        <v>16</v>
      </c>
      <c r="E1113" s="93">
        <v>5</v>
      </c>
      <c r="F1113" s="93">
        <v>1</v>
      </c>
      <c r="G1113" s="93">
        <v>1</v>
      </c>
      <c r="H1113" s="93">
        <v>1</v>
      </c>
      <c r="I1113" s="93">
        <v>1</v>
      </c>
      <c r="J1113" s="93">
        <v>1</v>
      </c>
    </row>
    <row r="1114" spans="1:10" ht="18.75">
      <c r="A1114" s="93"/>
      <c r="B1114" s="106" t="s">
        <v>1201</v>
      </c>
      <c r="C1114" s="92" t="s">
        <v>1202</v>
      </c>
      <c r="D1114" s="93">
        <v>7</v>
      </c>
      <c r="E1114" s="93">
        <v>4</v>
      </c>
      <c r="F1114" s="93">
        <v>1</v>
      </c>
      <c r="G1114" s="93">
        <v>1</v>
      </c>
      <c r="H1114" s="93">
        <v>1</v>
      </c>
      <c r="I1114" s="93" t="s">
        <v>911</v>
      </c>
      <c r="J1114" s="93">
        <v>1</v>
      </c>
    </row>
    <row r="1115" spans="1:10" ht="18.75">
      <c r="A1115" s="93"/>
      <c r="B1115" s="106" t="s">
        <v>1203</v>
      </c>
      <c r="C1115" s="92" t="s">
        <v>1204</v>
      </c>
      <c r="D1115" s="93">
        <v>13</v>
      </c>
      <c r="E1115" s="93">
        <v>8</v>
      </c>
      <c r="F1115" s="93">
        <v>1</v>
      </c>
      <c r="G1115" s="93">
        <v>1</v>
      </c>
      <c r="H1115" s="93">
        <v>2</v>
      </c>
      <c r="I1115" s="93">
        <v>2</v>
      </c>
      <c r="J1115" s="93">
        <v>2</v>
      </c>
    </row>
    <row r="1116" spans="1:10" ht="18.75">
      <c r="A1116" s="93"/>
      <c r="B1116" s="106" t="s">
        <v>1205</v>
      </c>
      <c r="C1116" s="92" t="s">
        <v>1206</v>
      </c>
      <c r="D1116" s="93">
        <v>19</v>
      </c>
      <c r="E1116" s="93">
        <v>5</v>
      </c>
      <c r="F1116" s="93">
        <v>1</v>
      </c>
      <c r="G1116" s="93">
        <v>1</v>
      </c>
      <c r="H1116" s="93">
        <v>1</v>
      </c>
      <c r="I1116" s="93">
        <v>1</v>
      </c>
      <c r="J1116" s="93">
        <v>1</v>
      </c>
    </row>
    <row r="1117" spans="1:10" ht="18.75">
      <c r="A1117" s="93"/>
      <c r="B1117" s="106" t="s">
        <v>1207</v>
      </c>
      <c r="C1117" s="92" t="s">
        <v>1208</v>
      </c>
      <c r="D1117" s="93">
        <v>7</v>
      </c>
      <c r="E1117" s="93">
        <v>1</v>
      </c>
      <c r="F1117" s="93" t="s">
        <v>911</v>
      </c>
      <c r="G1117" s="93" t="s">
        <v>911</v>
      </c>
      <c r="H1117" s="93">
        <v>1</v>
      </c>
      <c r="I1117" s="93" t="s">
        <v>911</v>
      </c>
      <c r="J1117" s="93" t="s">
        <v>911</v>
      </c>
    </row>
    <row r="1118" spans="1:10" ht="18.75">
      <c r="A1118" s="93"/>
      <c r="B1118" s="106" t="s">
        <v>1209</v>
      </c>
      <c r="C1118" s="92" t="s">
        <v>1180</v>
      </c>
      <c r="D1118" s="93">
        <v>4</v>
      </c>
      <c r="E1118" s="93">
        <v>2</v>
      </c>
      <c r="F1118" s="93" t="s">
        <v>911</v>
      </c>
      <c r="G1118" s="93">
        <v>1</v>
      </c>
      <c r="H1118" s="93" t="s">
        <v>911</v>
      </c>
      <c r="I1118" s="93">
        <v>1</v>
      </c>
      <c r="J1118" s="93" t="s">
        <v>911</v>
      </c>
    </row>
    <row r="1119" spans="1:10" ht="31.5">
      <c r="A1119" s="93"/>
      <c r="B1119" s="106" t="s">
        <v>1210</v>
      </c>
      <c r="C1119" s="92" t="s">
        <v>1211</v>
      </c>
      <c r="D1119" s="93">
        <v>7</v>
      </c>
      <c r="E1119" s="93">
        <v>2</v>
      </c>
      <c r="F1119" s="93" t="s">
        <v>911</v>
      </c>
      <c r="G1119" s="93">
        <v>1</v>
      </c>
      <c r="H1119" s="93" t="s">
        <v>911</v>
      </c>
      <c r="I1119" s="93">
        <v>1</v>
      </c>
      <c r="J1119" s="93" t="s">
        <v>911</v>
      </c>
    </row>
    <row r="1120" spans="1:10" ht="18.75">
      <c r="A1120" s="93"/>
      <c r="B1120" s="107" t="s">
        <v>1575</v>
      </c>
      <c r="C1120" s="92" t="s">
        <v>2044</v>
      </c>
      <c r="D1120" s="232">
        <f>SUM(D1121:D1123)</f>
        <v>20</v>
      </c>
      <c r="E1120" s="232">
        <f>SUM(E1121:E1123)</f>
        <v>4</v>
      </c>
      <c r="F1120" s="232">
        <v>3</v>
      </c>
      <c r="G1120" s="232">
        <v>1</v>
      </c>
      <c r="H1120" s="232">
        <v>1</v>
      </c>
      <c r="I1120" s="232" t="s">
        <v>911</v>
      </c>
      <c r="J1120" s="232" t="s">
        <v>911</v>
      </c>
    </row>
    <row r="1121" spans="1:10" ht="18.75">
      <c r="A1121" s="93"/>
      <c r="B1121" s="106" t="s">
        <v>1212</v>
      </c>
      <c r="C1121" s="92" t="s">
        <v>1213</v>
      </c>
      <c r="D1121" s="93">
        <v>1</v>
      </c>
      <c r="E1121" s="93" t="s">
        <v>911</v>
      </c>
      <c r="F1121" s="93">
        <v>6</v>
      </c>
      <c r="G1121" s="93">
        <v>7</v>
      </c>
      <c r="H1121" s="93">
        <v>7</v>
      </c>
      <c r="I1121" s="93">
        <v>7</v>
      </c>
      <c r="J1121" s="93">
        <v>7</v>
      </c>
    </row>
    <row r="1122" spans="1:10" ht="18.75">
      <c r="A1122" s="93"/>
      <c r="B1122" s="106" t="s">
        <v>1214</v>
      </c>
      <c r="C1122" s="92"/>
      <c r="D1122" s="93">
        <v>17</v>
      </c>
      <c r="E1122" s="93">
        <v>3</v>
      </c>
      <c r="F1122" s="93">
        <v>1</v>
      </c>
      <c r="G1122" s="93">
        <v>1</v>
      </c>
      <c r="H1122" s="93">
        <v>1</v>
      </c>
      <c r="I1122" s="93" t="s">
        <v>911</v>
      </c>
      <c r="J1122" s="93" t="s">
        <v>911</v>
      </c>
    </row>
    <row r="1123" spans="1:10" ht="18.75">
      <c r="A1123" s="93"/>
      <c r="B1123" s="106" t="s">
        <v>1215</v>
      </c>
      <c r="C1123" s="92"/>
      <c r="D1123" s="93">
        <v>2</v>
      </c>
      <c r="E1123" s="93">
        <v>1</v>
      </c>
      <c r="F1123" s="93">
        <v>1</v>
      </c>
      <c r="G1123" s="93" t="s">
        <v>911</v>
      </c>
      <c r="H1123" s="93" t="s">
        <v>911</v>
      </c>
      <c r="I1123" s="93" t="s">
        <v>911</v>
      </c>
      <c r="J1123" s="93" t="s">
        <v>911</v>
      </c>
    </row>
    <row r="1124" spans="1:10" ht="18.75">
      <c r="A1124" s="93"/>
      <c r="B1124" s="262" t="s">
        <v>1349</v>
      </c>
      <c r="C1124" s="92"/>
      <c r="D1124" s="93"/>
      <c r="E1124" s="93"/>
      <c r="F1124" s="93">
        <v>5</v>
      </c>
      <c r="G1124" s="93">
        <v>5</v>
      </c>
      <c r="H1124" s="93">
        <v>5</v>
      </c>
      <c r="I1124" s="93">
        <v>5</v>
      </c>
      <c r="J1124" s="93">
        <v>5</v>
      </c>
    </row>
    <row r="1125" spans="1:10" ht="18.75">
      <c r="A1125" s="93"/>
      <c r="B1125" s="107" t="s">
        <v>2275</v>
      </c>
      <c r="C1125" s="92" t="s">
        <v>2044</v>
      </c>
      <c r="D1125" s="232">
        <f>SUM(D1126:D1129)</f>
        <v>19</v>
      </c>
      <c r="E1125" s="232">
        <f>SUM(E1126:E1129)</f>
        <v>7</v>
      </c>
      <c r="F1125" s="232">
        <v>4</v>
      </c>
      <c r="G1125" s="232">
        <v>1</v>
      </c>
      <c r="H1125" s="232">
        <v>1</v>
      </c>
      <c r="I1125" s="232">
        <v>1</v>
      </c>
      <c r="J1125" s="232" t="s">
        <v>911</v>
      </c>
    </row>
    <row r="1126" spans="1:10" ht="18.75">
      <c r="A1126" s="93"/>
      <c r="B1126" s="106" t="s">
        <v>600</v>
      </c>
      <c r="C1126" s="92" t="s">
        <v>1216</v>
      </c>
      <c r="D1126" s="93">
        <v>16</v>
      </c>
      <c r="E1126" s="93">
        <v>4</v>
      </c>
      <c r="F1126" s="93">
        <v>1</v>
      </c>
      <c r="G1126" s="93">
        <v>1</v>
      </c>
      <c r="H1126" s="93">
        <v>1</v>
      </c>
      <c r="I1126" s="93">
        <v>1</v>
      </c>
      <c r="J1126" s="93" t="s">
        <v>911</v>
      </c>
    </row>
    <row r="1127" spans="1:10" ht="18.75">
      <c r="A1127" s="93"/>
      <c r="B1127" s="106" t="s">
        <v>599</v>
      </c>
      <c r="C1127" s="92" t="s">
        <v>1217</v>
      </c>
      <c r="D1127" s="93">
        <v>1</v>
      </c>
      <c r="E1127" s="93">
        <v>1</v>
      </c>
      <c r="F1127" s="93">
        <v>1</v>
      </c>
      <c r="G1127" s="93" t="s">
        <v>911</v>
      </c>
      <c r="H1127" s="93" t="s">
        <v>911</v>
      </c>
      <c r="I1127" s="93" t="s">
        <v>911</v>
      </c>
      <c r="J1127" s="93" t="s">
        <v>911</v>
      </c>
    </row>
    <row r="1128" spans="1:10" ht="18.75">
      <c r="A1128" s="93"/>
      <c r="B1128" s="106" t="s">
        <v>1218</v>
      </c>
      <c r="C1128" s="92" t="s">
        <v>1219</v>
      </c>
      <c r="D1128" s="93">
        <v>1</v>
      </c>
      <c r="E1128" s="93">
        <v>1</v>
      </c>
      <c r="F1128" s="93">
        <v>1</v>
      </c>
      <c r="G1128" s="93" t="s">
        <v>911</v>
      </c>
      <c r="H1128" s="93" t="s">
        <v>911</v>
      </c>
      <c r="I1128" s="93" t="s">
        <v>911</v>
      </c>
      <c r="J1128" s="93" t="s">
        <v>911</v>
      </c>
    </row>
    <row r="1129" spans="1:10" ht="18.75">
      <c r="A1129" s="93"/>
      <c r="B1129" s="106" t="s">
        <v>1220</v>
      </c>
      <c r="C1129" s="92" t="s">
        <v>1221</v>
      </c>
      <c r="D1129" s="93">
        <v>1</v>
      </c>
      <c r="E1129" s="93">
        <v>1</v>
      </c>
      <c r="F1129" s="93">
        <v>1</v>
      </c>
      <c r="G1129" s="93" t="s">
        <v>911</v>
      </c>
      <c r="H1129" s="93" t="s">
        <v>911</v>
      </c>
      <c r="I1129" s="93" t="s">
        <v>911</v>
      </c>
      <c r="J1129" s="93" t="s">
        <v>911</v>
      </c>
    </row>
    <row r="1130" spans="1:10" ht="18.75">
      <c r="A1130" s="179">
        <v>66</v>
      </c>
      <c r="B1130" s="255" t="s">
        <v>1357</v>
      </c>
      <c r="C1130" s="92"/>
      <c r="D1130" s="93"/>
      <c r="E1130" s="93"/>
      <c r="F1130" s="433">
        <v>19</v>
      </c>
      <c r="G1130" s="433">
        <v>21</v>
      </c>
      <c r="H1130" s="433">
        <v>25</v>
      </c>
      <c r="I1130" s="433">
        <v>23</v>
      </c>
      <c r="J1130" s="433">
        <v>21</v>
      </c>
    </row>
    <row r="1131" spans="1:10" ht="18.75">
      <c r="A1131" s="431"/>
      <c r="B1131" s="300" t="s">
        <v>179</v>
      </c>
      <c r="C1131" s="92"/>
      <c r="D1131" s="93"/>
      <c r="E1131" s="93"/>
      <c r="F1131" s="434">
        <v>10</v>
      </c>
      <c r="G1131" s="434">
        <v>12</v>
      </c>
      <c r="H1131" s="434">
        <v>16</v>
      </c>
      <c r="I1131" s="434">
        <v>14</v>
      </c>
      <c r="J1131" s="434">
        <v>12</v>
      </c>
    </row>
    <row r="1132" spans="1:10" ht="18.75">
      <c r="A1132" s="431"/>
      <c r="B1132" s="262" t="s">
        <v>2226</v>
      </c>
      <c r="C1132" s="92"/>
      <c r="D1132" s="93"/>
      <c r="E1132" s="93"/>
      <c r="F1132" s="432">
        <v>4</v>
      </c>
      <c r="G1132" s="432">
        <v>4</v>
      </c>
      <c r="H1132" s="432">
        <v>8</v>
      </c>
      <c r="I1132" s="432">
        <v>6</v>
      </c>
      <c r="J1132" s="432">
        <v>4</v>
      </c>
    </row>
    <row r="1133" spans="1:10" ht="18.75">
      <c r="A1133" s="431"/>
      <c r="B1133" s="262" t="s">
        <v>1347</v>
      </c>
      <c r="C1133" s="92"/>
      <c r="D1133" s="93"/>
      <c r="E1133" s="93"/>
      <c r="F1133" s="432">
        <v>2</v>
      </c>
      <c r="G1133" s="432">
        <v>2</v>
      </c>
      <c r="H1133" s="432">
        <v>2</v>
      </c>
      <c r="I1133" s="432">
        <v>2</v>
      </c>
      <c r="J1133" s="432">
        <v>4</v>
      </c>
    </row>
    <row r="1134" spans="1:10" ht="18.75">
      <c r="A1134" s="431"/>
      <c r="B1134" s="262" t="s">
        <v>1609</v>
      </c>
      <c r="C1134" s="92"/>
      <c r="D1134" s="93"/>
      <c r="E1134" s="93"/>
      <c r="F1134" s="432">
        <v>4</v>
      </c>
      <c r="G1134" s="432">
        <v>6</v>
      </c>
      <c r="H1134" s="432">
        <v>6</v>
      </c>
      <c r="I1134" s="432">
        <v>6</v>
      </c>
      <c r="J1134" s="432">
        <v>4</v>
      </c>
    </row>
    <row r="1135" spans="1:10" ht="18.75">
      <c r="A1135" s="431"/>
      <c r="B1135" s="107" t="s">
        <v>1575</v>
      </c>
      <c r="C1135" s="92"/>
      <c r="D1135" s="93"/>
      <c r="E1135" s="93"/>
      <c r="F1135" s="434">
        <v>9</v>
      </c>
      <c r="G1135" s="434">
        <v>9</v>
      </c>
      <c r="H1135" s="434">
        <v>9</v>
      </c>
      <c r="I1135" s="434">
        <v>9</v>
      </c>
      <c r="J1135" s="434">
        <v>9</v>
      </c>
    </row>
    <row r="1136" spans="1:10" ht="18.75">
      <c r="A1136" s="431"/>
      <c r="B1136" s="262" t="s">
        <v>1797</v>
      </c>
      <c r="C1136" s="92"/>
      <c r="D1136" s="93"/>
      <c r="E1136" s="93"/>
      <c r="F1136" s="432">
        <v>6</v>
      </c>
      <c r="G1136" s="432">
        <v>6</v>
      </c>
      <c r="H1136" s="432">
        <v>6</v>
      </c>
      <c r="I1136" s="432">
        <v>6</v>
      </c>
      <c r="J1136" s="432">
        <v>6</v>
      </c>
    </row>
    <row r="1137" spans="1:10" ht="18.75">
      <c r="A1137" s="431"/>
      <c r="B1137" s="262" t="s">
        <v>1348</v>
      </c>
      <c r="C1137" s="92"/>
      <c r="D1137" s="93"/>
      <c r="E1137" s="93"/>
      <c r="F1137" s="432">
        <v>3</v>
      </c>
      <c r="G1137" s="432">
        <v>3</v>
      </c>
      <c r="H1137" s="432">
        <v>3</v>
      </c>
      <c r="I1137" s="432">
        <v>3</v>
      </c>
      <c r="J1137" s="432">
        <v>3</v>
      </c>
    </row>
    <row r="1138" spans="1:10" ht="18.75">
      <c r="A1138" s="179">
        <v>67</v>
      </c>
      <c r="B1138" s="255" t="s">
        <v>1358</v>
      </c>
      <c r="C1138" s="92"/>
      <c r="D1138" s="93"/>
      <c r="E1138" s="93"/>
      <c r="F1138" s="260">
        <v>4</v>
      </c>
      <c r="G1138" s="260">
        <v>4</v>
      </c>
      <c r="H1138" s="260">
        <v>2</v>
      </c>
      <c r="I1138" s="260">
        <v>4</v>
      </c>
      <c r="J1138" s="260">
        <v>2</v>
      </c>
    </row>
    <row r="1139" spans="1:10" ht="18.75">
      <c r="A1139" s="431"/>
      <c r="B1139" s="300" t="s">
        <v>179</v>
      </c>
      <c r="C1139" s="92"/>
      <c r="D1139" s="93"/>
      <c r="E1139" s="93"/>
      <c r="F1139" s="435">
        <v>2</v>
      </c>
      <c r="G1139" s="435">
        <v>2</v>
      </c>
      <c r="H1139" s="435" t="s">
        <v>911</v>
      </c>
      <c r="I1139" s="435">
        <v>2</v>
      </c>
      <c r="J1139" s="435" t="s">
        <v>911</v>
      </c>
    </row>
    <row r="1140" spans="1:10" ht="18.75">
      <c r="A1140" s="431"/>
      <c r="B1140" s="262" t="s">
        <v>337</v>
      </c>
      <c r="C1140" s="92"/>
      <c r="D1140" s="93"/>
      <c r="E1140" s="93"/>
      <c r="F1140" s="129">
        <v>2</v>
      </c>
      <c r="G1140" s="129">
        <v>2</v>
      </c>
      <c r="H1140" s="129" t="s">
        <v>911</v>
      </c>
      <c r="I1140" s="129">
        <v>2</v>
      </c>
      <c r="J1140" s="129" t="s">
        <v>911</v>
      </c>
    </row>
    <row r="1141" spans="1:10" ht="18.75">
      <c r="A1141" s="431"/>
      <c r="B1141" s="107" t="s">
        <v>1575</v>
      </c>
      <c r="C1141" s="92"/>
      <c r="D1141" s="93"/>
      <c r="E1141" s="93"/>
      <c r="F1141" s="435">
        <v>2</v>
      </c>
      <c r="G1141" s="435">
        <v>2</v>
      </c>
      <c r="H1141" s="435">
        <v>2</v>
      </c>
      <c r="I1141" s="435">
        <v>2</v>
      </c>
      <c r="J1141" s="435">
        <v>2</v>
      </c>
    </row>
    <row r="1142" spans="1:10" ht="18.75" customHeight="1">
      <c r="A1142" s="431"/>
      <c r="B1142" s="262" t="s">
        <v>787</v>
      </c>
      <c r="C1142" s="92"/>
      <c r="D1142" s="93"/>
      <c r="E1142" s="93"/>
      <c r="F1142" s="129">
        <v>1</v>
      </c>
      <c r="G1142" s="129">
        <v>1</v>
      </c>
      <c r="H1142" s="129">
        <v>1</v>
      </c>
      <c r="I1142" s="129">
        <v>1</v>
      </c>
      <c r="J1142" s="129">
        <v>1</v>
      </c>
    </row>
    <row r="1143" spans="1:10" ht="18.75">
      <c r="A1143" s="431"/>
      <c r="B1143" s="262" t="s">
        <v>1349</v>
      </c>
      <c r="C1143" s="92"/>
      <c r="D1143" s="93"/>
      <c r="E1143" s="93"/>
      <c r="F1143" s="129">
        <v>1</v>
      </c>
      <c r="G1143" s="129">
        <v>1</v>
      </c>
      <c r="H1143" s="129">
        <v>1</v>
      </c>
      <c r="I1143" s="129">
        <v>1</v>
      </c>
      <c r="J1143" s="129">
        <v>1</v>
      </c>
    </row>
    <row r="1144" spans="1:10" ht="18.75">
      <c r="A1144" s="179">
        <v>68</v>
      </c>
      <c r="B1144" s="255" t="s">
        <v>1359</v>
      </c>
      <c r="C1144" s="92"/>
      <c r="D1144" s="93"/>
      <c r="E1144" s="93"/>
      <c r="F1144" s="260">
        <v>40</v>
      </c>
      <c r="G1144" s="260">
        <v>40</v>
      </c>
      <c r="H1144" s="260">
        <v>40</v>
      </c>
      <c r="I1144" s="260">
        <v>40</v>
      </c>
      <c r="J1144" s="260">
        <v>40</v>
      </c>
    </row>
    <row r="1145" spans="1:10" ht="18.75">
      <c r="A1145" s="431"/>
      <c r="B1145" s="300" t="s">
        <v>179</v>
      </c>
      <c r="C1145" s="92"/>
      <c r="D1145" s="93"/>
      <c r="E1145" s="93"/>
      <c r="F1145" s="435">
        <v>31</v>
      </c>
      <c r="G1145" s="435">
        <v>31</v>
      </c>
      <c r="H1145" s="435">
        <v>31</v>
      </c>
      <c r="I1145" s="435">
        <v>31</v>
      </c>
      <c r="J1145" s="435">
        <v>31</v>
      </c>
    </row>
    <row r="1146" spans="1:10" ht="18.75">
      <c r="A1146" s="431"/>
      <c r="B1146" s="262" t="s">
        <v>1350</v>
      </c>
      <c r="C1146" s="92"/>
      <c r="D1146" s="93"/>
      <c r="E1146" s="93"/>
      <c r="F1146" s="129">
        <v>5</v>
      </c>
      <c r="G1146" s="129">
        <v>5</v>
      </c>
      <c r="H1146" s="129">
        <v>5</v>
      </c>
      <c r="I1146" s="129">
        <v>5</v>
      </c>
      <c r="J1146" s="129">
        <v>5</v>
      </c>
    </row>
    <row r="1147" spans="1:10" ht="18.75" customHeight="1">
      <c r="A1147" s="431"/>
      <c r="B1147" s="262" t="s">
        <v>877</v>
      </c>
      <c r="C1147" s="92"/>
      <c r="D1147" s="93"/>
      <c r="E1147" s="93"/>
      <c r="F1147" s="129">
        <v>15</v>
      </c>
      <c r="G1147" s="129">
        <v>15</v>
      </c>
      <c r="H1147" s="129">
        <v>15</v>
      </c>
      <c r="I1147" s="129">
        <v>15</v>
      </c>
      <c r="J1147" s="129">
        <v>15</v>
      </c>
    </row>
    <row r="1148" spans="1:10" ht="18.75" customHeight="1">
      <c r="A1148" s="431"/>
      <c r="B1148" s="262" t="s">
        <v>1351</v>
      </c>
      <c r="C1148" s="92"/>
      <c r="D1148" s="93"/>
      <c r="E1148" s="93"/>
      <c r="F1148" s="129">
        <v>3</v>
      </c>
      <c r="G1148" s="129">
        <v>3</v>
      </c>
      <c r="H1148" s="129">
        <v>3</v>
      </c>
      <c r="I1148" s="129">
        <v>3</v>
      </c>
      <c r="J1148" s="129">
        <v>3</v>
      </c>
    </row>
    <row r="1149" spans="1:10" ht="18.75">
      <c r="A1149" s="431"/>
      <c r="B1149" s="262" t="s">
        <v>1972</v>
      </c>
      <c r="C1149" s="92"/>
      <c r="D1149" s="93"/>
      <c r="E1149" s="93"/>
      <c r="F1149" s="129">
        <v>5</v>
      </c>
      <c r="G1149" s="129">
        <v>5</v>
      </c>
      <c r="H1149" s="129">
        <v>5</v>
      </c>
      <c r="I1149" s="129">
        <v>5</v>
      </c>
      <c r="J1149" s="129">
        <v>5</v>
      </c>
    </row>
    <row r="1150" spans="1:10" ht="18.75">
      <c r="A1150" s="431"/>
      <c r="B1150" s="262" t="s">
        <v>1352</v>
      </c>
      <c r="C1150" s="92"/>
      <c r="D1150" s="93"/>
      <c r="E1150" s="93"/>
      <c r="F1150" s="129">
        <v>3</v>
      </c>
      <c r="G1150" s="129">
        <v>3</v>
      </c>
      <c r="H1150" s="129">
        <v>3</v>
      </c>
      <c r="I1150" s="129">
        <v>3</v>
      </c>
      <c r="J1150" s="129">
        <v>3</v>
      </c>
    </row>
    <row r="1151" spans="1:10" ht="18.75">
      <c r="A1151" s="431"/>
      <c r="B1151" s="107" t="s">
        <v>1575</v>
      </c>
      <c r="C1151" s="92"/>
      <c r="D1151" s="93"/>
      <c r="E1151" s="93"/>
      <c r="F1151" s="435">
        <v>9</v>
      </c>
      <c r="G1151" s="435">
        <v>9</v>
      </c>
      <c r="H1151" s="435">
        <v>9</v>
      </c>
      <c r="I1151" s="435">
        <v>9</v>
      </c>
      <c r="J1151" s="435">
        <v>9</v>
      </c>
    </row>
    <row r="1152" spans="1:10" ht="18.75">
      <c r="A1152" s="431"/>
      <c r="B1152" s="262" t="s">
        <v>1353</v>
      </c>
      <c r="C1152" s="92"/>
      <c r="D1152" s="93"/>
      <c r="E1152" s="93"/>
      <c r="F1152" s="129">
        <v>3</v>
      </c>
      <c r="G1152" s="129">
        <v>3</v>
      </c>
      <c r="H1152" s="129">
        <v>3</v>
      </c>
      <c r="I1152" s="129">
        <v>3</v>
      </c>
      <c r="J1152" s="129">
        <v>3</v>
      </c>
    </row>
    <row r="1153" spans="1:10" ht="18.75">
      <c r="A1153" s="431"/>
      <c r="B1153" s="262" t="s">
        <v>1354</v>
      </c>
      <c r="C1153" s="92"/>
      <c r="D1153" s="93"/>
      <c r="E1153" s="93"/>
      <c r="F1153" s="129">
        <v>3</v>
      </c>
      <c r="G1153" s="129">
        <v>3</v>
      </c>
      <c r="H1153" s="129">
        <v>3</v>
      </c>
      <c r="I1153" s="129">
        <v>3</v>
      </c>
      <c r="J1153" s="129">
        <v>3</v>
      </c>
    </row>
    <row r="1154" spans="1:10" ht="18.75">
      <c r="A1154" s="431"/>
      <c r="B1154" s="262" t="s">
        <v>1348</v>
      </c>
      <c r="C1154" s="92"/>
      <c r="D1154" s="93"/>
      <c r="E1154" s="93"/>
      <c r="F1154" s="129">
        <v>3</v>
      </c>
      <c r="G1154" s="129">
        <v>3</v>
      </c>
      <c r="H1154" s="129">
        <v>3</v>
      </c>
      <c r="I1154" s="129">
        <v>3</v>
      </c>
      <c r="J1154" s="129">
        <v>3</v>
      </c>
    </row>
    <row r="1155" spans="1:10" ht="18.75">
      <c r="A1155" s="504" t="s">
        <v>1409</v>
      </c>
      <c r="B1155" s="505"/>
      <c r="C1155" s="505"/>
      <c r="D1155" s="505"/>
      <c r="E1155" s="505"/>
      <c r="F1155" s="505"/>
      <c r="G1155" s="505"/>
      <c r="H1155" s="505"/>
      <c r="I1155" s="505"/>
      <c r="J1155" s="506"/>
    </row>
    <row r="1156" spans="1:10" ht="18.75">
      <c r="A1156" s="179">
        <v>69</v>
      </c>
      <c r="B1156" s="95" t="s">
        <v>1137</v>
      </c>
      <c r="C1156" s="95"/>
      <c r="D1156" s="54">
        <v>31</v>
      </c>
      <c r="E1156" s="54" t="s">
        <v>911</v>
      </c>
      <c r="F1156" s="54">
        <v>18</v>
      </c>
      <c r="G1156" s="54">
        <v>25</v>
      </c>
      <c r="H1156" s="54">
        <v>36</v>
      </c>
      <c r="I1156" s="54">
        <v>36</v>
      </c>
      <c r="J1156" s="54">
        <v>38</v>
      </c>
    </row>
    <row r="1157" spans="1:10" ht="18.75">
      <c r="A1157" s="93"/>
      <c r="B1157" s="104" t="s">
        <v>179</v>
      </c>
      <c r="C1157" s="98"/>
      <c r="D1157" s="289">
        <v>18</v>
      </c>
      <c r="E1157" s="289" t="s">
        <v>911</v>
      </c>
      <c r="F1157" s="289">
        <v>16</v>
      </c>
      <c r="G1157" s="289">
        <v>22</v>
      </c>
      <c r="H1157" s="289">
        <v>33</v>
      </c>
      <c r="I1157" s="289">
        <v>33</v>
      </c>
      <c r="J1157" s="289">
        <v>35</v>
      </c>
    </row>
    <row r="1158" spans="1:10" ht="18.75">
      <c r="A1158" s="93"/>
      <c r="B1158" s="98" t="s">
        <v>877</v>
      </c>
      <c r="C1158" s="22">
        <v>35212</v>
      </c>
      <c r="D1158" s="22">
        <v>15</v>
      </c>
      <c r="E1158" s="22" t="s">
        <v>911</v>
      </c>
      <c r="F1158" s="22">
        <v>13</v>
      </c>
      <c r="G1158" s="22">
        <v>18</v>
      </c>
      <c r="H1158" s="22">
        <v>28</v>
      </c>
      <c r="I1158" s="22">
        <v>28</v>
      </c>
      <c r="J1158" s="22">
        <v>30</v>
      </c>
    </row>
    <row r="1159" spans="1:10" ht="18.75">
      <c r="A1159" s="93"/>
      <c r="B1159" s="98" t="s">
        <v>1873</v>
      </c>
      <c r="C1159" s="98"/>
      <c r="D1159" s="22">
        <v>3</v>
      </c>
      <c r="E1159" s="22" t="s">
        <v>911</v>
      </c>
      <c r="F1159" s="22">
        <v>3</v>
      </c>
      <c r="G1159" s="22">
        <v>4</v>
      </c>
      <c r="H1159" s="22">
        <v>5</v>
      </c>
      <c r="I1159" s="22">
        <v>5</v>
      </c>
      <c r="J1159" s="22">
        <v>5</v>
      </c>
    </row>
    <row r="1160" spans="1:10" ht="18.75">
      <c r="A1160" s="93"/>
      <c r="B1160" s="104" t="s">
        <v>2275</v>
      </c>
      <c r="C1160" s="98"/>
      <c r="D1160" s="289">
        <v>3</v>
      </c>
      <c r="E1160" s="289" t="s">
        <v>911</v>
      </c>
      <c r="F1160" s="289">
        <v>2</v>
      </c>
      <c r="G1160" s="289">
        <v>3</v>
      </c>
      <c r="H1160" s="289">
        <v>3</v>
      </c>
      <c r="I1160" s="289">
        <v>3</v>
      </c>
      <c r="J1160" s="289">
        <v>3</v>
      </c>
    </row>
    <row r="1161" spans="1:10" ht="18.75">
      <c r="A1161" s="93"/>
      <c r="B1161" s="98" t="s">
        <v>1874</v>
      </c>
      <c r="C1161" s="98"/>
      <c r="D1161" s="22">
        <v>2</v>
      </c>
      <c r="E1161" s="22" t="s">
        <v>911</v>
      </c>
      <c r="F1161" s="22">
        <v>1</v>
      </c>
      <c r="G1161" s="22">
        <v>2</v>
      </c>
      <c r="H1161" s="22">
        <v>2</v>
      </c>
      <c r="I1161" s="22">
        <v>2</v>
      </c>
      <c r="J1161" s="22">
        <v>2</v>
      </c>
    </row>
    <row r="1162" spans="1:10" ht="18.75">
      <c r="A1162" s="93"/>
      <c r="B1162" s="98" t="s">
        <v>1811</v>
      </c>
      <c r="C1162" s="98"/>
      <c r="D1162" s="22">
        <v>1</v>
      </c>
      <c r="E1162" s="22" t="s">
        <v>911</v>
      </c>
      <c r="F1162" s="22">
        <v>1</v>
      </c>
      <c r="G1162" s="22">
        <v>1</v>
      </c>
      <c r="H1162" s="22">
        <v>1</v>
      </c>
      <c r="I1162" s="22">
        <v>1</v>
      </c>
      <c r="J1162" s="22">
        <v>1</v>
      </c>
    </row>
    <row r="1163" spans="1:10" ht="18.75">
      <c r="A1163" s="179">
        <v>70</v>
      </c>
      <c r="B1163" s="95" t="s">
        <v>1138</v>
      </c>
      <c r="C1163" s="95"/>
      <c r="D1163" s="96">
        <v>89</v>
      </c>
      <c r="E1163" s="96">
        <v>15</v>
      </c>
      <c r="F1163" s="96">
        <v>3</v>
      </c>
      <c r="G1163" s="96">
        <v>2</v>
      </c>
      <c r="H1163" s="96">
        <v>2</v>
      </c>
      <c r="I1163" s="96">
        <v>2</v>
      </c>
      <c r="J1163" s="96">
        <v>2</v>
      </c>
    </row>
    <row r="1164" spans="1:10" ht="18.75">
      <c r="A1164" s="93"/>
      <c r="B1164" s="218" t="s">
        <v>179</v>
      </c>
      <c r="C1164" s="98"/>
      <c r="D1164" s="209">
        <v>11</v>
      </c>
      <c r="E1164" s="209">
        <v>4</v>
      </c>
      <c r="F1164" s="209">
        <v>1</v>
      </c>
      <c r="G1164" s="209" t="s">
        <v>911</v>
      </c>
      <c r="H1164" s="209" t="s">
        <v>911</v>
      </c>
      <c r="I1164" s="209" t="s">
        <v>911</v>
      </c>
      <c r="J1164" s="209" t="s">
        <v>911</v>
      </c>
    </row>
    <row r="1165" spans="1:10" ht="18.75">
      <c r="A1165" s="93"/>
      <c r="B1165" s="182" t="s">
        <v>1875</v>
      </c>
      <c r="C1165" s="98"/>
      <c r="D1165" s="97">
        <v>3</v>
      </c>
      <c r="E1165" s="97">
        <v>1</v>
      </c>
      <c r="F1165" s="97">
        <v>1</v>
      </c>
      <c r="G1165" s="97" t="s">
        <v>911</v>
      </c>
      <c r="H1165" s="97" t="s">
        <v>911</v>
      </c>
      <c r="I1165" s="97" t="s">
        <v>911</v>
      </c>
      <c r="J1165" s="97" t="s">
        <v>911</v>
      </c>
    </row>
    <row r="1166" spans="1:10" ht="18.75">
      <c r="A1166" s="93"/>
      <c r="B1166" s="104" t="s">
        <v>1575</v>
      </c>
      <c r="C1166" s="98"/>
      <c r="D1166" s="209">
        <v>74</v>
      </c>
      <c r="E1166" s="209">
        <v>11</v>
      </c>
      <c r="F1166" s="209">
        <v>2</v>
      </c>
      <c r="G1166" s="209">
        <v>2</v>
      </c>
      <c r="H1166" s="209">
        <v>2</v>
      </c>
      <c r="I1166" s="209">
        <v>2</v>
      </c>
      <c r="J1166" s="209">
        <v>2</v>
      </c>
    </row>
    <row r="1167" spans="1:10" ht="18.75">
      <c r="A1167" s="93"/>
      <c r="B1167" s="231" t="s">
        <v>1170</v>
      </c>
      <c r="C1167" s="98"/>
      <c r="D1167" s="97">
        <v>5</v>
      </c>
      <c r="E1167" s="97">
        <v>1</v>
      </c>
      <c r="F1167" s="97">
        <v>1</v>
      </c>
      <c r="G1167" s="97">
        <v>1</v>
      </c>
      <c r="H1167" s="97">
        <v>1</v>
      </c>
      <c r="I1167" s="97">
        <v>1</v>
      </c>
      <c r="J1167" s="97">
        <v>1</v>
      </c>
    </row>
    <row r="1168" spans="1:10" ht="18.75">
      <c r="A1168" s="93"/>
      <c r="B1168" s="123" t="s">
        <v>1873</v>
      </c>
      <c r="C1168" s="98"/>
      <c r="D1168" s="97">
        <v>1</v>
      </c>
      <c r="E1168" s="97" t="s">
        <v>911</v>
      </c>
      <c r="F1168" s="97">
        <v>1</v>
      </c>
      <c r="G1168" s="97">
        <v>1</v>
      </c>
      <c r="H1168" s="97">
        <v>1</v>
      </c>
      <c r="I1168" s="97">
        <v>1</v>
      </c>
      <c r="J1168" s="97">
        <v>1</v>
      </c>
    </row>
    <row r="1169" spans="1:10" ht="18.75" customHeight="1">
      <c r="A1169" s="519" t="s">
        <v>1568</v>
      </c>
      <c r="B1169" s="507"/>
      <c r="C1169" s="507"/>
      <c r="D1169" s="507"/>
      <c r="E1169" s="507"/>
      <c r="F1169" s="507"/>
      <c r="G1169" s="507"/>
      <c r="H1169" s="507"/>
      <c r="I1169" s="507"/>
      <c r="J1169" s="508"/>
    </row>
    <row r="1170" spans="1:10" ht="18.75" customHeight="1">
      <c r="A1170" s="504" t="s">
        <v>1409</v>
      </c>
      <c r="B1170" s="505"/>
      <c r="C1170" s="505"/>
      <c r="D1170" s="505"/>
      <c r="E1170" s="505"/>
      <c r="F1170" s="505"/>
      <c r="G1170" s="505"/>
      <c r="H1170" s="505"/>
      <c r="I1170" s="505"/>
      <c r="J1170" s="506"/>
    </row>
    <row r="1171" spans="1:10" ht="18.75">
      <c r="A1171" s="179">
        <v>71</v>
      </c>
      <c r="B1171" s="95" t="s">
        <v>1139</v>
      </c>
      <c r="C1171" s="54"/>
      <c r="D1171" s="54">
        <v>73</v>
      </c>
      <c r="E1171" s="54">
        <v>10</v>
      </c>
      <c r="F1171" s="54">
        <v>7</v>
      </c>
      <c r="G1171" s="54">
        <v>4</v>
      </c>
      <c r="H1171" s="54">
        <v>5</v>
      </c>
      <c r="I1171" s="54">
        <v>5</v>
      </c>
      <c r="J1171" s="54">
        <v>7</v>
      </c>
    </row>
    <row r="1172" spans="1:10" ht="18.75">
      <c r="A1172" s="11"/>
      <c r="B1172" s="104" t="s">
        <v>179</v>
      </c>
      <c r="C1172" s="22"/>
      <c r="D1172" s="289">
        <v>57</v>
      </c>
      <c r="E1172" s="289">
        <v>8</v>
      </c>
      <c r="F1172" s="289">
        <v>5</v>
      </c>
      <c r="G1172" s="289">
        <v>4</v>
      </c>
      <c r="H1172" s="289">
        <v>4</v>
      </c>
      <c r="I1172" s="289">
        <v>4</v>
      </c>
      <c r="J1172" s="289">
        <v>7</v>
      </c>
    </row>
    <row r="1173" spans="1:10" ht="18.75">
      <c r="A1173" s="11"/>
      <c r="B1173" s="98" t="s">
        <v>890</v>
      </c>
      <c r="C1173" s="22">
        <v>35212</v>
      </c>
      <c r="D1173" s="22">
        <v>27</v>
      </c>
      <c r="E1173" s="22">
        <v>6</v>
      </c>
      <c r="F1173" s="22">
        <v>3</v>
      </c>
      <c r="G1173" s="22">
        <v>3</v>
      </c>
      <c r="H1173" s="22">
        <v>3</v>
      </c>
      <c r="I1173" s="22">
        <v>3</v>
      </c>
      <c r="J1173" s="22">
        <v>4</v>
      </c>
    </row>
    <row r="1174" spans="1:10" ht="18.75">
      <c r="A1174" s="11"/>
      <c r="B1174" s="98" t="s">
        <v>627</v>
      </c>
      <c r="C1174" s="22">
        <v>11442</v>
      </c>
      <c r="D1174" s="22">
        <v>6</v>
      </c>
      <c r="E1174" s="22" t="s">
        <v>911</v>
      </c>
      <c r="F1174" s="22">
        <v>2</v>
      </c>
      <c r="G1174" s="22">
        <v>1</v>
      </c>
      <c r="H1174" s="22">
        <v>2</v>
      </c>
      <c r="I1174" s="22">
        <v>2</v>
      </c>
      <c r="J1174" s="22">
        <v>3</v>
      </c>
    </row>
    <row r="1175" spans="1:10" ht="18.75">
      <c r="A1175" s="11"/>
      <c r="B1175" s="104" t="s">
        <v>1575</v>
      </c>
      <c r="C1175" s="22"/>
      <c r="D1175" s="289">
        <v>11</v>
      </c>
      <c r="E1175" s="289">
        <v>1</v>
      </c>
      <c r="F1175" s="289">
        <v>1</v>
      </c>
      <c r="G1175" s="289" t="s">
        <v>911</v>
      </c>
      <c r="H1175" s="289">
        <v>1</v>
      </c>
      <c r="I1175" s="289">
        <v>1</v>
      </c>
      <c r="J1175" s="289" t="s">
        <v>911</v>
      </c>
    </row>
    <row r="1176" spans="1:10" ht="18.75">
      <c r="A1176" s="11"/>
      <c r="B1176" s="98" t="s">
        <v>1965</v>
      </c>
      <c r="C1176" s="22">
        <v>20336</v>
      </c>
      <c r="D1176" s="22">
        <v>1</v>
      </c>
      <c r="E1176" s="22">
        <v>1</v>
      </c>
      <c r="F1176" s="22">
        <v>1</v>
      </c>
      <c r="G1176" s="22" t="s">
        <v>911</v>
      </c>
      <c r="H1176" s="22" t="s">
        <v>911</v>
      </c>
      <c r="I1176" s="22" t="s">
        <v>911</v>
      </c>
      <c r="J1176" s="22" t="s">
        <v>911</v>
      </c>
    </row>
    <row r="1177" spans="1:10" ht="18.75">
      <c r="A1177" s="11"/>
      <c r="B1177" s="104" t="s">
        <v>2275</v>
      </c>
      <c r="C1177" s="22"/>
      <c r="D1177" s="289">
        <v>5</v>
      </c>
      <c r="E1177" s="289">
        <v>1</v>
      </c>
      <c r="F1177" s="289">
        <v>1</v>
      </c>
      <c r="G1177" s="289" t="s">
        <v>911</v>
      </c>
      <c r="H1177" s="289" t="s">
        <v>911</v>
      </c>
      <c r="I1177" s="289" t="s">
        <v>911</v>
      </c>
      <c r="J1177" s="289" t="s">
        <v>911</v>
      </c>
    </row>
    <row r="1178" spans="1:10" ht="18.75">
      <c r="A1178" s="11"/>
      <c r="B1178" s="98" t="s">
        <v>1876</v>
      </c>
      <c r="C1178" s="22"/>
      <c r="D1178" s="22">
        <v>1</v>
      </c>
      <c r="E1178" s="22" t="s">
        <v>911</v>
      </c>
      <c r="F1178" s="22">
        <v>1</v>
      </c>
      <c r="G1178" s="54" t="s">
        <v>911</v>
      </c>
      <c r="H1178" s="54" t="s">
        <v>911</v>
      </c>
      <c r="I1178" s="54" t="s">
        <v>911</v>
      </c>
      <c r="J1178" s="54" t="s">
        <v>911</v>
      </c>
    </row>
    <row r="1179" spans="1:10" ht="18.75">
      <c r="A1179" s="519" t="s">
        <v>1567</v>
      </c>
      <c r="B1179" s="507"/>
      <c r="C1179" s="507"/>
      <c r="D1179" s="507"/>
      <c r="E1179" s="507"/>
      <c r="F1179" s="507"/>
      <c r="G1179" s="507"/>
      <c r="H1179" s="507"/>
      <c r="I1179" s="507"/>
      <c r="J1179" s="508"/>
    </row>
    <row r="1180" spans="1:10" ht="18.75">
      <c r="A1180" s="504" t="s">
        <v>1409</v>
      </c>
      <c r="B1180" s="505"/>
      <c r="C1180" s="505"/>
      <c r="D1180" s="505"/>
      <c r="E1180" s="505"/>
      <c r="F1180" s="505"/>
      <c r="G1180" s="505"/>
      <c r="H1180" s="505"/>
      <c r="I1180" s="505"/>
      <c r="J1180" s="506"/>
    </row>
    <row r="1181" spans="1:10" ht="18.75">
      <c r="A1181" s="179">
        <v>72</v>
      </c>
      <c r="B1181" s="95" t="s">
        <v>1140</v>
      </c>
      <c r="C1181" s="98"/>
      <c r="D1181" s="54">
        <v>23</v>
      </c>
      <c r="E1181" s="54">
        <v>1</v>
      </c>
      <c r="F1181" s="54">
        <v>2</v>
      </c>
      <c r="G1181" s="54">
        <v>2</v>
      </c>
      <c r="H1181" s="54">
        <v>2</v>
      </c>
      <c r="I1181" s="54">
        <v>2</v>
      </c>
      <c r="J1181" s="54">
        <v>2</v>
      </c>
    </row>
    <row r="1182" spans="1:10" ht="18.75">
      <c r="A1182" s="93"/>
      <c r="B1182" s="104" t="s">
        <v>179</v>
      </c>
      <c r="C1182" s="22" t="s">
        <v>2043</v>
      </c>
      <c r="D1182" s="289">
        <v>19</v>
      </c>
      <c r="E1182" s="289" t="s">
        <v>911</v>
      </c>
      <c r="F1182" s="289">
        <v>2</v>
      </c>
      <c r="G1182" s="289">
        <v>2</v>
      </c>
      <c r="H1182" s="289">
        <v>2</v>
      </c>
      <c r="I1182" s="289">
        <v>2</v>
      </c>
      <c r="J1182" s="289">
        <v>2</v>
      </c>
    </row>
    <row r="1183" spans="1:10" ht="18.75">
      <c r="A1183" s="179"/>
      <c r="B1183" s="98" t="s">
        <v>2141</v>
      </c>
      <c r="C1183" s="98"/>
      <c r="D1183" s="22">
        <v>19</v>
      </c>
      <c r="E1183" s="22">
        <v>0</v>
      </c>
      <c r="F1183" s="22">
        <v>2</v>
      </c>
      <c r="G1183" s="22">
        <v>2</v>
      </c>
      <c r="H1183" s="22">
        <v>2</v>
      </c>
      <c r="I1183" s="22">
        <v>2</v>
      </c>
      <c r="J1183" s="22">
        <v>2</v>
      </c>
    </row>
    <row r="1184" spans="1:10" ht="18.75" customHeight="1">
      <c r="A1184" s="179">
        <v>73</v>
      </c>
      <c r="B1184" s="95" t="s">
        <v>1141</v>
      </c>
      <c r="C1184" s="22"/>
      <c r="D1184" s="54">
        <v>13</v>
      </c>
      <c r="E1184" s="54">
        <v>2</v>
      </c>
      <c r="F1184" s="54">
        <v>25</v>
      </c>
      <c r="G1184" s="54">
        <v>25</v>
      </c>
      <c r="H1184" s="54">
        <v>25</v>
      </c>
      <c r="I1184" s="54">
        <v>25</v>
      </c>
      <c r="J1184" s="54">
        <v>25</v>
      </c>
    </row>
    <row r="1185" spans="1:10" ht="18.75">
      <c r="A1185" s="93"/>
      <c r="B1185" s="104" t="s">
        <v>179</v>
      </c>
      <c r="C1185" s="22" t="s">
        <v>2043</v>
      </c>
      <c r="D1185" s="289">
        <v>3</v>
      </c>
      <c r="E1185" s="289" t="s">
        <v>911</v>
      </c>
      <c r="F1185" s="289">
        <v>19</v>
      </c>
      <c r="G1185" s="289">
        <v>19</v>
      </c>
      <c r="H1185" s="289">
        <v>19</v>
      </c>
      <c r="I1185" s="289">
        <v>19</v>
      </c>
      <c r="J1185" s="289">
        <v>19</v>
      </c>
    </row>
    <row r="1186" spans="1:10" ht="18.75">
      <c r="A1186" s="93"/>
      <c r="B1186" s="98" t="s">
        <v>890</v>
      </c>
      <c r="C1186" s="22"/>
      <c r="D1186" s="22">
        <v>2</v>
      </c>
      <c r="E1186" s="22" t="s">
        <v>911</v>
      </c>
      <c r="F1186" s="22">
        <v>6</v>
      </c>
      <c r="G1186" s="22">
        <v>6</v>
      </c>
      <c r="H1186" s="22">
        <v>6</v>
      </c>
      <c r="I1186" s="22">
        <v>6</v>
      </c>
      <c r="J1186" s="22">
        <v>6</v>
      </c>
    </row>
    <row r="1187" spans="1:10" ht="18.75">
      <c r="A1187" s="93"/>
      <c r="B1187" s="98" t="s">
        <v>2142</v>
      </c>
      <c r="C1187" s="22"/>
      <c r="D1187" s="22">
        <v>1</v>
      </c>
      <c r="E1187" s="22" t="s">
        <v>911</v>
      </c>
      <c r="F1187" s="22">
        <v>3</v>
      </c>
      <c r="G1187" s="22">
        <v>3</v>
      </c>
      <c r="H1187" s="22">
        <v>3</v>
      </c>
      <c r="I1187" s="22">
        <v>3</v>
      </c>
      <c r="J1187" s="22">
        <v>3</v>
      </c>
    </row>
    <row r="1188" spans="1:10" ht="18.75">
      <c r="A1188" s="93"/>
      <c r="B1188" s="98" t="s">
        <v>218</v>
      </c>
      <c r="C1188" s="22"/>
      <c r="D1188" s="22">
        <v>1</v>
      </c>
      <c r="E1188" s="22" t="s">
        <v>911</v>
      </c>
      <c r="F1188" s="22">
        <v>2</v>
      </c>
      <c r="G1188" s="22">
        <v>2</v>
      </c>
      <c r="H1188" s="22">
        <v>2</v>
      </c>
      <c r="I1188" s="22">
        <v>2</v>
      </c>
      <c r="J1188" s="22">
        <v>2</v>
      </c>
    </row>
    <row r="1189" spans="1:10" ht="18.75">
      <c r="A1189" s="93"/>
      <c r="B1189" s="98" t="s">
        <v>877</v>
      </c>
      <c r="C1189" s="22"/>
      <c r="D1189" s="22">
        <v>1</v>
      </c>
      <c r="E1189" s="22" t="s">
        <v>911</v>
      </c>
      <c r="F1189" s="22">
        <v>2</v>
      </c>
      <c r="G1189" s="22">
        <v>2</v>
      </c>
      <c r="H1189" s="22">
        <v>2</v>
      </c>
      <c r="I1189" s="22">
        <v>2</v>
      </c>
      <c r="J1189" s="22">
        <v>2</v>
      </c>
    </row>
    <row r="1190" spans="1:10" ht="18.75">
      <c r="A1190" s="93"/>
      <c r="B1190" s="98" t="s">
        <v>2143</v>
      </c>
      <c r="C1190" s="22"/>
      <c r="D1190" s="22">
        <v>1</v>
      </c>
      <c r="E1190" s="22" t="s">
        <v>911</v>
      </c>
      <c r="F1190" s="22">
        <v>2</v>
      </c>
      <c r="G1190" s="22">
        <v>2</v>
      </c>
      <c r="H1190" s="22">
        <v>2</v>
      </c>
      <c r="I1190" s="22">
        <v>2</v>
      </c>
      <c r="J1190" s="22">
        <v>2</v>
      </c>
    </row>
    <row r="1191" spans="1:10" ht="18.75" customHeight="1">
      <c r="A1191" s="93"/>
      <c r="B1191" s="98" t="s">
        <v>2144</v>
      </c>
      <c r="C1191" s="22"/>
      <c r="D1191" s="22" t="s">
        <v>911</v>
      </c>
      <c r="E1191" s="22" t="s">
        <v>911</v>
      </c>
      <c r="F1191" s="22">
        <v>1</v>
      </c>
      <c r="G1191" s="22">
        <v>1</v>
      </c>
      <c r="H1191" s="22">
        <v>1</v>
      </c>
      <c r="I1191" s="22">
        <v>1</v>
      </c>
      <c r="J1191" s="22">
        <v>1</v>
      </c>
    </row>
    <row r="1192" spans="1:10" ht="18.75" customHeight="1">
      <c r="A1192" s="93"/>
      <c r="B1192" s="98" t="s">
        <v>627</v>
      </c>
      <c r="C1192" s="22"/>
      <c r="D1192" s="22">
        <v>1</v>
      </c>
      <c r="E1192" s="22" t="s">
        <v>911</v>
      </c>
      <c r="F1192" s="22">
        <v>2</v>
      </c>
      <c r="G1192" s="22">
        <v>2</v>
      </c>
      <c r="H1192" s="22">
        <v>2</v>
      </c>
      <c r="I1192" s="22">
        <v>2</v>
      </c>
      <c r="J1192" s="22">
        <v>2</v>
      </c>
    </row>
    <row r="1193" spans="1:10" ht="18.75">
      <c r="A1193" s="93"/>
      <c r="B1193" s="98" t="s">
        <v>1949</v>
      </c>
      <c r="C1193" s="22"/>
      <c r="D1193" s="22" t="s">
        <v>911</v>
      </c>
      <c r="E1193" s="22" t="s">
        <v>911</v>
      </c>
      <c r="F1193" s="22">
        <v>1</v>
      </c>
      <c r="G1193" s="22">
        <v>1</v>
      </c>
      <c r="H1193" s="22">
        <v>1</v>
      </c>
      <c r="I1193" s="22">
        <v>1</v>
      </c>
      <c r="J1193" s="22">
        <v>1</v>
      </c>
    </row>
    <row r="1194" spans="1:10" ht="18.75">
      <c r="A1194" s="93"/>
      <c r="B1194" s="104" t="s">
        <v>2275</v>
      </c>
      <c r="C1194" s="22" t="s">
        <v>2044</v>
      </c>
      <c r="D1194" s="289">
        <v>6</v>
      </c>
      <c r="E1194" s="289">
        <v>2</v>
      </c>
      <c r="F1194" s="289">
        <v>6</v>
      </c>
      <c r="G1194" s="289">
        <v>6</v>
      </c>
      <c r="H1194" s="289">
        <v>6</v>
      </c>
      <c r="I1194" s="289">
        <v>6</v>
      </c>
      <c r="J1194" s="289">
        <v>6</v>
      </c>
    </row>
    <row r="1195" spans="1:10" ht="18.75">
      <c r="A1195" s="93"/>
      <c r="B1195" s="98" t="s">
        <v>1965</v>
      </c>
      <c r="C1195" s="22"/>
      <c r="D1195" s="22">
        <v>1</v>
      </c>
      <c r="E1195" s="22">
        <v>1</v>
      </c>
      <c r="F1195" s="22">
        <v>2</v>
      </c>
      <c r="G1195" s="22">
        <v>2</v>
      </c>
      <c r="H1195" s="22">
        <v>2</v>
      </c>
      <c r="I1195" s="22">
        <v>2</v>
      </c>
      <c r="J1195" s="22">
        <v>2</v>
      </c>
    </row>
    <row r="1196" spans="1:10" ht="17.25" customHeight="1">
      <c r="A1196" s="93"/>
      <c r="B1196" s="98" t="s">
        <v>1873</v>
      </c>
      <c r="C1196" s="22"/>
      <c r="D1196" s="22">
        <v>1</v>
      </c>
      <c r="E1196" s="22" t="s">
        <v>911</v>
      </c>
      <c r="F1196" s="22">
        <v>1</v>
      </c>
      <c r="G1196" s="22">
        <v>1</v>
      </c>
      <c r="H1196" s="22">
        <v>1</v>
      </c>
      <c r="I1196" s="22">
        <v>1</v>
      </c>
      <c r="J1196" s="22">
        <v>1</v>
      </c>
    </row>
    <row r="1197" spans="1:10" ht="18.75">
      <c r="A1197" s="93"/>
      <c r="B1197" s="98" t="s">
        <v>2145</v>
      </c>
      <c r="C1197" s="22"/>
      <c r="D1197" s="22">
        <v>1</v>
      </c>
      <c r="E1197" s="22">
        <v>1</v>
      </c>
      <c r="F1197" s="22">
        <v>1</v>
      </c>
      <c r="G1197" s="22">
        <v>1</v>
      </c>
      <c r="H1197" s="22">
        <v>1</v>
      </c>
      <c r="I1197" s="22">
        <v>1</v>
      </c>
      <c r="J1197" s="22">
        <v>1</v>
      </c>
    </row>
    <row r="1198" spans="1:10" ht="18.75">
      <c r="A1198" s="93"/>
      <c r="B1198" s="98" t="s">
        <v>2246</v>
      </c>
      <c r="C1198" s="22"/>
      <c r="D1198" s="22" t="s">
        <v>911</v>
      </c>
      <c r="E1198" s="22" t="s">
        <v>911</v>
      </c>
      <c r="F1198" s="22">
        <v>1</v>
      </c>
      <c r="G1198" s="22">
        <v>1</v>
      </c>
      <c r="H1198" s="22">
        <v>1</v>
      </c>
      <c r="I1198" s="22">
        <v>1</v>
      </c>
      <c r="J1198" s="22">
        <v>1</v>
      </c>
    </row>
    <row r="1199" spans="1:10" ht="18.75" customHeight="1">
      <c r="A1199" s="93"/>
      <c r="B1199" s="98" t="s">
        <v>1584</v>
      </c>
      <c r="C1199" s="22"/>
      <c r="D1199" s="22" t="s">
        <v>911</v>
      </c>
      <c r="E1199" s="22" t="s">
        <v>911</v>
      </c>
      <c r="F1199" s="22">
        <v>1</v>
      </c>
      <c r="G1199" s="22">
        <v>1</v>
      </c>
      <c r="H1199" s="22">
        <v>1</v>
      </c>
      <c r="I1199" s="22">
        <v>1</v>
      </c>
      <c r="J1199" s="22">
        <v>1</v>
      </c>
    </row>
    <row r="1200" spans="1:10" ht="18" customHeight="1">
      <c r="A1200" s="519" t="s">
        <v>1565</v>
      </c>
      <c r="B1200" s="507"/>
      <c r="C1200" s="507"/>
      <c r="D1200" s="507"/>
      <c r="E1200" s="507"/>
      <c r="F1200" s="507"/>
      <c r="G1200" s="507"/>
      <c r="H1200" s="507"/>
      <c r="I1200" s="507"/>
      <c r="J1200" s="508"/>
    </row>
    <row r="1201" spans="1:10" ht="18.75">
      <c r="A1201" s="504" t="s">
        <v>1409</v>
      </c>
      <c r="B1201" s="505"/>
      <c r="C1201" s="505"/>
      <c r="D1201" s="505"/>
      <c r="E1201" s="505"/>
      <c r="F1201" s="505"/>
      <c r="G1201" s="505"/>
      <c r="H1201" s="505"/>
      <c r="I1201" s="505"/>
      <c r="J1201" s="506"/>
    </row>
    <row r="1202" spans="1:10" ht="18.75">
      <c r="A1202" s="283">
        <v>74</v>
      </c>
      <c r="B1202" s="255" t="s">
        <v>601</v>
      </c>
      <c r="C1202" s="213"/>
      <c r="D1202" s="245">
        <v>11</v>
      </c>
      <c r="E1202" s="245">
        <v>3</v>
      </c>
      <c r="F1202" s="245">
        <v>7</v>
      </c>
      <c r="G1202" s="245">
        <v>7</v>
      </c>
      <c r="H1202" s="245">
        <v>7</v>
      </c>
      <c r="I1202" s="245">
        <v>7</v>
      </c>
      <c r="J1202" s="245">
        <v>7</v>
      </c>
    </row>
    <row r="1203" spans="1:10" ht="18.75">
      <c r="A1203" s="283"/>
      <c r="B1203" s="166" t="s">
        <v>1575</v>
      </c>
      <c r="C1203" s="213"/>
      <c r="D1203" s="292">
        <v>7</v>
      </c>
      <c r="E1203" s="292" t="s">
        <v>911</v>
      </c>
      <c r="F1203" s="292">
        <v>7</v>
      </c>
      <c r="G1203" s="292">
        <v>7</v>
      </c>
      <c r="H1203" s="292">
        <v>7</v>
      </c>
      <c r="I1203" s="292">
        <v>7</v>
      </c>
      <c r="J1203" s="292">
        <v>7</v>
      </c>
    </row>
    <row r="1204" spans="1:10" ht="18.75">
      <c r="A1204" s="283"/>
      <c r="B1204" s="182" t="s">
        <v>268</v>
      </c>
      <c r="C1204" s="213"/>
      <c r="D1204" s="213" t="s">
        <v>911</v>
      </c>
      <c r="E1204" s="213" t="s">
        <v>911</v>
      </c>
      <c r="F1204" s="213">
        <v>3</v>
      </c>
      <c r="G1204" s="213">
        <v>3</v>
      </c>
      <c r="H1204" s="213">
        <v>3</v>
      </c>
      <c r="I1204" s="213">
        <v>3</v>
      </c>
      <c r="J1204" s="213">
        <v>3</v>
      </c>
    </row>
    <row r="1205" spans="1:10" ht="18.75">
      <c r="A1205" s="283"/>
      <c r="B1205" s="182" t="s">
        <v>1965</v>
      </c>
      <c r="C1205" s="213"/>
      <c r="D1205" s="213" t="s">
        <v>911</v>
      </c>
      <c r="E1205" s="213" t="s">
        <v>911</v>
      </c>
      <c r="F1205" s="213">
        <v>1</v>
      </c>
      <c r="G1205" s="213">
        <v>1</v>
      </c>
      <c r="H1205" s="213">
        <v>1</v>
      </c>
      <c r="I1205" s="213">
        <v>1</v>
      </c>
      <c r="J1205" s="213">
        <v>1</v>
      </c>
    </row>
    <row r="1206" spans="1:10" ht="18.75">
      <c r="A1206" s="283"/>
      <c r="B1206" s="182" t="s">
        <v>305</v>
      </c>
      <c r="C1206" s="213"/>
      <c r="D1206" s="213" t="s">
        <v>911</v>
      </c>
      <c r="E1206" s="213" t="s">
        <v>911</v>
      </c>
      <c r="F1206" s="213">
        <v>3</v>
      </c>
      <c r="G1206" s="213">
        <v>3</v>
      </c>
      <c r="H1206" s="213">
        <v>3</v>
      </c>
      <c r="I1206" s="213">
        <v>3</v>
      </c>
      <c r="J1206" s="213">
        <v>3</v>
      </c>
    </row>
    <row r="1207" spans="1:10" ht="18.75">
      <c r="A1207" s="179">
        <v>75</v>
      </c>
      <c r="B1207" s="95" t="s">
        <v>1142</v>
      </c>
      <c r="C1207" s="98"/>
      <c r="D1207" s="54">
        <v>62</v>
      </c>
      <c r="E1207" s="54">
        <v>13</v>
      </c>
      <c r="F1207" s="54">
        <v>10</v>
      </c>
      <c r="G1207" s="54">
        <v>3</v>
      </c>
      <c r="H1207" s="54">
        <v>1</v>
      </c>
      <c r="I1207" s="54" t="s">
        <v>911</v>
      </c>
      <c r="J1207" s="54" t="s">
        <v>911</v>
      </c>
    </row>
    <row r="1208" spans="1:10" ht="18.75">
      <c r="A1208" s="93"/>
      <c r="B1208" s="104" t="s">
        <v>179</v>
      </c>
      <c r="C1208" s="98"/>
      <c r="D1208" s="289">
        <v>40</v>
      </c>
      <c r="E1208" s="289">
        <v>11</v>
      </c>
      <c r="F1208" s="289">
        <v>9</v>
      </c>
      <c r="G1208" s="289">
        <v>3</v>
      </c>
      <c r="H1208" s="289">
        <v>1</v>
      </c>
      <c r="I1208" s="201" t="s">
        <v>911</v>
      </c>
      <c r="J1208" s="201" t="s">
        <v>911</v>
      </c>
    </row>
    <row r="1209" spans="1:10" ht="18.75">
      <c r="A1209" s="93"/>
      <c r="B1209" s="98" t="s">
        <v>627</v>
      </c>
      <c r="C1209" s="22">
        <v>11442</v>
      </c>
      <c r="D1209" s="22">
        <v>9</v>
      </c>
      <c r="E1209" s="22">
        <v>1</v>
      </c>
      <c r="F1209" s="22">
        <v>1</v>
      </c>
      <c r="G1209" s="54" t="s">
        <v>911</v>
      </c>
      <c r="H1209" s="54" t="s">
        <v>911</v>
      </c>
      <c r="I1209" s="54" t="s">
        <v>911</v>
      </c>
      <c r="J1209" s="54" t="s">
        <v>911</v>
      </c>
    </row>
    <row r="1210" spans="1:10" ht="18.75">
      <c r="A1210" s="93"/>
      <c r="B1210" s="98" t="s">
        <v>877</v>
      </c>
      <c r="C1210" s="22">
        <v>35212</v>
      </c>
      <c r="D1210" s="22">
        <v>4</v>
      </c>
      <c r="E1210" s="22">
        <v>2</v>
      </c>
      <c r="F1210" s="22">
        <v>2</v>
      </c>
      <c r="G1210" s="54" t="s">
        <v>911</v>
      </c>
      <c r="H1210" s="54" t="s">
        <v>911</v>
      </c>
      <c r="I1210" s="54" t="s">
        <v>911</v>
      </c>
      <c r="J1210" s="54" t="s">
        <v>911</v>
      </c>
    </row>
    <row r="1211" spans="1:10" ht="19.5" customHeight="1">
      <c r="A1211" s="93"/>
      <c r="B1211" s="98" t="s">
        <v>1883</v>
      </c>
      <c r="C1211" s="22"/>
      <c r="D1211" s="22">
        <v>1</v>
      </c>
      <c r="E1211" s="22">
        <v>1</v>
      </c>
      <c r="F1211" s="22">
        <v>1</v>
      </c>
      <c r="G1211" s="54" t="s">
        <v>911</v>
      </c>
      <c r="H1211" s="54" t="s">
        <v>911</v>
      </c>
      <c r="I1211" s="54" t="s">
        <v>911</v>
      </c>
      <c r="J1211" s="54" t="s">
        <v>911</v>
      </c>
    </row>
    <row r="1212" spans="1:10" ht="18.75" customHeight="1">
      <c r="A1212" s="93"/>
      <c r="B1212" s="98" t="s">
        <v>890</v>
      </c>
      <c r="C1212" s="22">
        <v>35212</v>
      </c>
      <c r="D1212" s="22">
        <v>25</v>
      </c>
      <c r="E1212" s="22">
        <v>7</v>
      </c>
      <c r="F1212" s="22">
        <v>3</v>
      </c>
      <c r="G1212" s="22">
        <v>3</v>
      </c>
      <c r="H1212" s="22">
        <v>1</v>
      </c>
      <c r="I1212" s="54" t="s">
        <v>911</v>
      </c>
      <c r="J1212" s="54" t="s">
        <v>911</v>
      </c>
    </row>
    <row r="1213" spans="1:10" ht="18.75" customHeight="1">
      <c r="A1213" s="93"/>
      <c r="B1213" s="98" t="s">
        <v>1884</v>
      </c>
      <c r="C1213" s="22">
        <v>19861</v>
      </c>
      <c r="D1213" s="22">
        <v>1</v>
      </c>
      <c r="E1213" s="22" t="s">
        <v>911</v>
      </c>
      <c r="F1213" s="22">
        <v>1</v>
      </c>
      <c r="G1213" s="54" t="s">
        <v>911</v>
      </c>
      <c r="H1213" s="54" t="s">
        <v>911</v>
      </c>
      <c r="I1213" s="54" t="s">
        <v>911</v>
      </c>
      <c r="J1213" s="54" t="s">
        <v>911</v>
      </c>
    </row>
    <row r="1214" spans="1:10" ht="16.5" customHeight="1">
      <c r="A1214" s="93"/>
      <c r="B1214" s="98" t="s">
        <v>1978</v>
      </c>
      <c r="C1214" s="98"/>
      <c r="D1214" s="22" t="s">
        <v>911</v>
      </c>
      <c r="E1214" s="22" t="s">
        <v>911</v>
      </c>
      <c r="F1214" s="22">
        <v>1</v>
      </c>
      <c r="G1214" s="22" t="s">
        <v>911</v>
      </c>
      <c r="H1214" s="54" t="s">
        <v>911</v>
      </c>
      <c r="I1214" s="54" t="s">
        <v>911</v>
      </c>
      <c r="J1214" s="54" t="s">
        <v>911</v>
      </c>
    </row>
    <row r="1215" spans="1:10" ht="18.75">
      <c r="A1215" s="93"/>
      <c r="B1215" s="104" t="s">
        <v>1575</v>
      </c>
      <c r="C1215" s="98"/>
      <c r="D1215" s="289">
        <v>9</v>
      </c>
      <c r="E1215" s="289">
        <v>2</v>
      </c>
      <c r="F1215" s="289">
        <v>1</v>
      </c>
      <c r="G1215" s="289" t="s">
        <v>911</v>
      </c>
      <c r="H1215" s="201" t="s">
        <v>911</v>
      </c>
      <c r="I1215" s="201" t="s">
        <v>911</v>
      </c>
      <c r="J1215" s="201" t="s">
        <v>911</v>
      </c>
    </row>
    <row r="1216" spans="1:10" ht="18.75">
      <c r="A1216" s="93"/>
      <c r="B1216" s="98" t="s">
        <v>1885</v>
      </c>
      <c r="C1216" s="98"/>
      <c r="D1216" s="22">
        <v>5</v>
      </c>
      <c r="E1216" s="22">
        <v>1</v>
      </c>
      <c r="F1216" s="22">
        <v>1</v>
      </c>
      <c r="G1216" s="22" t="s">
        <v>911</v>
      </c>
      <c r="H1216" s="54" t="s">
        <v>911</v>
      </c>
      <c r="I1216" s="54" t="s">
        <v>911</v>
      </c>
      <c r="J1216" s="54" t="s">
        <v>911</v>
      </c>
    </row>
    <row r="1217" spans="1:10" ht="18.75">
      <c r="A1217" s="179">
        <v>76</v>
      </c>
      <c r="B1217" s="108" t="s">
        <v>1143</v>
      </c>
      <c r="C1217" s="130"/>
      <c r="D1217" s="179">
        <v>39</v>
      </c>
      <c r="E1217" s="179">
        <v>4</v>
      </c>
      <c r="F1217" s="179">
        <v>1</v>
      </c>
      <c r="G1217" s="179">
        <v>1</v>
      </c>
      <c r="H1217" s="179">
        <v>1</v>
      </c>
      <c r="I1217" s="179">
        <v>1</v>
      </c>
      <c r="J1217" s="179">
        <v>2</v>
      </c>
    </row>
    <row r="1218" spans="1:10" ht="18.75">
      <c r="A1218" s="93"/>
      <c r="B1218" s="107" t="s">
        <v>179</v>
      </c>
      <c r="C1218" s="92"/>
      <c r="D1218" s="232">
        <f>SUM(D1219:D1219)</f>
        <v>4</v>
      </c>
      <c r="E1218" s="232" t="s">
        <v>911</v>
      </c>
      <c r="F1218" s="232">
        <v>1</v>
      </c>
      <c r="G1218" s="232">
        <v>1</v>
      </c>
      <c r="H1218" s="232">
        <v>1</v>
      </c>
      <c r="I1218" s="232">
        <v>1</v>
      </c>
      <c r="J1218" s="232">
        <v>2</v>
      </c>
    </row>
    <row r="1219" spans="1:10" ht="18.75">
      <c r="A1219" s="93"/>
      <c r="B1219" s="106" t="s">
        <v>485</v>
      </c>
      <c r="C1219" s="92" t="s">
        <v>1877</v>
      </c>
      <c r="D1219" s="93">
        <v>4</v>
      </c>
      <c r="E1219" s="93"/>
      <c r="F1219" s="93" t="s">
        <v>911</v>
      </c>
      <c r="G1219" s="93" t="s">
        <v>911</v>
      </c>
      <c r="H1219" s="93" t="s">
        <v>911</v>
      </c>
      <c r="I1219" s="93" t="s">
        <v>911</v>
      </c>
      <c r="J1219" s="93">
        <v>1</v>
      </c>
    </row>
    <row r="1220" spans="1:10" ht="18.75">
      <c r="A1220" s="93"/>
      <c r="B1220" s="106" t="s">
        <v>795</v>
      </c>
      <c r="C1220" s="92" t="s">
        <v>1747</v>
      </c>
      <c r="D1220" s="93">
        <v>6</v>
      </c>
      <c r="E1220" s="93" t="s">
        <v>911</v>
      </c>
      <c r="F1220" s="93" t="s">
        <v>911</v>
      </c>
      <c r="G1220" s="93" t="s">
        <v>911</v>
      </c>
      <c r="H1220" s="93" t="s">
        <v>911</v>
      </c>
      <c r="I1220" s="93" t="s">
        <v>911</v>
      </c>
      <c r="J1220" s="93">
        <v>1</v>
      </c>
    </row>
    <row r="1221" spans="1:10" ht="18.75">
      <c r="A1221" s="93"/>
      <c r="B1221" s="106" t="s">
        <v>1878</v>
      </c>
      <c r="C1221" s="92" t="s">
        <v>491</v>
      </c>
      <c r="D1221" s="93">
        <v>2</v>
      </c>
      <c r="E1221" s="93">
        <v>2</v>
      </c>
      <c r="F1221" s="93" t="s">
        <v>911</v>
      </c>
      <c r="G1221" s="93" t="s">
        <v>911</v>
      </c>
      <c r="H1221" s="93">
        <v>1</v>
      </c>
      <c r="I1221" s="93" t="s">
        <v>911</v>
      </c>
      <c r="J1221" s="93" t="s">
        <v>911</v>
      </c>
    </row>
    <row r="1222" spans="1:10" ht="18.75" customHeight="1">
      <c r="A1222" s="93"/>
      <c r="B1222" s="106" t="s">
        <v>1673</v>
      </c>
      <c r="C1222" s="92" t="s">
        <v>1879</v>
      </c>
      <c r="D1222" s="93">
        <v>1</v>
      </c>
      <c r="E1222" s="93" t="s">
        <v>911</v>
      </c>
      <c r="F1222" s="93" t="s">
        <v>911</v>
      </c>
      <c r="G1222" s="93" t="s">
        <v>911</v>
      </c>
      <c r="H1222" s="93" t="s">
        <v>911</v>
      </c>
      <c r="I1222" s="93">
        <v>1</v>
      </c>
      <c r="J1222" s="93" t="s">
        <v>911</v>
      </c>
    </row>
    <row r="1223" spans="1:10" ht="18.75" customHeight="1">
      <c r="A1223" s="93"/>
      <c r="B1223" s="106" t="s">
        <v>1880</v>
      </c>
      <c r="C1223" s="92" t="s">
        <v>1881</v>
      </c>
      <c r="D1223" s="93">
        <v>1</v>
      </c>
      <c r="E1223" s="93">
        <v>1</v>
      </c>
      <c r="F1223" s="93" t="s">
        <v>911</v>
      </c>
      <c r="G1223" s="93">
        <v>1</v>
      </c>
      <c r="H1223" s="93" t="s">
        <v>911</v>
      </c>
      <c r="I1223" s="93" t="s">
        <v>911</v>
      </c>
      <c r="J1223" s="93" t="s">
        <v>911</v>
      </c>
    </row>
    <row r="1224" spans="1:10" ht="18.75">
      <c r="A1224" s="93"/>
      <c r="B1224" s="107" t="s">
        <v>2275</v>
      </c>
      <c r="C1224" s="92"/>
      <c r="D1224" s="232">
        <f>SUM(D1225:D1225)</f>
        <v>1</v>
      </c>
      <c r="E1224" s="232">
        <f>SUM(E1225:E1225)</f>
        <v>1</v>
      </c>
      <c r="F1224" s="232">
        <v>1</v>
      </c>
      <c r="G1224" s="232" t="s">
        <v>911</v>
      </c>
      <c r="H1224" s="232" t="s">
        <v>911</v>
      </c>
      <c r="I1224" s="232" t="s">
        <v>911</v>
      </c>
      <c r="J1224" s="232" t="s">
        <v>911</v>
      </c>
    </row>
    <row r="1225" spans="1:10" ht="18.75">
      <c r="A1225" s="179"/>
      <c r="B1225" s="106" t="s">
        <v>1882</v>
      </c>
      <c r="C1225" s="92" t="s">
        <v>791</v>
      </c>
      <c r="D1225" s="93">
        <v>1</v>
      </c>
      <c r="E1225" s="93">
        <v>1</v>
      </c>
      <c r="F1225" s="93">
        <v>1</v>
      </c>
      <c r="G1225" s="93" t="s">
        <v>911</v>
      </c>
      <c r="H1225" s="93" t="s">
        <v>911</v>
      </c>
      <c r="I1225" s="93" t="s">
        <v>911</v>
      </c>
      <c r="J1225" s="93" t="s">
        <v>911</v>
      </c>
    </row>
    <row r="1226" spans="1:10" ht="18.75">
      <c r="A1226" s="179">
        <v>77</v>
      </c>
      <c r="B1226" s="147" t="s">
        <v>1144</v>
      </c>
      <c r="C1226" s="95"/>
      <c r="D1226" s="96">
        <v>50</v>
      </c>
      <c r="E1226" s="96">
        <v>8</v>
      </c>
      <c r="F1226" s="96">
        <v>8</v>
      </c>
      <c r="G1226" s="96">
        <v>8</v>
      </c>
      <c r="H1226" s="96">
        <v>8</v>
      </c>
      <c r="I1226" s="96">
        <v>8</v>
      </c>
      <c r="J1226" s="96">
        <v>8</v>
      </c>
    </row>
    <row r="1227" spans="1:10" ht="18.75">
      <c r="A1227" s="93"/>
      <c r="B1227" s="104" t="s">
        <v>179</v>
      </c>
      <c r="C1227" s="199"/>
      <c r="D1227" s="209">
        <v>16</v>
      </c>
      <c r="E1227" s="209">
        <v>5</v>
      </c>
      <c r="F1227" s="209">
        <v>2</v>
      </c>
      <c r="G1227" s="209">
        <v>2</v>
      </c>
      <c r="H1227" s="209">
        <v>2</v>
      </c>
      <c r="I1227" s="209">
        <v>2</v>
      </c>
      <c r="J1227" s="209">
        <v>2</v>
      </c>
    </row>
    <row r="1228" spans="1:10" ht="18.75">
      <c r="A1228" s="93"/>
      <c r="B1228" s="98" t="s">
        <v>1925</v>
      </c>
      <c r="C1228" s="200"/>
      <c r="D1228" s="97">
        <v>10</v>
      </c>
      <c r="E1228" s="97">
        <v>5</v>
      </c>
      <c r="F1228" s="97">
        <v>1</v>
      </c>
      <c r="G1228" s="97">
        <v>1</v>
      </c>
      <c r="H1228" s="97">
        <v>1</v>
      </c>
      <c r="I1228" s="97">
        <v>1</v>
      </c>
      <c r="J1228" s="97">
        <v>1</v>
      </c>
    </row>
    <row r="1229" spans="1:10" ht="18.75">
      <c r="A1229" s="93"/>
      <c r="B1229" s="98" t="s">
        <v>1923</v>
      </c>
      <c r="C1229" s="200"/>
      <c r="D1229" s="97">
        <v>3</v>
      </c>
      <c r="E1229" s="97" t="s">
        <v>911</v>
      </c>
      <c r="F1229" s="97">
        <v>1</v>
      </c>
      <c r="G1229" s="97">
        <v>1</v>
      </c>
      <c r="H1229" s="97">
        <v>1</v>
      </c>
      <c r="I1229" s="97">
        <v>1</v>
      </c>
      <c r="J1229" s="97">
        <v>1</v>
      </c>
    </row>
    <row r="1230" spans="1:10" ht="18.75">
      <c r="A1230" s="93"/>
      <c r="B1230" s="104" t="s">
        <v>1575</v>
      </c>
      <c r="C1230" s="201"/>
      <c r="D1230" s="209">
        <v>22</v>
      </c>
      <c r="E1230" s="209">
        <v>3</v>
      </c>
      <c r="F1230" s="209">
        <v>6</v>
      </c>
      <c r="G1230" s="209">
        <v>6</v>
      </c>
      <c r="H1230" s="209">
        <v>6</v>
      </c>
      <c r="I1230" s="209">
        <v>6</v>
      </c>
      <c r="J1230" s="209">
        <v>6</v>
      </c>
    </row>
    <row r="1231" spans="1:10" ht="18.75">
      <c r="A1231" s="93"/>
      <c r="B1231" s="98" t="s">
        <v>1463</v>
      </c>
      <c r="C1231" s="22"/>
      <c r="D1231" s="97">
        <v>1</v>
      </c>
      <c r="E1231" s="97" t="s">
        <v>911</v>
      </c>
      <c r="F1231" s="97">
        <v>1</v>
      </c>
      <c r="G1231" s="97">
        <v>1</v>
      </c>
      <c r="H1231" s="97">
        <v>1</v>
      </c>
      <c r="I1231" s="97">
        <v>1</v>
      </c>
      <c r="J1231" s="97">
        <v>1</v>
      </c>
    </row>
    <row r="1232" spans="1:10" ht="18.75">
      <c r="A1232" s="93"/>
      <c r="B1232" s="98" t="s">
        <v>1886</v>
      </c>
      <c r="C1232" s="22"/>
      <c r="D1232" s="97">
        <v>1</v>
      </c>
      <c r="E1232" s="97">
        <v>1</v>
      </c>
      <c r="F1232" s="97">
        <v>1</v>
      </c>
      <c r="G1232" s="97">
        <v>1</v>
      </c>
      <c r="H1232" s="97">
        <v>1</v>
      </c>
      <c r="I1232" s="97">
        <v>1</v>
      </c>
      <c r="J1232" s="97">
        <v>1</v>
      </c>
    </row>
    <row r="1233" spans="1:10" ht="18.75">
      <c r="A1233" s="93"/>
      <c r="B1233" s="98" t="s">
        <v>473</v>
      </c>
      <c r="C1233" s="22"/>
      <c r="D1233" s="97">
        <v>2</v>
      </c>
      <c r="E1233" s="97">
        <v>1</v>
      </c>
      <c r="F1233" s="97">
        <v>1</v>
      </c>
      <c r="G1233" s="97">
        <v>1</v>
      </c>
      <c r="H1233" s="97">
        <v>1</v>
      </c>
      <c r="I1233" s="97">
        <v>1</v>
      </c>
      <c r="J1233" s="97">
        <v>1</v>
      </c>
    </row>
    <row r="1234" spans="1:10" ht="18.75">
      <c r="A1234" s="93"/>
      <c r="B1234" s="98" t="s">
        <v>1856</v>
      </c>
      <c r="C1234" s="22"/>
      <c r="D1234" s="97">
        <v>1</v>
      </c>
      <c r="E1234" s="97">
        <v>1</v>
      </c>
      <c r="F1234" s="97">
        <v>1</v>
      </c>
      <c r="G1234" s="97">
        <v>1</v>
      </c>
      <c r="H1234" s="97">
        <v>1</v>
      </c>
      <c r="I1234" s="97">
        <v>1</v>
      </c>
      <c r="J1234" s="97">
        <v>1</v>
      </c>
    </row>
    <row r="1235" spans="1:10" ht="18.75">
      <c r="A1235" s="93"/>
      <c r="B1235" s="98" t="s">
        <v>1887</v>
      </c>
      <c r="C1235" s="22"/>
      <c r="D1235" s="97">
        <v>2</v>
      </c>
      <c r="E1235" s="97" t="s">
        <v>911</v>
      </c>
      <c r="F1235" s="97">
        <v>1</v>
      </c>
      <c r="G1235" s="97">
        <v>1</v>
      </c>
      <c r="H1235" s="97">
        <v>1</v>
      </c>
      <c r="I1235" s="97">
        <v>1</v>
      </c>
      <c r="J1235" s="97">
        <v>1</v>
      </c>
    </row>
    <row r="1236" spans="1:10" ht="18.75">
      <c r="A1236" s="93"/>
      <c r="B1236" s="98" t="s">
        <v>1179</v>
      </c>
      <c r="C1236" s="22"/>
      <c r="D1236" s="97">
        <v>1</v>
      </c>
      <c r="E1236" s="97" t="s">
        <v>911</v>
      </c>
      <c r="F1236" s="97">
        <v>1</v>
      </c>
      <c r="G1236" s="97">
        <v>1</v>
      </c>
      <c r="H1236" s="97">
        <v>1</v>
      </c>
      <c r="I1236" s="97">
        <v>1</v>
      </c>
      <c r="J1236" s="97">
        <v>1</v>
      </c>
    </row>
    <row r="1237" spans="1:10" ht="18.75">
      <c r="A1237" s="519" t="s">
        <v>1564</v>
      </c>
      <c r="B1237" s="507"/>
      <c r="C1237" s="507"/>
      <c r="D1237" s="507"/>
      <c r="E1237" s="507"/>
      <c r="F1237" s="507"/>
      <c r="G1237" s="507"/>
      <c r="H1237" s="507"/>
      <c r="I1237" s="507"/>
      <c r="J1237" s="508"/>
    </row>
    <row r="1238" spans="1:10" ht="18.75">
      <c r="A1238" s="504" t="s">
        <v>1409</v>
      </c>
      <c r="B1238" s="505"/>
      <c r="C1238" s="505"/>
      <c r="D1238" s="505"/>
      <c r="E1238" s="505"/>
      <c r="F1238" s="505"/>
      <c r="G1238" s="505"/>
      <c r="H1238" s="505"/>
      <c r="I1238" s="505"/>
      <c r="J1238" s="506"/>
    </row>
    <row r="1239" spans="1:10" ht="18.75">
      <c r="A1239" s="179">
        <v>78</v>
      </c>
      <c r="B1239" s="95" t="s">
        <v>602</v>
      </c>
      <c r="C1239" s="95"/>
      <c r="D1239" s="54">
        <v>62</v>
      </c>
      <c r="E1239" s="54">
        <v>6</v>
      </c>
      <c r="F1239" s="54">
        <v>5</v>
      </c>
      <c r="G1239" s="54">
        <v>4</v>
      </c>
      <c r="H1239" s="54">
        <v>4</v>
      </c>
      <c r="I1239" s="54" t="s">
        <v>911</v>
      </c>
      <c r="J1239" s="54" t="s">
        <v>911</v>
      </c>
    </row>
    <row r="1240" spans="1:10" ht="18.75">
      <c r="A1240" s="11"/>
      <c r="B1240" s="104" t="s">
        <v>179</v>
      </c>
      <c r="C1240" s="98"/>
      <c r="D1240" s="289">
        <v>32</v>
      </c>
      <c r="E1240" s="289" t="s">
        <v>911</v>
      </c>
      <c r="F1240" s="289">
        <v>5</v>
      </c>
      <c r="G1240" s="289">
        <v>4</v>
      </c>
      <c r="H1240" s="289">
        <v>4</v>
      </c>
      <c r="I1240" s="289" t="s">
        <v>911</v>
      </c>
      <c r="J1240" s="289" t="s">
        <v>911</v>
      </c>
    </row>
    <row r="1241" spans="1:10" ht="18.75">
      <c r="A1241" s="11"/>
      <c r="B1241" s="98" t="s">
        <v>1835</v>
      </c>
      <c r="C1241" s="22"/>
      <c r="D1241" s="22" t="s">
        <v>911</v>
      </c>
      <c r="E1241" s="22" t="s">
        <v>911</v>
      </c>
      <c r="F1241" s="22">
        <v>1</v>
      </c>
      <c r="G1241" s="22" t="s">
        <v>911</v>
      </c>
      <c r="H1241" s="22" t="s">
        <v>911</v>
      </c>
      <c r="I1241" s="22" t="s">
        <v>911</v>
      </c>
      <c r="J1241" s="22" t="s">
        <v>911</v>
      </c>
    </row>
    <row r="1242" spans="1:10" ht="18.75" customHeight="1">
      <c r="A1242" s="11"/>
      <c r="B1242" s="98" t="s">
        <v>877</v>
      </c>
      <c r="C1242" s="22">
        <v>35212</v>
      </c>
      <c r="D1242" s="22">
        <v>3</v>
      </c>
      <c r="E1242" s="22" t="s">
        <v>911</v>
      </c>
      <c r="F1242" s="22">
        <v>1</v>
      </c>
      <c r="G1242" s="22">
        <v>1</v>
      </c>
      <c r="H1242" s="22">
        <v>2</v>
      </c>
      <c r="I1242" s="22" t="s">
        <v>911</v>
      </c>
      <c r="J1242" s="22" t="s">
        <v>911</v>
      </c>
    </row>
    <row r="1243" spans="1:10" ht="18.75">
      <c r="A1243" s="11"/>
      <c r="B1243" s="98" t="s">
        <v>627</v>
      </c>
      <c r="C1243" s="22">
        <v>11442</v>
      </c>
      <c r="D1243" s="22">
        <v>3</v>
      </c>
      <c r="E1243" s="22" t="s">
        <v>911</v>
      </c>
      <c r="F1243" s="22">
        <v>1</v>
      </c>
      <c r="G1243" s="22">
        <v>2</v>
      </c>
      <c r="H1243" s="22">
        <v>1</v>
      </c>
      <c r="I1243" s="22" t="s">
        <v>911</v>
      </c>
      <c r="J1243" s="22" t="s">
        <v>911</v>
      </c>
    </row>
    <row r="1244" spans="1:10" ht="18.75">
      <c r="A1244" s="11"/>
      <c r="B1244" s="98" t="s">
        <v>890</v>
      </c>
      <c r="C1244" s="22">
        <v>35212</v>
      </c>
      <c r="D1244" s="22">
        <v>5</v>
      </c>
      <c r="E1244" s="22">
        <v>1</v>
      </c>
      <c r="F1244" s="22">
        <v>2</v>
      </c>
      <c r="G1244" s="22">
        <v>1</v>
      </c>
      <c r="H1244" s="22">
        <v>1</v>
      </c>
      <c r="I1244" s="22" t="s">
        <v>911</v>
      </c>
      <c r="J1244" s="22" t="s">
        <v>911</v>
      </c>
    </row>
    <row r="1245" spans="1:10" ht="18.75">
      <c r="A1245" s="519" t="s">
        <v>1562</v>
      </c>
      <c r="B1245" s="507"/>
      <c r="C1245" s="507"/>
      <c r="D1245" s="507"/>
      <c r="E1245" s="507"/>
      <c r="F1245" s="507"/>
      <c r="G1245" s="507"/>
      <c r="H1245" s="507"/>
      <c r="I1245" s="507"/>
      <c r="J1245" s="508"/>
    </row>
    <row r="1246" spans="1:10" ht="18.75">
      <c r="A1246" s="504" t="s">
        <v>1580</v>
      </c>
      <c r="B1246" s="505"/>
      <c r="C1246" s="505"/>
      <c r="D1246" s="505"/>
      <c r="E1246" s="505"/>
      <c r="F1246" s="505"/>
      <c r="G1246" s="505"/>
      <c r="H1246" s="505"/>
      <c r="I1246" s="505"/>
      <c r="J1246" s="506"/>
    </row>
    <row r="1247" spans="1:10" ht="18.75">
      <c r="A1247" s="179">
        <v>79</v>
      </c>
      <c r="B1247" s="126" t="s">
        <v>1145</v>
      </c>
      <c r="C1247" s="146"/>
      <c r="D1247" s="32" t="s">
        <v>911</v>
      </c>
      <c r="E1247" s="32" t="s">
        <v>911</v>
      </c>
      <c r="F1247" s="32">
        <v>91</v>
      </c>
      <c r="G1247" s="32">
        <v>358</v>
      </c>
      <c r="H1247" s="32">
        <v>715</v>
      </c>
      <c r="I1247" s="32">
        <v>147</v>
      </c>
      <c r="J1247" s="32">
        <v>147</v>
      </c>
    </row>
    <row r="1248" spans="1:10" ht="18.75">
      <c r="A1248" s="11"/>
      <c r="B1248" s="107" t="s">
        <v>179</v>
      </c>
      <c r="C1248" s="122"/>
      <c r="D1248" s="294">
        <f>SUM(D1249:D1256)</f>
        <v>247</v>
      </c>
      <c r="E1248" s="294">
        <f>SUM(E1249:E1256)</f>
        <v>14</v>
      </c>
      <c r="F1248" s="298">
        <v>55</v>
      </c>
      <c r="G1248" s="298">
        <v>293</v>
      </c>
      <c r="H1248" s="298">
        <v>615</v>
      </c>
      <c r="I1248" s="298">
        <v>103</v>
      </c>
      <c r="J1248" s="298">
        <v>103</v>
      </c>
    </row>
    <row r="1249" spans="1:10" ht="18.75">
      <c r="A1249" s="11"/>
      <c r="B1249" s="98" t="s">
        <v>1641</v>
      </c>
      <c r="C1249" s="122" t="s">
        <v>1652</v>
      </c>
      <c r="D1249" s="121">
        <v>35</v>
      </c>
      <c r="E1249" s="121" t="s">
        <v>911</v>
      </c>
      <c r="F1249" s="121">
        <v>5</v>
      </c>
      <c r="G1249" s="213">
        <v>40</v>
      </c>
      <c r="H1249" s="213">
        <v>80</v>
      </c>
      <c r="I1249" s="213">
        <v>15</v>
      </c>
      <c r="J1249" s="213">
        <v>15</v>
      </c>
    </row>
    <row r="1250" spans="1:10" ht="18.75">
      <c r="A1250" s="11"/>
      <c r="B1250" s="98" t="s">
        <v>1642</v>
      </c>
      <c r="C1250" s="122"/>
      <c r="D1250" s="121">
        <v>70</v>
      </c>
      <c r="E1250" s="121" t="s">
        <v>911</v>
      </c>
      <c r="F1250" s="121">
        <v>10</v>
      </c>
      <c r="G1250" s="213">
        <v>80</v>
      </c>
      <c r="H1250" s="213">
        <v>160</v>
      </c>
      <c r="I1250" s="213">
        <v>30</v>
      </c>
      <c r="J1250" s="213">
        <v>30</v>
      </c>
    </row>
    <row r="1251" spans="1:10" ht="18.75" customHeight="1">
      <c r="A1251" s="11"/>
      <c r="B1251" s="98" t="s">
        <v>1643</v>
      </c>
      <c r="C1251" s="122" t="s">
        <v>1653</v>
      </c>
      <c r="D1251" s="121">
        <v>25</v>
      </c>
      <c r="E1251" s="121" t="s">
        <v>911</v>
      </c>
      <c r="F1251" s="121">
        <v>10</v>
      </c>
      <c r="G1251" s="213">
        <v>35</v>
      </c>
      <c r="H1251" s="213">
        <v>50</v>
      </c>
      <c r="I1251" s="213">
        <v>10</v>
      </c>
      <c r="J1251" s="213">
        <v>10</v>
      </c>
    </row>
    <row r="1252" spans="1:10" ht="18.75" customHeight="1">
      <c r="A1252" s="11"/>
      <c r="B1252" s="98" t="s">
        <v>1644</v>
      </c>
      <c r="C1252" s="122" t="s">
        <v>1654</v>
      </c>
      <c r="D1252" s="121">
        <v>12</v>
      </c>
      <c r="E1252" s="121">
        <v>2</v>
      </c>
      <c r="F1252" s="121">
        <v>5</v>
      </c>
      <c r="G1252" s="213">
        <v>18</v>
      </c>
      <c r="H1252" s="213">
        <v>25</v>
      </c>
      <c r="I1252" s="213">
        <v>5</v>
      </c>
      <c r="J1252" s="213">
        <v>5</v>
      </c>
    </row>
    <row r="1253" spans="1:10" ht="31.5">
      <c r="A1253" s="11"/>
      <c r="B1253" s="98" t="s">
        <v>1645</v>
      </c>
      <c r="C1253" s="122" t="s">
        <v>1183</v>
      </c>
      <c r="D1253" s="121">
        <v>25</v>
      </c>
      <c r="E1253" s="121">
        <v>2</v>
      </c>
      <c r="F1253" s="121">
        <v>5</v>
      </c>
      <c r="G1253" s="213">
        <v>30</v>
      </c>
      <c r="H1253" s="213">
        <v>50</v>
      </c>
      <c r="I1253" s="213">
        <v>10</v>
      </c>
      <c r="J1253" s="213">
        <v>10</v>
      </c>
    </row>
    <row r="1254" spans="1:10" ht="31.5">
      <c r="A1254" s="11"/>
      <c r="B1254" s="98" t="s">
        <v>1646</v>
      </c>
      <c r="C1254" s="122" t="s">
        <v>1211</v>
      </c>
      <c r="D1254" s="121">
        <v>25</v>
      </c>
      <c r="E1254" s="121">
        <v>4</v>
      </c>
      <c r="F1254" s="121">
        <v>5</v>
      </c>
      <c r="G1254" s="213">
        <v>30</v>
      </c>
      <c r="H1254" s="213">
        <v>50</v>
      </c>
      <c r="I1254" s="213">
        <v>10</v>
      </c>
      <c r="J1254" s="213">
        <v>10</v>
      </c>
    </row>
    <row r="1255" spans="1:10" ht="18.75">
      <c r="A1255" s="11"/>
      <c r="B1255" s="98" t="s">
        <v>1647</v>
      </c>
      <c r="C1255" s="122"/>
      <c r="D1255" s="121">
        <v>20</v>
      </c>
      <c r="E1255" s="121">
        <v>2</v>
      </c>
      <c r="F1255" s="121">
        <v>5</v>
      </c>
      <c r="G1255" s="213">
        <v>25</v>
      </c>
      <c r="H1255" s="213">
        <v>40</v>
      </c>
      <c r="I1255" s="213">
        <v>8</v>
      </c>
      <c r="J1255" s="213">
        <v>8</v>
      </c>
    </row>
    <row r="1256" spans="1:10" ht="18.75">
      <c r="A1256" s="11"/>
      <c r="B1256" s="98" t="s">
        <v>1648</v>
      </c>
      <c r="C1256" s="122" t="s">
        <v>1655</v>
      </c>
      <c r="D1256" s="121">
        <v>35</v>
      </c>
      <c r="E1256" s="121">
        <v>4</v>
      </c>
      <c r="F1256" s="121">
        <v>10</v>
      </c>
      <c r="G1256" s="213">
        <v>35</v>
      </c>
      <c r="H1256" s="213">
        <v>160</v>
      </c>
      <c r="I1256" s="213">
        <v>15</v>
      </c>
      <c r="J1256" s="213">
        <v>15</v>
      </c>
    </row>
    <row r="1257" spans="1:10" ht="18.75">
      <c r="A1257" s="11"/>
      <c r="B1257" s="151" t="s">
        <v>1575</v>
      </c>
      <c r="C1257" s="122"/>
      <c r="D1257" s="121"/>
      <c r="E1257" s="121"/>
      <c r="F1257" s="294">
        <v>30</v>
      </c>
      <c r="G1257" s="292">
        <v>30</v>
      </c>
      <c r="H1257" s="292">
        <v>30</v>
      </c>
      <c r="I1257" s="292">
        <v>30</v>
      </c>
      <c r="J1257" s="292">
        <v>30</v>
      </c>
    </row>
    <row r="1258" spans="1:10" ht="18.75">
      <c r="A1258" s="11"/>
      <c r="B1258" s="262" t="s">
        <v>1983</v>
      </c>
      <c r="C1258" s="92"/>
      <c r="D1258" s="93"/>
      <c r="E1258" s="93"/>
      <c r="F1258" s="432">
        <v>15</v>
      </c>
      <c r="G1258" s="432">
        <v>15</v>
      </c>
      <c r="H1258" s="432">
        <v>15</v>
      </c>
      <c r="I1258" s="432">
        <v>15</v>
      </c>
      <c r="J1258" s="432">
        <v>15</v>
      </c>
    </row>
    <row r="1259" spans="1:10" ht="18.75">
      <c r="A1259" s="11"/>
      <c r="B1259" s="262" t="s">
        <v>312</v>
      </c>
      <c r="C1259" s="92"/>
      <c r="D1259" s="93"/>
      <c r="E1259" s="93"/>
      <c r="F1259" s="432">
        <v>5</v>
      </c>
      <c r="G1259" s="432">
        <v>5</v>
      </c>
      <c r="H1259" s="432">
        <v>5</v>
      </c>
      <c r="I1259" s="432">
        <v>5</v>
      </c>
      <c r="J1259" s="432">
        <v>5</v>
      </c>
    </row>
    <row r="1260" spans="1:10" ht="18.75">
      <c r="A1260" s="11"/>
      <c r="B1260" s="262" t="s">
        <v>1366</v>
      </c>
      <c r="C1260" s="92"/>
      <c r="D1260" s="93"/>
      <c r="E1260" s="93"/>
      <c r="F1260" s="432">
        <v>5</v>
      </c>
      <c r="G1260" s="432">
        <v>5</v>
      </c>
      <c r="H1260" s="432">
        <v>5</v>
      </c>
      <c r="I1260" s="432">
        <v>5</v>
      </c>
      <c r="J1260" s="432">
        <v>5</v>
      </c>
    </row>
    <row r="1261" spans="1:10" ht="18.75">
      <c r="A1261" s="11"/>
      <c r="B1261" s="262" t="s">
        <v>1382</v>
      </c>
      <c r="C1261" s="92"/>
      <c r="D1261" s="93"/>
      <c r="E1261" s="93"/>
      <c r="F1261" s="432">
        <v>5</v>
      </c>
      <c r="G1261" s="432">
        <v>5</v>
      </c>
      <c r="H1261" s="432">
        <v>5</v>
      </c>
      <c r="I1261" s="432">
        <v>5</v>
      </c>
      <c r="J1261" s="432">
        <v>5</v>
      </c>
    </row>
    <row r="1262" spans="1:10" ht="18.75">
      <c r="A1262" s="11"/>
      <c r="B1262" s="107" t="s">
        <v>2275</v>
      </c>
      <c r="C1262" s="306"/>
      <c r="D1262" s="294">
        <f>SUM(D1263:D1265)</f>
        <v>35</v>
      </c>
      <c r="E1262" s="294" t="s">
        <v>911</v>
      </c>
      <c r="F1262" s="294">
        <v>6</v>
      </c>
      <c r="G1262" s="292">
        <v>35</v>
      </c>
      <c r="H1262" s="292">
        <v>70</v>
      </c>
      <c r="I1262" s="292">
        <v>14</v>
      </c>
      <c r="J1262" s="292">
        <v>14</v>
      </c>
    </row>
    <row r="1263" spans="1:10" ht="18.75">
      <c r="A1263" s="11"/>
      <c r="B1263" s="98" t="s">
        <v>1649</v>
      </c>
      <c r="C1263" s="127">
        <v>130603</v>
      </c>
      <c r="D1263" s="121">
        <v>10</v>
      </c>
      <c r="E1263" s="121" t="s">
        <v>911</v>
      </c>
      <c r="F1263" s="121">
        <v>2</v>
      </c>
      <c r="G1263" s="213">
        <v>10</v>
      </c>
      <c r="H1263" s="213">
        <v>20</v>
      </c>
      <c r="I1263" s="213">
        <v>4</v>
      </c>
      <c r="J1263" s="213">
        <v>4</v>
      </c>
    </row>
    <row r="1264" spans="1:10" ht="31.5">
      <c r="A1264" s="11"/>
      <c r="B1264" s="98" t="s">
        <v>1650</v>
      </c>
      <c r="C1264" s="127">
        <v>240403</v>
      </c>
      <c r="D1264" s="121">
        <v>15</v>
      </c>
      <c r="E1264" s="121" t="s">
        <v>911</v>
      </c>
      <c r="F1264" s="121">
        <v>2</v>
      </c>
      <c r="G1264" s="213">
        <v>15</v>
      </c>
      <c r="H1264" s="213">
        <v>30</v>
      </c>
      <c r="I1264" s="213">
        <v>6</v>
      </c>
      <c r="J1264" s="213">
        <v>6</v>
      </c>
    </row>
    <row r="1265" spans="1:10" ht="31.5">
      <c r="A1265" s="11"/>
      <c r="B1265" s="98" t="s">
        <v>1651</v>
      </c>
      <c r="C1265" s="127">
        <v>220301</v>
      </c>
      <c r="D1265" s="121">
        <v>10</v>
      </c>
      <c r="E1265" s="121" t="s">
        <v>911</v>
      </c>
      <c r="F1265" s="121">
        <v>2</v>
      </c>
      <c r="G1265" s="213">
        <v>10</v>
      </c>
      <c r="H1265" s="213">
        <v>20</v>
      </c>
      <c r="I1265" s="213">
        <v>4</v>
      </c>
      <c r="J1265" s="213">
        <v>4</v>
      </c>
    </row>
    <row r="1266" spans="1:10" ht="18.75">
      <c r="A1266" s="515" t="s">
        <v>1409</v>
      </c>
      <c r="B1266" s="516"/>
      <c r="C1266" s="516"/>
      <c r="D1266" s="516"/>
      <c r="E1266" s="516"/>
      <c r="F1266" s="516"/>
      <c r="G1266" s="516"/>
      <c r="H1266" s="516"/>
      <c r="I1266" s="516"/>
      <c r="J1266" s="517"/>
    </row>
    <row r="1267" spans="1:10" ht="18.75" customHeight="1">
      <c r="A1267" s="179">
        <v>80</v>
      </c>
      <c r="B1267" s="230" t="s">
        <v>2168</v>
      </c>
      <c r="C1267" s="188"/>
      <c r="D1267" s="188">
        <v>35</v>
      </c>
      <c r="E1267" s="188">
        <v>11</v>
      </c>
      <c r="F1267" s="188">
        <v>2</v>
      </c>
      <c r="G1267" s="188">
        <v>3</v>
      </c>
      <c r="H1267" s="188">
        <v>2</v>
      </c>
      <c r="I1267" s="188">
        <v>2</v>
      </c>
      <c r="J1267" s="188">
        <v>2</v>
      </c>
    </row>
    <row r="1268" spans="1:10" ht="18.75" customHeight="1">
      <c r="A1268" s="11"/>
      <c r="B1268" s="151" t="s">
        <v>179</v>
      </c>
      <c r="C1268" s="149"/>
      <c r="D1268" s="220">
        <v>24</v>
      </c>
      <c r="E1268" s="220">
        <v>8</v>
      </c>
      <c r="F1268" s="220">
        <v>1</v>
      </c>
      <c r="G1268" s="220">
        <v>2</v>
      </c>
      <c r="H1268" s="220">
        <v>2</v>
      </c>
      <c r="I1268" s="220">
        <v>2</v>
      </c>
      <c r="J1268" s="220">
        <v>1</v>
      </c>
    </row>
    <row r="1269" spans="1:10" ht="18.75">
      <c r="A1269" s="11"/>
      <c r="B1269" s="152" t="s">
        <v>1837</v>
      </c>
      <c r="C1269" s="149" t="s">
        <v>1838</v>
      </c>
      <c r="D1269" s="190">
        <v>16</v>
      </c>
      <c r="E1269" s="190">
        <v>3</v>
      </c>
      <c r="F1269" s="190">
        <v>1</v>
      </c>
      <c r="G1269" s="190">
        <v>1</v>
      </c>
      <c r="H1269" s="190">
        <v>1</v>
      </c>
      <c r="I1269" s="190" t="s">
        <v>911</v>
      </c>
      <c r="J1269" s="190" t="s">
        <v>911</v>
      </c>
    </row>
    <row r="1270" spans="1:10" ht="18.75">
      <c r="A1270" s="11"/>
      <c r="B1270" s="152" t="s">
        <v>1839</v>
      </c>
      <c r="C1270" s="149" t="s">
        <v>1840</v>
      </c>
      <c r="D1270" s="190">
        <v>1</v>
      </c>
      <c r="E1270" s="190">
        <v>1</v>
      </c>
      <c r="F1270" s="190" t="s">
        <v>911</v>
      </c>
      <c r="G1270" s="190" t="s">
        <v>911</v>
      </c>
      <c r="H1270" s="190" t="s">
        <v>911</v>
      </c>
      <c r="I1270" s="190">
        <v>1</v>
      </c>
      <c r="J1270" s="190" t="s">
        <v>911</v>
      </c>
    </row>
    <row r="1271" spans="1:10" ht="18.75">
      <c r="A1271" s="11"/>
      <c r="B1271" s="152" t="s">
        <v>1841</v>
      </c>
      <c r="C1271" s="149"/>
      <c r="D1271" s="190">
        <v>1</v>
      </c>
      <c r="E1271" s="190">
        <v>1</v>
      </c>
      <c r="F1271" s="190" t="s">
        <v>911</v>
      </c>
      <c r="G1271" s="190">
        <v>1</v>
      </c>
      <c r="H1271" s="190" t="s">
        <v>911</v>
      </c>
      <c r="I1271" s="190" t="s">
        <v>911</v>
      </c>
      <c r="J1271" s="190" t="s">
        <v>911</v>
      </c>
    </row>
    <row r="1272" spans="1:10" ht="18.75">
      <c r="A1272" s="11"/>
      <c r="B1272" s="152" t="s">
        <v>660</v>
      </c>
      <c r="C1272" s="149"/>
      <c r="D1272" s="190">
        <v>2</v>
      </c>
      <c r="E1272" s="190">
        <v>1</v>
      </c>
      <c r="F1272" s="190" t="s">
        <v>911</v>
      </c>
      <c r="G1272" s="190" t="s">
        <v>911</v>
      </c>
      <c r="H1272" s="190">
        <v>1</v>
      </c>
      <c r="I1272" s="190" t="s">
        <v>911</v>
      </c>
      <c r="J1272" s="190" t="s">
        <v>911</v>
      </c>
    </row>
    <row r="1273" spans="1:10" ht="18.75">
      <c r="A1273" s="11"/>
      <c r="B1273" s="152" t="s">
        <v>1835</v>
      </c>
      <c r="C1273" s="149"/>
      <c r="D1273" s="190">
        <v>2</v>
      </c>
      <c r="E1273" s="190">
        <v>1</v>
      </c>
      <c r="F1273" s="190" t="s">
        <v>911</v>
      </c>
      <c r="G1273" s="190" t="s">
        <v>911</v>
      </c>
      <c r="H1273" s="190" t="s">
        <v>911</v>
      </c>
      <c r="I1273" s="190" t="s">
        <v>911</v>
      </c>
      <c r="J1273" s="190">
        <v>1</v>
      </c>
    </row>
    <row r="1274" spans="1:10" ht="18.75">
      <c r="A1274" s="11"/>
      <c r="B1274" s="152" t="s">
        <v>1842</v>
      </c>
      <c r="C1274" s="149"/>
      <c r="D1274" s="190">
        <v>1</v>
      </c>
      <c r="E1274" s="190">
        <v>1</v>
      </c>
      <c r="F1274" s="190" t="s">
        <v>911</v>
      </c>
      <c r="G1274" s="190" t="s">
        <v>911</v>
      </c>
      <c r="H1274" s="190" t="s">
        <v>911</v>
      </c>
      <c r="I1274" s="190">
        <v>1</v>
      </c>
      <c r="J1274" s="190" t="s">
        <v>911</v>
      </c>
    </row>
    <row r="1275" spans="1:10" ht="18.75">
      <c r="A1275" s="11"/>
      <c r="B1275" s="151" t="s">
        <v>1575</v>
      </c>
      <c r="C1275" s="149"/>
      <c r="D1275" s="220" t="s">
        <v>911</v>
      </c>
      <c r="E1275" s="220">
        <v>3</v>
      </c>
      <c r="F1275" s="220">
        <v>1</v>
      </c>
      <c r="G1275" s="220">
        <v>1</v>
      </c>
      <c r="H1275" s="220" t="s">
        <v>911</v>
      </c>
      <c r="I1275" s="220" t="s">
        <v>911</v>
      </c>
      <c r="J1275" s="220">
        <v>1</v>
      </c>
    </row>
    <row r="1276" spans="1:10" ht="18.75">
      <c r="A1276" s="11"/>
      <c r="B1276" s="152" t="s">
        <v>1843</v>
      </c>
      <c r="C1276" s="149">
        <v>80507</v>
      </c>
      <c r="D1276" s="190">
        <v>1</v>
      </c>
      <c r="E1276" s="190">
        <v>1</v>
      </c>
      <c r="F1276" s="190" t="s">
        <v>911</v>
      </c>
      <c r="G1276" s="190">
        <v>1</v>
      </c>
      <c r="H1276" s="190" t="s">
        <v>911</v>
      </c>
      <c r="I1276" s="190" t="s">
        <v>911</v>
      </c>
      <c r="J1276" s="190" t="s">
        <v>911</v>
      </c>
    </row>
    <row r="1277" spans="1:10" ht="18.75">
      <c r="A1277" s="11"/>
      <c r="B1277" s="152" t="s">
        <v>1836</v>
      </c>
      <c r="C1277" s="149"/>
      <c r="D1277" s="190">
        <v>1</v>
      </c>
      <c r="E1277" s="190">
        <v>1</v>
      </c>
      <c r="F1277" s="190">
        <v>1</v>
      </c>
      <c r="G1277" s="190" t="s">
        <v>911</v>
      </c>
      <c r="H1277" s="190" t="s">
        <v>911</v>
      </c>
      <c r="I1277" s="190" t="s">
        <v>911</v>
      </c>
      <c r="J1277" s="190" t="s">
        <v>911</v>
      </c>
    </row>
    <row r="1278" spans="1:10" ht="18.75">
      <c r="A1278" s="11"/>
      <c r="B1278" s="152" t="s">
        <v>1806</v>
      </c>
      <c r="C1278" s="149"/>
      <c r="D1278" s="190">
        <v>4</v>
      </c>
      <c r="E1278" s="190">
        <v>1</v>
      </c>
      <c r="F1278" s="190" t="s">
        <v>911</v>
      </c>
      <c r="G1278" s="190" t="s">
        <v>911</v>
      </c>
      <c r="H1278" s="190" t="s">
        <v>911</v>
      </c>
      <c r="I1278" s="190" t="s">
        <v>911</v>
      </c>
      <c r="J1278" s="190">
        <v>1</v>
      </c>
    </row>
    <row r="1279" spans="1:10" ht="18.75">
      <c r="A1279" s="519" t="s">
        <v>1561</v>
      </c>
      <c r="B1279" s="507"/>
      <c r="C1279" s="507"/>
      <c r="D1279" s="507"/>
      <c r="E1279" s="507"/>
      <c r="F1279" s="507"/>
      <c r="G1279" s="507"/>
      <c r="H1279" s="507"/>
      <c r="I1279" s="507"/>
      <c r="J1279" s="508"/>
    </row>
    <row r="1280" spans="1:10" ht="18.75">
      <c r="A1280" s="504" t="s">
        <v>1409</v>
      </c>
      <c r="B1280" s="505"/>
      <c r="C1280" s="505"/>
      <c r="D1280" s="505"/>
      <c r="E1280" s="505"/>
      <c r="F1280" s="505"/>
      <c r="G1280" s="505"/>
      <c r="H1280" s="505"/>
      <c r="I1280" s="505"/>
      <c r="J1280" s="506"/>
    </row>
    <row r="1281" spans="1:10" ht="18.75">
      <c r="A1281" s="179">
        <v>81</v>
      </c>
      <c r="B1281" s="95" t="s">
        <v>1146</v>
      </c>
      <c r="C1281" s="98"/>
      <c r="D1281" s="54">
        <v>16</v>
      </c>
      <c r="E1281" s="54">
        <v>3</v>
      </c>
      <c r="F1281" s="54">
        <v>2</v>
      </c>
      <c r="G1281" s="54">
        <v>2</v>
      </c>
      <c r="H1281" s="54">
        <v>1</v>
      </c>
      <c r="I1281" s="54">
        <v>1</v>
      </c>
      <c r="J1281" s="22">
        <v>1</v>
      </c>
    </row>
    <row r="1282" spans="1:10" ht="18.75">
      <c r="A1282" s="11"/>
      <c r="B1282" s="104" t="s">
        <v>179</v>
      </c>
      <c r="C1282" s="98"/>
      <c r="D1282" s="289">
        <v>5</v>
      </c>
      <c r="E1282" s="289" t="s">
        <v>911</v>
      </c>
      <c r="F1282" s="289">
        <v>1</v>
      </c>
      <c r="G1282" s="289">
        <v>1</v>
      </c>
      <c r="H1282" s="289">
        <v>1</v>
      </c>
      <c r="I1282" s="289">
        <v>1</v>
      </c>
      <c r="J1282" s="289">
        <v>1</v>
      </c>
    </row>
    <row r="1283" spans="1:10" ht="18.75">
      <c r="A1283" s="11"/>
      <c r="B1283" s="98" t="s">
        <v>627</v>
      </c>
      <c r="C1283" s="98"/>
      <c r="D1283" s="22">
        <v>5</v>
      </c>
      <c r="E1283" s="22" t="s">
        <v>911</v>
      </c>
      <c r="F1283" s="22">
        <v>1</v>
      </c>
      <c r="G1283" s="22">
        <v>1</v>
      </c>
      <c r="H1283" s="22">
        <v>1</v>
      </c>
      <c r="I1283" s="22">
        <v>1</v>
      </c>
      <c r="J1283" s="22">
        <v>1</v>
      </c>
    </row>
    <row r="1284" spans="1:10" ht="18.75">
      <c r="A1284" s="11"/>
      <c r="B1284" s="104" t="s">
        <v>1575</v>
      </c>
      <c r="C1284" s="98"/>
      <c r="D1284" s="289">
        <v>2</v>
      </c>
      <c r="E1284" s="289" t="s">
        <v>911</v>
      </c>
      <c r="F1284" s="289" t="s">
        <v>911</v>
      </c>
      <c r="G1284" s="289">
        <v>1</v>
      </c>
      <c r="H1284" s="289" t="s">
        <v>911</v>
      </c>
      <c r="I1284" s="289" t="s">
        <v>911</v>
      </c>
      <c r="J1284" s="289" t="s">
        <v>911</v>
      </c>
    </row>
    <row r="1285" spans="1:10" ht="18" customHeight="1">
      <c r="A1285" s="11"/>
      <c r="B1285" s="98" t="s">
        <v>560</v>
      </c>
      <c r="C1285" s="98"/>
      <c r="D1285" s="22">
        <v>2</v>
      </c>
      <c r="E1285" s="22" t="s">
        <v>911</v>
      </c>
      <c r="F1285" s="22" t="s">
        <v>911</v>
      </c>
      <c r="G1285" s="22">
        <v>1</v>
      </c>
      <c r="H1285" s="22" t="s">
        <v>911</v>
      </c>
      <c r="I1285" s="22" t="s">
        <v>911</v>
      </c>
      <c r="J1285" s="22" t="s">
        <v>911</v>
      </c>
    </row>
    <row r="1286" spans="1:10" ht="18.75">
      <c r="A1286" s="11"/>
      <c r="B1286" s="104" t="s">
        <v>2275</v>
      </c>
      <c r="C1286" s="98"/>
      <c r="D1286" s="289">
        <v>1</v>
      </c>
      <c r="E1286" s="289">
        <v>1</v>
      </c>
      <c r="F1286" s="289">
        <v>1</v>
      </c>
      <c r="G1286" s="289" t="s">
        <v>911</v>
      </c>
      <c r="H1286" s="289" t="s">
        <v>911</v>
      </c>
      <c r="I1286" s="289" t="s">
        <v>911</v>
      </c>
      <c r="J1286" s="289" t="s">
        <v>911</v>
      </c>
    </row>
    <row r="1287" spans="1:10" ht="18.75">
      <c r="A1287" s="11"/>
      <c r="B1287" s="98" t="s">
        <v>561</v>
      </c>
      <c r="C1287" s="98"/>
      <c r="D1287" s="22">
        <v>1</v>
      </c>
      <c r="E1287" s="22">
        <v>1</v>
      </c>
      <c r="F1287" s="22">
        <v>1</v>
      </c>
      <c r="G1287" s="22" t="s">
        <v>911</v>
      </c>
      <c r="H1287" s="22" t="s">
        <v>911</v>
      </c>
      <c r="I1287" s="22" t="s">
        <v>911</v>
      </c>
      <c r="J1287" s="22" t="s">
        <v>911</v>
      </c>
    </row>
    <row r="1288" spans="1:10" ht="18.75">
      <c r="A1288" s="519" t="s">
        <v>224</v>
      </c>
      <c r="B1288" s="507"/>
      <c r="C1288" s="507"/>
      <c r="D1288" s="507"/>
      <c r="E1288" s="507"/>
      <c r="F1288" s="507"/>
      <c r="G1288" s="507"/>
      <c r="H1288" s="507"/>
      <c r="I1288" s="507"/>
      <c r="J1288" s="508"/>
    </row>
    <row r="1289" spans="1:10" ht="18.75" customHeight="1">
      <c r="A1289" s="504" t="s">
        <v>1409</v>
      </c>
      <c r="B1289" s="505"/>
      <c r="C1289" s="505"/>
      <c r="D1289" s="505"/>
      <c r="E1289" s="505"/>
      <c r="F1289" s="505"/>
      <c r="G1289" s="505"/>
      <c r="H1289" s="505"/>
      <c r="I1289" s="505"/>
      <c r="J1289" s="506"/>
    </row>
    <row r="1290" spans="1:10" ht="18.75" customHeight="1">
      <c r="A1290" s="179">
        <v>82</v>
      </c>
      <c r="B1290" s="95" t="s">
        <v>1844</v>
      </c>
      <c r="C1290" s="54"/>
      <c r="D1290" s="54">
        <v>22</v>
      </c>
      <c r="E1290" s="22" t="s">
        <v>894</v>
      </c>
      <c r="F1290" s="54" t="s">
        <v>911</v>
      </c>
      <c r="G1290" s="54">
        <v>2</v>
      </c>
      <c r="H1290" s="54" t="s">
        <v>911</v>
      </c>
      <c r="I1290" s="54" t="s">
        <v>911</v>
      </c>
      <c r="J1290" s="54" t="s">
        <v>911</v>
      </c>
    </row>
    <row r="1291" spans="1:10" ht="18.75">
      <c r="A1291" s="11"/>
      <c r="B1291" s="104" t="s">
        <v>1575</v>
      </c>
      <c r="C1291" s="22"/>
      <c r="D1291" s="289">
        <v>2</v>
      </c>
      <c r="E1291" s="289" t="s">
        <v>894</v>
      </c>
      <c r="F1291" s="289" t="s">
        <v>894</v>
      </c>
      <c r="G1291" s="289">
        <v>2</v>
      </c>
      <c r="H1291" s="289" t="s">
        <v>894</v>
      </c>
      <c r="I1291" s="289" t="s">
        <v>894</v>
      </c>
      <c r="J1291" s="289" t="s">
        <v>894</v>
      </c>
    </row>
    <row r="1292" spans="1:10" ht="18.75">
      <c r="A1292" s="11"/>
      <c r="B1292" s="180" t="s">
        <v>1845</v>
      </c>
      <c r="C1292" s="22" t="s">
        <v>1846</v>
      </c>
      <c r="D1292" s="22">
        <v>2</v>
      </c>
      <c r="E1292" s="22" t="s">
        <v>894</v>
      </c>
      <c r="F1292" s="22" t="s">
        <v>894</v>
      </c>
      <c r="G1292" s="22">
        <v>2</v>
      </c>
      <c r="H1292" s="22" t="s">
        <v>894</v>
      </c>
      <c r="I1292" s="22" t="s">
        <v>894</v>
      </c>
      <c r="J1292" s="22" t="s">
        <v>894</v>
      </c>
    </row>
    <row r="1293" spans="1:10" ht="18.75">
      <c r="A1293" s="179">
        <v>83</v>
      </c>
      <c r="B1293" s="147" t="s">
        <v>1147</v>
      </c>
      <c r="C1293" s="98"/>
      <c r="D1293" s="54">
        <v>45</v>
      </c>
      <c r="E1293" s="54">
        <v>3</v>
      </c>
      <c r="F1293" s="54" t="s">
        <v>911</v>
      </c>
      <c r="G1293" s="54" t="s">
        <v>911</v>
      </c>
      <c r="H1293" s="54" t="s">
        <v>1158</v>
      </c>
      <c r="I1293" s="54" t="s">
        <v>66</v>
      </c>
      <c r="J1293" s="54" t="s">
        <v>911</v>
      </c>
    </row>
    <row r="1294" spans="1:10" ht="18.75">
      <c r="A1294" s="11"/>
      <c r="B1294" s="104" t="s">
        <v>179</v>
      </c>
      <c r="C1294" s="98"/>
      <c r="D1294" s="289">
        <v>25</v>
      </c>
      <c r="E1294" s="289">
        <v>3</v>
      </c>
      <c r="F1294" s="289" t="s">
        <v>911</v>
      </c>
      <c r="G1294" s="289" t="s">
        <v>911</v>
      </c>
      <c r="H1294" s="289" t="s">
        <v>1158</v>
      </c>
      <c r="I1294" s="289" t="s">
        <v>66</v>
      </c>
      <c r="J1294" s="289" t="s">
        <v>911</v>
      </c>
    </row>
    <row r="1295" spans="1:10" ht="18.75">
      <c r="A1295" s="179"/>
      <c r="B1295" s="98" t="s">
        <v>1847</v>
      </c>
      <c r="C1295" s="98"/>
      <c r="D1295" s="22">
        <v>14</v>
      </c>
      <c r="E1295" s="22">
        <v>3</v>
      </c>
      <c r="F1295" s="22" t="s">
        <v>911</v>
      </c>
      <c r="G1295" s="22" t="s">
        <v>911</v>
      </c>
      <c r="H1295" s="22" t="s">
        <v>1158</v>
      </c>
      <c r="I1295" s="22" t="s">
        <v>66</v>
      </c>
      <c r="J1295" s="22" t="s">
        <v>911</v>
      </c>
    </row>
    <row r="1296" spans="1:10" ht="18.75">
      <c r="A1296" s="179">
        <v>84</v>
      </c>
      <c r="B1296" s="95" t="s">
        <v>1148</v>
      </c>
      <c r="C1296" s="98"/>
      <c r="D1296" s="54">
        <v>23</v>
      </c>
      <c r="E1296" s="54">
        <v>3</v>
      </c>
      <c r="F1296" s="54" t="s">
        <v>1159</v>
      </c>
      <c r="G1296" s="54" t="s">
        <v>1848</v>
      </c>
      <c r="H1296" s="54" t="s">
        <v>1848</v>
      </c>
      <c r="I1296" s="54" t="s">
        <v>1848</v>
      </c>
      <c r="J1296" s="54" t="s">
        <v>1848</v>
      </c>
    </row>
    <row r="1297" spans="1:10" ht="18.75">
      <c r="A1297" s="11"/>
      <c r="B1297" s="104" t="s">
        <v>180</v>
      </c>
      <c r="C1297" s="98"/>
      <c r="D1297" s="289">
        <v>15</v>
      </c>
      <c r="E1297" s="289">
        <v>2</v>
      </c>
      <c r="F1297" s="289" t="s">
        <v>1157</v>
      </c>
      <c r="G1297" s="289" t="s">
        <v>1848</v>
      </c>
      <c r="H1297" s="289" t="s">
        <v>1848</v>
      </c>
      <c r="I1297" s="289" t="s">
        <v>1848</v>
      </c>
      <c r="J1297" s="289" t="s">
        <v>1848</v>
      </c>
    </row>
    <row r="1298" spans="1:10" ht="18.75">
      <c r="A1298" s="11"/>
      <c r="B1298" s="98" t="s">
        <v>2146</v>
      </c>
      <c r="C1298" s="98"/>
      <c r="D1298" s="22">
        <v>12</v>
      </c>
      <c r="E1298" s="22">
        <v>1</v>
      </c>
      <c r="F1298" s="22" t="s">
        <v>911</v>
      </c>
      <c r="G1298" s="22" t="s">
        <v>1848</v>
      </c>
      <c r="H1298" s="22" t="s">
        <v>1848</v>
      </c>
      <c r="I1298" s="22" t="s">
        <v>1848</v>
      </c>
      <c r="J1298" s="22" t="s">
        <v>1848</v>
      </c>
    </row>
    <row r="1299" spans="1:10" ht="18.75">
      <c r="A1299" s="11"/>
      <c r="B1299" s="98" t="s">
        <v>2147</v>
      </c>
      <c r="C1299" s="98"/>
      <c r="D1299" s="22">
        <v>1</v>
      </c>
      <c r="E1299" s="22">
        <v>1</v>
      </c>
      <c r="F1299" s="22" t="s">
        <v>1157</v>
      </c>
      <c r="G1299" s="22" t="s">
        <v>911</v>
      </c>
      <c r="H1299" s="22" t="s">
        <v>911</v>
      </c>
      <c r="I1299" s="22" t="s">
        <v>911</v>
      </c>
      <c r="J1299" s="22" t="s">
        <v>911</v>
      </c>
    </row>
    <row r="1300" spans="1:10" ht="18.75">
      <c r="A1300" s="11"/>
      <c r="B1300" s="104" t="s">
        <v>1160</v>
      </c>
      <c r="C1300" s="98"/>
      <c r="D1300" s="289">
        <v>2</v>
      </c>
      <c r="E1300" s="104" t="s">
        <v>1153</v>
      </c>
      <c r="F1300" s="289" t="s">
        <v>1158</v>
      </c>
      <c r="G1300" s="289" t="s">
        <v>911</v>
      </c>
      <c r="H1300" s="289" t="s">
        <v>911</v>
      </c>
      <c r="I1300" s="289" t="s">
        <v>911</v>
      </c>
      <c r="J1300" s="289" t="s">
        <v>911</v>
      </c>
    </row>
    <row r="1301" spans="1:10" ht="18.75">
      <c r="A1301" s="11"/>
      <c r="B1301" s="98" t="s">
        <v>2148</v>
      </c>
      <c r="C1301" s="98"/>
      <c r="D1301" s="327" t="s">
        <v>1155</v>
      </c>
      <c r="E1301" s="98" t="s">
        <v>1152</v>
      </c>
      <c r="F1301" s="22" t="s">
        <v>66</v>
      </c>
      <c r="G1301" s="98" t="s">
        <v>1849</v>
      </c>
      <c r="H1301" s="22" t="s">
        <v>911</v>
      </c>
      <c r="I1301" s="22" t="s">
        <v>911</v>
      </c>
      <c r="J1301" s="22" t="s">
        <v>911</v>
      </c>
    </row>
    <row r="1302" spans="1:10" ht="18.75">
      <c r="A1302" s="11"/>
      <c r="B1302" s="98" t="s">
        <v>2149</v>
      </c>
      <c r="C1302" s="98"/>
      <c r="D1302" s="327" t="s">
        <v>1155</v>
      </c>
      <c r="E1302" s="98" t="s">
        <v>1152</v>
      </c>
      <c r="F1302" s="22" t="s">
        <v>66</v>
      </c>
      <c r="G1302" s="98" t="s">
        <v>1849</v>
      </c>
      <c r="H1302" s="22" t="s">
        <v>911</v>
      </c>
      <c r="I1302" s="22" t="s">
        <v>911</v>
      </c>
      <c r="J1302" s="22" t="s">
        <v>911</v>
      </c>
    </row>
    <row r="1303" spans="1:10" ht="18.75" customHeight="1">
      <c r="A1303" s="519" t="s">
        <v>223</v>
      </c>
      <c r="B1303" s="507"/>
      <c r="C1303" s="507"/>
      <c r="D1303" s="507"/>
      <c r="E1303" s="507"/>
      <c r="F1303" s="507"/>
      <c r="G1303" s="507"/>
      <c r="H1303" s="507"/>
      <c r="I1303" s="507"/>
      <c r="J1303" s="508"/>
    </row>
    <row r="1304" spans="1:10" ht="18.75">
      <c r="A1304" s="504" t="s">
        <v>1409</v>
      </c>
      <c r="B1304" s="505"/>
      <c r="C1304" s="505"/>
      <c r="D1304" s="505"/>
      <c r="E1304" s="505"/>
      <c r="F1304" s="505"/>
      <c r="G1304" s="505"/>
      <c r="H1304" s="505"/>
      <c r="I1304" s="505"/>
      <c r="J1304" s="506"/>
    </row>
    <row r="1305" spans="1:10" ht="18.75">
      <c r="A1305" s="179">
        <v>85</v>
      </c>
      <c r="B1305" s="184" t="s">
        <v>1149</v>
      </c>
      <c r="C1305" s="95"/>
      <c r="D1305" s="96">
        <v>92</v>
      </c>
      <c r="E1305" s="96">
        <v>21</v>
      </c>
      <c r="F1305" s="96">
        <v>5</v>
      </c>
      <c r="G1305" s="96">
        <v>6</v>
      </c>
      <c r="H1305" s="96">
        <v>7</v>
      </c>
      <c r="I1305" s="96">
        <v>7</v>
      </c>
      <c r="J1305" s="96">
        <v>7</v>
      </c>
    </row>
    <row r="1306" spans="1:10" ht="18.75">
      <c r="A1306" s="11"/>
      <c r="B1306" s="166" t="s">
        <v>182</v>
      </c>
      <c r="C1306" s="98"/>
      <c r="D1306" s="209">
        <v>17</v>
      </c>
      <c r="E1306" s="209">
        <v>3</v>
      </c>
      <c r="F1306" s="209">
        <v>1</v>
      </c>
      <c r="G1306" s="209">
        <v>1</v>
      </c>
      <c r="H1306" s="209">
        <v>1</v>
      </c>
      <c r="I1306" s="209">
        <v>1</v>
      </c>
      <c r="J1306" s="209">
        <v>1</v>
      </c>
    </row>
    <row r="1307" spans="1:10" ht="18.75">
      <c r="A1307" s="11"/>
      <c r="B1307" s="166" t="s">
        <v>2241</v>
      </c>
      <c r="C1307" s="98"/>
      <c r="D1307" s="209">
        <v>63</v>
      </c>
      <c r="E1307" s="209">
        <v>18</v>
      </c>
      <c r="F1307" s="209">
        <v>2</v>
      </c>
      <c r="G1307" s="209">
        <v>3</v>
      </c>
      <c r="H1307" s="209">
        <v>4</v>
      </c>
      <c r="I1307" s="209">
        <v>4</v>
      </c>
      <c r="J1307" s="209">
        <v>4</v>
      </c>
    </row>
    <row r="1308" spans="1:10" ht="18.75">
      <c r="A1308" s="11"/>
      <c r="B1308" s="166" t="s">
        <v>2275</v>
      </c>
      <c r="C1308" s="98"/>
      <c r="D1308" s="209">
        <v>12</v>
      </c>
      <c r="E1308" s="209" t="s">
        <v>911</v>
      </c>
      <c r="F1308" s="209">
        <v>2</v>
      </c>
      <c r="G1308" s="209">
        <v>2</v>
      </c>
      <c r="H1308" s="209">
        <v>2</v>
      </c>
      <c r="I1308" s="209">
        <v>2</v>
      </c>
      <c r="J1308" s="209">
        <v>2</v>
      </c>
    </row>
    <row r="1309" spans="1:10" ht="18.75">
      <c r="A1309" s="526" t="s">
        <v>199</v>
      </c>
      <c r="B1309" s="527"/>
      <c r="C1309" s="527"/>
      <c r="D1309" s="527"/>
      <c r="E1309" s="527"/>
      <c r="F1309" s="527"/>
      <c r="G1309" s="527"/>
      <c r="H1309" s="527"/>
      <c r="I1309" s="527"/>
      <c r="J1309" s="528"/>
    </row>
    <row r="1310" spans="1:10" ht="18.75">
      <c r="A1310" s="519" t="s">
        <v>222</v>
      </c>
      <c r="B1310" s="507"/>
      <c r="C1310" s="507"/>
      <c r="D1310" s="507"/>
      <c r="E1310" s="507"/>
      <c r="F1310" s="507"/>
      <c r="G1310" s="507"/>
      <c r="H1310" s="507"/>
      <c r="I1310" s="507"/>
      <c r="J1310" s="508"/>
    </row>
    <row r="1311" spans="1:10" ht="18.75" customHeight="1">
      <c r="A1311" s="504" t="s">
        <v>1580</v>
      </c>
      <c r="B1311" s="505"/>
      <c r="C1311" s="505"/>
      <c r="D1311" s="505"/>
      <c r="E1311" s="505"/>
      <c r="F1311" s="505"/>
      <c r="G1311" s="505"/>
      <c r="H1311" s="505"/>
      <c r="I1311" s="505"/>
      <c r="J1311" s="506"/>
    </row>
    <row r="1312" spans="1:10" ht="18.75" customHeight="1">
      <c r="A1312" s="179">
        <v>1</v>
      </c>
      <c r="B1312" s="184" t="s">
        <v>603</v>
      </c>
      <c r="C1312" s="213"/>
      <c r="D1312" s="245">
        <v>170</v>
      </c>
      <c r="E1312" s="245">
        <v>15</v>
      </c>
      <c r="F1312" s="245">
        <v>12</v>
      </c>
      <c r="G1312" s="245">
        <v>11</v>
      </c>
      <c r="H1312" s="245">
        <v>11</v>
      </c>
      <c r="I1312" s="245">
        <v>11</v>
      </c>
      <c r="J1312" s="245">
        <v>10</v>
      </c>
    </row>
    <row r="1313" spans="1:10" ht="18.75">
      <c r="A1313" s="29"/>
      <c r="B1313" s="166" t="s">
        <v>2241</v>
      </c>
      <c r="C1313" s="213"/>
      <c r="D1313" s="292" t="s">
        <v>911</v>
      </c>
      <c r="E1313" s="292" t="s">
        <v>911</v>
      </c>
      <c r="F1313" s="292">
        <v>12</v>
      </c>
      <c r="G1313" s="292">
        <v>11</v>
      </c>
      <c r="H1313" s="292">
        <v>11</v>
      </c>
      <c r="I1313" s="292">
        <v>11</v>
      </c>
      <c r="J1313" s="292">
        <v>10</v>
      </c>
    </row>
    <row r="1314" spans="1:10" ht="18.75">
      <c r="A1314" s="29"/>
      <c r="B1314" s="182" t="s">
        <v>268</v>
      </c>
      <c r="C1314" s="213"/>
      <c r="D1314" s="213" t="s">
        <v>911</v>
      </c>
      <c r="E1314" s="213" t="s">
        <v>911</v>
      </c>
      <c r="F1314" s="213">
        <v>9</v>
      </c>
      <c r="G1314" s="213">
        <v>10</v>
      </c>
      <c r="H1314" s="213">
        <v>10</v>
      </c>
      <c r="I1314" s="213">
        <v>10</v>
      </c>
      <c r="J1314" s="213">
        <v>10</v>
      </c>
    </row>
    <row r="1315" spans="1:10" ht="18.75">
      <c r="A1315" s="29"/>
      <c r="B1315" s="182" t="s">
        <v>305</v>
      </c>
      <c r="C1315" s="213"/>
      <c r="D1315" s="213" t="s">
        <v>911</v>
      </c>
      <c r="E1315" s="213" t="s">
        <v>911</v>
      </c>
      <c r="F1315" s="213">
        <v>1</v>
      </c>
      <c r="G1315" s="213" t="s">
        <v>911</v>
      </c>
      <c r="H1315" s="213">
        <v>1</v>
      </c>
      <c r="I1315" s="213">
        <v>1</v>
      </c>
      <c r="J1315" s="213" t="s">
        <v>911</v>
      </c>
    </row>
    <row r="1316" spans="1:10" ht="18.75">
      <c r="A1316" s="29"/>
      <c r="B1316" s="182" t="s">
        <v>1965</v>
      </c>
      <c r="C1316" s="213"/>
      <c r="D1316" s="213" t="s">
        <v>911</v>
      </c>
      <c r="E1316" s="213" t="s">
        <v>911</v>
      </c>
      <c r="F1316" s="213">
        <v>2</v>
      </c>
      <c r="G1316" s="213">
        <v>1</v>
      </c>
      <c r="H1316" s="213" t="s">
        <v>911</v>
      </c>
      <c r="I1316" s="213" t="s">
        <v>911</v>
      </c>
      <c r="J1316" s="213" t="s">
        <v>911</v>
      </c>
    </row>
    <row r="1317" spans="1:10" ht="18.75">
      <c r="A1317" s="179">
        <v>2</v>
      </c>
      <c r="B1317" s="184" t="s">
        <v>604</v>
      </c>
      <c r="C1317" s="213"/>
      <c r="D1317" s="245">
        <v>175</v>
      </c>
      <c r="E1317" s="245">
        <v>14</v>
      </c>
      <c r="F1317" s="245">
        <v>12</v>
      </c>
      <c r="G1317" s="245">
        <v>12</v>
      </c>
      <c r="H1317" s="245">
        <v>14</v>
      </c>
      <c r="I1317" s="245">
        <v>15</v>
      </c>
      <c r="J1317" s="245">
        <v>16</v>
      </c>
    </row>
    <row r="1318" spans="1:10" ht="18.75">
      <c r="A1318" s="29"/>
      <c r="B1318" s="166" t="s">
        <v>2241</v>
      </c>
      <c r="C1318" s="213"/>
      <c r="D1318" s="292" t="s">
        <v>911</v>
      </c>
      <c r="E1318" s="292" t="s">
        <v>911</v>
      </c>
      <c r="F1318" s="292">
        <v>12</v>
      </c>
      <c r="G1318" s="292">
        <v>12</v>
      </c>
      <c r="H1318" s="292">
        <v>14</v>
      </c>
      <c r="I1318" s="292">
        <v>15</v>
      </c>
      <c r="J1318" s="292">
        <v>16</v>
      </c>
    </row>
    <row r="1319" spans="1:10" ht="18.75">
      <c r="A1319" s="29"/>
      <c r="B1319" s="182" t="s">
        <v>268</v>
      </c>
      <c r="C1319" s="213"/>
      <c r="D1319" s="213" t="s">
        <v>911</v>
      </c>
      <c r="E1319" s="213" t="s">
        <v>911</v>
      </c>
      <c r="F1319" s="213">
        <v>8</v>
      </c>
      <c r="G1319" s="213">
        <v>10</v>
      </c>
      <c r="H1319" s="213">
        <v>10</v>
      </c>
      <c r="I1319" s="213">
        <v>12</v>
      </c>
      <c r="J1319" s="213">
        <v>14</v>
      </c>
    </row>
    <row r="1320" spans="1:10" ht="18.75">
      <c r="A1320" s="29"/>
      <c r="B1320" s="182" t="s">
        <v>293</v>
      </c>
      <c r="C1320" s="213"/>
      <c r="D1320" s="213" t="s">
        <v>911</v>
      </c>
      <c r="E1320" s="213" t="s">
        <v>911</v>
      </c>
      <c r="F1320" s="213">
        <v>2</v>
      </c>
      <c r="G1320" s="213">
        <v>2</v>
      </c>
      <c r="H1320" s="213">
        <v>2</v>
      </c>
      <c r="I1320" s="213">
        <v>2</v>
      </c>
      <c r="J1320" s="213">
        <v>2</v>
      </c>
    </row>
    <row r="1321" spans="1:10" ht="18.75">
      <c r="A1321" s="29"/>
      <c r="B1321" s="182" t="s">
        <v>1965</v>
      </c>
      <c r="C1321" s="213"/>
      <c r="D1321" s="213" t="s">
        <v>911</v>
      </c>
      <c r="E1321" s="213" t="s">
        <v>911</v>
      </c>
      <c r="F1321" s="213">
        <v>1</v>
      </c>
      <c r="G1321" s="213" t="s">
        <v>911</v>
      </c>
      <c r="H1321" s="213">
        <v>1</v>
      </c>
      <c r="I1321" s="213" t="s">
        <v>911</v>
      </c>
      <c r="J1321" s="213" t="s">
        <v>911</v>
      </c>
    </row>
    <row r="1322" spans="1:10" ht="18.75">
      <c r="A1322" s="29"/>
      <c r="B1322" s="182" t="s">
        <v>305</v>
      </c>
      <c r="C1322" s="213"/>
      <c r="D1322" s="213" t="s">
        <v>911</v>
      </c>
      <c r="E1322" s="213" t="s">
        <v>911</v>
      </c>
      <c r="F1322" s="213">
        <v>1</v>
      </c>
      <c r="G1322" s="213" t="s">
        <v>911</v>
      </c>
      <c r="H1322" s="213">
        <v>1</v>
      </c>
      <c r="I1322" s="213">
        <v>1</v>
      </c>
      <c r="J1322" s="213" t="s">
        <v>911</v>
      </c>
    </row>
    <row r="1323" spans="1:10" ht="18.75">
      <c r="A1323" s="179">
        <v>3</v>
      </c>
      <c r="B1323" s="184" t="s">
        <v>605</v>
      </c>
      <c r="C1323" s="213"/>
      <c r="D1323" s="245">
        <v>96</v>
      </c>
      <c r="E1323" s="245">
        <v>15</v>
      </c>
      <c r="F1323" s="245">
        <v>10</v>
      </c>
      <c r="G1323" s="245">
        <v>10</v>
      </c>
      <c r="H1323" s="245">
        <v>12</v>
      </c>
      <c r="I1323" s="245">
        <v>13</v>
      </c>
      <c r="J1323" s="245">
        <v>8</v>
      </c>
    </row>
    <row r="1324" spans="1:10" ht="18.75">
      <c r="A1324" s="29"/>
      <c r="B1324" s="166" t="s">
        <v>2241</v>
      </c>
      <c r="C1324" s="213"/>
      <c r="D1324" s="292" t="s">
        <v>911</v>
      </c>
      <c r="E1324" s="292" t="s">
        <v>911</v>
      </c>
      <c r="F1324" s="292">
        <v>10</v>
      </c>
      <c r="G1324" s="292">
        <v>10</v>
      </c>
      <c r="H1324" s="292">
        <v>12</v>
      </c>
      <c r="I1324" s="292">
        <v>13</v>
      </c>
      <c r="J1324" s="292">
        <v>8</v>
      </c>
    </row>
    <row r="1325" spans="1:10" ht="18.75">
      <c r="A1325" s="29"/>
      <c r="B1325" s="182" t="s">
        <v>268</v>
      </c>
      <c r="C1325" s="213"/>
      <c r="D1325" s="213" t="s">
        <v>911</v>
      </c>
      <c r="E1325" s="213" t="s">
        <v>911</v>
      </c>
      <c r="F1325" s="213">
        <v>5</v>
      </c>
      <c r="G1325" s="213">
        <v>6</v>
      </c>
      <c r="H1325" s="213">
        <v>7</v>
      </c>
      <c r="I1325" s="213">
        <v>8</v>
      </c>
      <c r="J1325" s="213">
        <v>4</v>
      </c>
    </row>
    <row r="1326" spans="1:10" ht="18.75">
      <c r="A1326" s="29"/>
      <c r="B1326" s="182" t="s">
        <v>293</v>
      </c>
      <c r="C1326" s="213"/>
      <c r="D1326" s="213" t="s">
        <v>911</v>
      </c>
      <c r="E1326" s="213" t="s">
        <v>911</v>
      </c>
      <c r="F1326" s="213">
        <v>1</v>
      </c>
      <c r="G1326" s="213">
        <v>1</v>
      </c>
      <c r="H1326" s="213">
        <v>1</v>
      </c>
      <c r="I1326" s="213">
        <v>1</v>
      </c>
      <c r="J1326" s="213">
        <v>1</v>
      </c>
    </row>
    <row r="1327" spans="1:10" ht="18.75" customHeight="1">
      <c r="A1327" s="29"/>
      <c r="B1327" s="182" t="s">
        <v>1965</v>
      </c>
      <c r="C1327" s="213"/>
      <c r="D1327" s="213" t="s">
        <v>911</v>
      </c>
      <c r="E1327" s="213" t="s">
        <v>911</v>
      </c>
      <c r="F1327" s="213">
        <v>1</v>
      </c>
      <c r="G1327" s="213">
        <v>1</v>
      </c>
      <c r="H1327" s="213">
        <v>1</v>
      </c>
      <c r="I1327" s="213">
        <v>1</v>
      </c>
      <c r="J1327" s="213">
        <v>1</v>
      </c>
    </row>
    <row r="1328" spans="1:10" ht="18.75">
      <c r="A1328" s="29"/>
      <c r="B1328" s="182" t="s">
        <v>305</v>
      </c>
      <c r="C1328" s="213"/>
      <c r="D1328" s="213" t="s">
        <v>911</v>
      </c>
      <c r="E1328" s="213" t="s">
        <v>911</v>
      </c>
      <c r="F1328" s="213">
        <v>1</v>
      </c>
      <c r="G1328" s="213" t="s">
        <v>911</v>
      </c>
      <c r="H1328" s="213">
        <v>1</v>
      </c>
      <c r="I1328" s="213">
        <v>1</v>
      </c>
      <c r="J1328" s="213" t="s">
        <v>911</v>
      </c>
    </row>
    <row r="1329" spans="1:10" ht="18.75">
      <c r="A1329" s="29"/>
      <c r="B1329" s="182" t="s">
        <v>1377</v>
      </c>
      <c r="C1329" s="213"/>
      <c r="D1329" s="213"/>
      <c r="E1329" s="213"/>
      <c r="F1329" s="432">
        <v>2</v>
      </c>
      <c r="G1329" s="432">
        <v>2</v>
      </c>
      <c r="H1329" s="432">
        <v>2</v>
      </c>
      <c r="I1329" s="432">
        <v>2</v>
      </c>
      <c r="J1329" s="432">
        <v>2</v>
      </c>
    </row>
    <row r="1330" spans="1:10" ht="18.75">
      <c r="A1330" s="179">
        <v>4</v>
      </c>
      <c r="B1330" s="260" t="s">
        <v>154</v>
      </c>
      <c r="C1330" s="251"/>
      <c r="D1330" s="251">
        <v>161</v>
      </c>
      <c r="E1330" s="251">
        <v>24</v>
      </c>
      <c r="F1330" s="251">
        <v>110</v>
      </c>
      <c r="G1330" s="251">
        <v>112</v>
      </c>
      <c r="H1330" s="251">
        <v>119</v>
      </c>
      <c r="I1330" s="251">
        <v>123</v>
      </c>
      <c r="J1330" s="251">
        <v>124</v>
      </c>
    </row>
    <row r="1331" spans="1:10" ht="18.75">
      <c r="A1331" s="29"/>
      <c r="B1331" s="166" t="s">
        <v>2241</v>
      </c>
      <c r="C1331" s="249"/>
      <c r="D1331" s="295" t="s">
        <v>911</v>
      </c>
      <c r="E1331" s="295" t="s">
        <v>911</v>
      </c>
      <c r="F1331" s="295">
        <v>110</v>
      </c>
      <c r="G1331" s="295">
        <v>112</v>
      </c>
      <c r="H1331" s="295">
        <v>119</v>
      </c>
      <c r="I1331" s="295">
        <v>123</v>
      </c>
      <c r="J1331" s="295">
        <v>124</v>
      </c>
    </row>
    <row r="1332" spans="1:10" ht="31.5">
      <c r="A1332" s="29"/>
      <c r="B1332" s="266" t="s">
        <v>306</v>
      </c>
      <c r="C1332" s="248" t="s">
        <v>307</v>
      </c>
      <c r="D1332" s="249">
        <v>71</v>
      </c>
      <c r="E1332" s="249">
        <v>10</v>
      </c>
      <c r="F1332" s="249">
        <v>75</v>
      </c>
      <c r="G1332" s="249">
        <v>75</v>
      </c>
      <c r="H1332" s="249">
        <v>80</v>
      </c>
      <c r="I1332" s="249">
        <v>80</v>
      </c>
      <c r="J1332" s="249">
        <v>80</v>
      </c>
    </row>
    <row r="1333" spans="1:10" ht="31.5">
      <c r="A1333" s="29"/>
      <c r="B1333" s="247" t="s">
        <v>308</v>
      </c>
      <c r="C1333" s="267" t="s">
        <v>309</v>
      </c>
      <c r="D1333" s="249">
        <v>15</v>
      </c>
      <c r="E1333" s="249">
        <v>8</v>
      </c>
      <c r="F1333" s="249">
        <v>15</v>
      </c>
      <c r="G1333" s="249">
        <v>17</v>
      </c>
      <c r="H1333" s="249">
        <v>17</v>
      </c>
      <c r="I1333" s="249">
        <v>20</v>
      </c>
      <c r="J1333" s="249">
        <v>20</v>
      </c>
    </row>
    <row r="1334" spans="1:10" ht="18.75">
      <c r="A1334" s="29"/>
      <c r="B1334" s="268" t="s">
        <v>310</v>
      </c>
      <c r="C1334" s="248" t="s">
        <v>311</v>
      </c>
      <c r="D1334" s="249">
        <v>20</v>
      </c>
      <c r="E1334" s="249">
        <v>6</v>
      </c>
      <c r="F1334" s="249">
        <v>20</v>
      </c>
      <c r="G1334" s="249">
        <v>20</v>
      </c>
      <c r="H1334" s="249">
        <v>22</v>
      </c>
      <c r="I1334" s="249">
        <v>23</v>
      </c>
      <c r="J1334" s="249">
        <v>24</v>
      </c>
    </row>
    <row r="1335" spans="1:10" ht="18.75">
      <c r="A1335" s="179">
        <v>5</v>
      </c>
      <c r="B1335" s="243" t="s">
        <v>2196</v>
      </c>
      <c r="C1335" s="245"/>
      <c r="D1335" s="245">
        <v>1087</v>
      </c>
      <c r="E1335" s="245">
        <v>126</v>
      </c>
      <c r="F1335" s="245">
        <v>19</v>
      </c>
      <c r="G1335" s="245">
        <v>14</v>
      </c>
      <c r="H1335" s="245">
        <v>10</v>
      </c>
      <c r="I1335" s="245">
        <v>10</v>
      </c>
      <c r="J1335" s="245">
        <v>10</v>
      </c>
    </row>
    <row r="1336" spans="1:10" ht="18.75">
      <c r="A1336" s="12"/>
      <c r="B1336" s="166" t="s">
        <v>2021</v>
      </c>
      <c r="C1336" s="213"/>
      <c r="D1336" s="292" t="s">
        <v>911</v>
      </c>
      <c r="E1336" s="292" t="s">
        <v>911</v>
      </c>
      <c r="F1336" s="292">
        <v>19</v>
      </c>
      <c r="G1336" s="292">
        <v>14</v>
      </c>
      <c r="H1336" s="292">
        <v>10</v>
      </c>
      <c r="I1336" s="292">
        <v>10</v>
      </c>
      <c r="J1336" s="292">
        <v>10</v>
      </c>
    </row>
    <row r="1337" spans="1:10" ht="18.75">
      <c r="A1337" s="12"/>
      <c r="B1337" s="244" t="s">
        <v>1053</v>
      </c>
      <c r="C1337" s="213">
        <v>135848</v>
      </c>
      <c r="D1337" s="213" t="s">
        <v>911</v>
      </c>
      <c r="E1337" s="213">
        <v>1</v>
      </c>
      <c r="F1337" s="213">
        <v>4</v>
      </c>
      <c r="G1337" s="213">
        <v>2</v>
      </c>
      <c r="H1337" s="213">
        <v>2</v>
      </c>
      <c r="I1337" s="213">
        <v>2</v>
      </c>
      <c r="J1337" s="213">
        <v>2</v>
      </c>
    </row>
    <row r="1338" spans="1:10" ht="18.75" customHeight="1">
      <c r="A1338" s="12"/>
      <c r="B1338" s="244" t="s">
        <v>1052</v>
      </c>
      <c r="C1338" s="213">
        <v>135848</v>
      </c>
      <c r="D1338" s="213" t="s">
        <v>911</v>
      </c>
      <c r="E1338" s="213">
        <v>3</v>
      </c>
      <c r="F1338" s="213" t="s">
        <v>911</v>
      </c>
      <c r="G1338" s="213">
        <v>2</v>
      </c>
      <c r="H1338" s="213">
        <v>1</v>
      </c>
      <c r="I1338" s="213" t="s">
        <v>911</v>
      </c>
      <c r="J1338" s="213" t="s">
        <v>911</v>
      </c>
    </row>
    <row r="1339" spans="1:10" ht="18.75" customHeight="1">
      <c r="A1339" s="12"/>
      <c r="B1339" s="244" t="s">
        <v>2192</v>
      </c>
      <c r="C1339" s="213">
        <v>143882</v>
      </c>
      <c r="D1339" s="213" t="s">
        <v>911</v>
      </c>
      <c r="E1339" s="213">
        <v>1</v>
      </c>
      <c r="F1339" s="213">
        <v>2</v>
      </c>
      <c r="G1339" s="213">
        <v>2</v>
      </c>
      <c r="H1339" s="213">
        <v>2</v>
      </c>
      <c r="I1339" s="213">
        <v>2</v>
      </c>
      <c r="J1339" s="213">
        <v>2</v>
      </c>
    </row>
    <row r="1340" spans="1:10" ht="18.75" customHeight="1">
      <c r="A1340" s="12"/>
      <c r="B1340" s="244" t="s">
        <v>2193</v>
      </c>
      <c r="C1340" s="213">
        <v>143882</v>
      </c>
      <c r="D1340" s="213" t="s">
        <v>911</v>
      </c>
      <c r="E1340" s="213">
        <v>2</v>
      </c>
      <c r="F1340" s="213">
        <v>1</v>
      </c>
      <c r="G1340" s="213">
        <v>3</v>
      </c>
      <c r="H1340" s="213">
        <v>1</v>
      </c>
      <c r="I1340" s="213">
        <v>2</v>
      </c>
      <c r="J1340" s="213">
        <v>1</v>
      </c>
    </row>
    <row r="1341" spans="1:10" ht="18.75">
      <c r="A1341" s="12"/>
      <c r="B1341" s="244" t="s">
        <v>2194</v>
      </c>
      <c r="C1341" s="213">
        <v>192037</v>
      </c>
      <c r="D1341" s="213" t="s">
        <v>911</v>
      </c>
      <c r="E1341" s="213">
        <v>6</v>
      </c>
      <c r="F1341" s="213">
        <v>5</v>
      </c>
      <c r="G1341" s="213">
        <v>3</v>
      </c>
      <c r="H1341" s="213">
        <v>4</v>
      </c>
      <c r="I1341" s="213">
        <v>3</v>
      </c>
      <c r="J1341" s="213">
        <v>3</v>
      </c>
    </row>
    <row r="1342" spans="1:10" ht="18.75">
      <c r="A1342" s="12"/>
      <c r="B1342" s="244" t="s">
        <v>2195</v>
      </c>
      <c r="C1342" s="213">
        <v>192037</v>
      </c>
      <c r="D1342" s="213" t="s">
        <v>911</v>
      </c>
      <c r="E1342" s="213">
        <v>4</v>
      </c>
      <c r="F1342" s="213">
        <v>6</v>
      </c>
      <c r="G1342" s="213">
        <v>1</v>
      </c>
      <c r="H1342" s="213" t="s">
        <v>911</v>
      </c>
      <c r="I1342" s="213">
        <v>1</v>
      </c>
      <c r="J1342" s="213">
        <v>2</v>
      </c>
    </row>
    <row r="1343" spans="1:10" ht="18.75">
      <c r="A1343" s="12"/>
      <c r="B1343" s="244" t="s">
        <v>473</v>
      </c>
      <c r="C1343" s="213">
        <v>241106</v>
      </c>
      <c r="D1343" s="213" t="s">
        <v>911</v>
      </c>
      <c r="E1343" s="213">
        <v>2</v>
      </c>
      <c r="F1343" s="213">
        <v>1</v>
      </c>
      <c r="G1343" s="213">
        <v>1</v>
      </c>
      <c r="H1343" s="213" t="s">
        <v>911</v>
      </c>
      <c r="I1343" s="213" t="s">
        <v>911</v>
      </c>
      <c r="J1343" s="213" t="s">
        <v>911</v>
      </c>
    </row>
    <row r="1344" spans="1:10" ht="18.75">
      <c r="A1344" s="179">
        <v>6</v>
      </c>
      <c r="B1344" s="191" t="s">
        <v>1522</v>
      </c>
      <c r="C1344" s="192"/>
      <c r="D1344" s="192">
        <v>74</v>
      </c>
      <c r="E1344" s="192">
        <v>23</v>
      </c>
      <c r="F1344" s="192">
        <v>3</v>
      </c>
      <c r="G1344" s="192">
        <v>6</v>
      </c>
      <c r="H1344" s="192">
        <v>6</v>
      </c>
      <c r="I1344" s="192">
        <v>5</v>
      </c>
      <c r="J1344" s="192">
        <v>8</v>
      </c>
    </row>
    <row r="1345" spans="1:10" ht="18.75">
      <c r="A1345" s="11"/>
      <c r="B1345" s="104" t="s">
        <v>179</v>
      </c>
      <c r="C1345" s="95"/>
      <c r="D1345" s="209">
        <v>4</v>
      </c>
      <c r="E1345" s="209">
        <v>1</v>
      </c>
      <c r="F1345" s="209">
        <v>3</v>
      </c>
      <c r="G1345" s="209">
        <v>6</v>
      </c>
      <c r="H1345" s="209">
        <v>6</v>
      </c>
      <c r="I1345" s="209">
        <v>5</v>
      </c>
      <c r="J1345" s="209">
        <v>7</v>
      </c>
    </row>
    <row r="1346" spans="1:10" ht="18.75">
      <c r="A1346" s="11"/>
      <c r="B1346" s="98" t="s">
        <v>1503</v>
      </c>
      <c r="C1346" s="98"/>
      <c r="D1346" s="97">
        <v>3</v>
      </c>
      <c r="E1346" s="97">
        <v>1</v>
      </c>
      <c r="F1346" s="97">
        <v>3</v>
      </c>
      <c r="G1346" s="97">
        <v>2</v>
      </c>
      <c r="H1346" s="97">
        <v>2</v>
      </c>
      <c r="I1346" s="97">
        <v>2</v>
      </c>
      <c r="J1346" s="97">
        <v>2</v>
      </c>
    </row>
    <row r="1347" spans="1:10" ht="18.75">
      <c r="A1347" s="11"/>
      <c r="B1347" s="98" t="s">
        <v>1504</v>
      </c>
      <c r="C1347" s="98"/>
      <c r="D1347" s="97">
        <v>1</v>
      </c>
      <c r="E1347" s="97" t="s">
        <v>911</v>
      </c>
      <c r="F1347" s="97" t="s">
        <v>911</v>
      </c>
      <c r="G1347" s="97" t="s">
        <v>911</v>
      </c>
      <c r="H1347" s="97" t="s">
        <v>911</v>
      </c>
      <c r="I1347" s="97">
        <v>1</v>
      </c>
      <c r="J1347" s="97" t="s">
        <v>911</v>
      </c>
    </row>
    <row r="1348" spans="1:10" ht="18.75">
      <c r="A1348" s="11"/>
      <c r="B1348" s="98" t="s">
        <v>2022</v>
      </c>
      <c r="C1348" s="98"/>
      <c r="D1348" s="97">
        <v>3</v>
      </c>
      <c r="E1348" s="97">
        <v>3</v>
      </c>
      <c r="F1348" s="97" t="s">
        <v>911</v>
      </c>
      <c r="G1348" s="97">
        <v>2</v>
      </c>
      <c r="H1348" s="97">
        <v>1</v>
      </c>
      <c r="I1348" s="97" t="s">
        <v>911</v>
      </c>
      <c r="J1348" s="97" t="s">
        <v>911</v>
      </c>
    </row>
    <row r="1349" spans="1:10" ht="18.75">
      <c r="A1349" s="11"/>
      <c r="B1349" s="98" t="s">
        <v>1505</v>
      </c>
      <c r="C1349" s="98"/>
      <c r="D1349" s="97">
        <v>1</v>
      </c>
      <c r="E1349" s="97" t="s">
        <v>911</v>
      </c>
      <c r="F1349" s="97" t="s">
        <v>911</v>
      </c>
      <c r="G1349" s="97" t="s">
        <v>911</v>
      </c>
      <c r="H1349" s="97" t="s">
        <v>911</v>
      </c>
      <c r="I1349" s="97" t="s">
        <v>911</v>
      </c>
      <c r="J1349" s="97">
        <v>1</v>
      </c>
    </row>
    <row r="1350" spans="1:10" ht="18.75">
      <c r="A1350" s="11"/>
      <c r="B1350" s="98" t="s">
        <v>1506</v>
      </c>
      <c r="C1350" s="98"/>
      <c r="D1350" s="97">
        <v>1</v>
      </c>
      <c r="E1350" s="97">
        <v>1</v>
      </c>
      <c r="F1350" s="97" t="s">
        <v>911</v>
      </c>
      <c r="G1350" s="97" t="s">
        <v>911</v>
      </c>
      <c r="H1350" s="97">
        <v>1</v>
      </c>
      <c r="I1350" s="97" t="s">
        <v>911</v>
      </c>
      <c r="J1350" s="97" t="s">
        <v>911</v>
      </c>
    </row>
    <row r="1351" spans="1:10" ht="18.75">
      <c r="A1351" s="11"/>
      <c r="B1351" s="98" t="s">
        <v>1507</v>
      </c>
      <c r="C1351" s="98"/>
      <c r="D1351" s="97">
        <v>1</v>
      </c>
      <c r="E1351" s="97">
        <v>1</v>
      </c>
      <c r="F1351" s="97" t="s">
        <v>911</v>
      </c>
      <c r="G1351" s="97" t="s">
        <v>911</v>
      </c>
      <c r="H1351" s="97" t="s">
        <v>911</v>
      </c>
      <c r="I1351" s="97" t="s">
        <v>911</v>
      </c>
      <c r="J1351" s="97">
        <v>1</v>
      </c>
    </row>
    <row r="1352" spans="1:10" ht="18.75">
      <c r="A1352" s="11"/>
      <c r="B1352" s="98" t="s">
        <v>1508</v>
      </c>
      <c r="C1352" s="98"/>
      <c r="D1352" s="97">
        <v>1</v>
      </c>
      <c r="E1352" s="97" t="s">
        <v>911</v>
      </c>
      <c r="F1352" s="97" t="s">
        <v>911</v>
      </c>
      <c r="G1352" s="97" t="s">
        <v>911</v>
      </c>
      <c r="H1352" s="97" t="s">
        <v>911</v>
      </c>
      <c r="I1352" s="97" t="s">
        <v>911</v>
      </c>
      <c r="J1352" s="97">
        <v>1</v>
      </c>
    </row>
    <row r="1353" spans="1:10" ht="18.75">
      <c r="A1353" s="11"/>
      <c r="B1353" s="98" t="s">
        <v>1167</v>
      </c>
      <c r="C1353" s="98"/>
      <c r="D1353" s="97">
        <v>16</v>
      </c>
      <c r="E1353" s="97">
        <v>9</v>
      </c>
      <c r="F1353" s="97" t="s">
        <v>911</v>
      </c>
      <c r="G1353" s="97">
        <v>2</v>
      </c>
      <c r="H1353" s="97">
        <v>2</v>
      </c>
      <c r="I1353" s="97">
        <v>2</v>
      </c>
      <c r="J1353" s="97">
        <v>2</v>
      </c>
    </row>
    <row r="1354" spans="1:10" ht="18.75">
      <c r="A1354" s="11"/>
      <c r="B1354" s="104" t="s">
        <v>1575</v>
      </c>
      <c r="C1354" s="95"/>
      <c r="D1354" s="209">
        <v>16</v>
      </c>
      <c r="E1354" s="209">
        <v>2</v>
      </c>
      <c r="F1354" s="209" t="s">
        <v>911</v>
      </c>
      <c r="G1354" s="209" t="s">
        <v>911</v>
      </c>
      <c r="H1354" s="209" t="s">
        <v>911</v>
      </c>
      <c r="I1354" s="209" t="s">
        <v>911</v>
      </c>
      <c r="J1354" s="209">
        <v>1</v>
      </c>
    </row>
    <row r="1355" spans="1:10" ht="18.75">
      <c r="A1355" s="11"/>
      <c r="B1355" s="98" t="s">
        <v>1509</v>
      </c>
      <c r="C1355" s="98"/>
      <c r="D1355" s="97">
        <v>1</v>
      </c>
      <c r="E1355" s="97" t="s">
        <v>911</v>
      </c>
      <c r="F1355" s="97" t="s">
        <v>911</v>
      </c>
      <c r="G1355" s="97" t="s">
        <v>911</v>
      </c>
      <c r="H1355" s="97" t="s">
        <v>911</v>
      </c>
      <c r="I1355" s="97" t="s">
        <v>911</v>
      </c>
      <c r="J1355" s="97">
        <v>1</v>
      </c>
    </row>
    <row r="1356" spans="1:10" ht="18.75" customHeight="1">
      <c r="A1356" s="179">
        <v>7</v>
      </c>
      <c r="B1356" s="191" t="s">
        <v>2169</v>
      </c>
      <c r="C1356" s="192"/>
      <c r="D1356" s="192">
        <v>453</v>
      </c>
      <c r="E1356" s="192">
        <v>147</v>
      </c>
      <c r="F1356" s="192">
        <v>22</v>
      </c>
      <c r="G1356" s="192">
        <v>22</v>
      </c>
      <c r="H1356" s="192">
        <v>22</v>
      </c>
      <c r="I1356" s="192">
        <v>24</v>
      </c>
      <c r="J1356" s="192">
        <v>24</v>
      </c>
    </row>
    <row r="1357" spans="1:10" ht="18.75">
      <c r="A1357" s="93"/>
      <c r="B1357" s="104" t="s">
        <v>179</v>
      </c>
      <c r="C1357" s="95"/>
      <c r="D1357" s="209">
        <v>123</v>
      </c>
      <c r="E1357" s="209">
        <v>7</v>
      </c>
      <c r="F1357" s="209">
        <v>14</v>
      </c>
      <c r="G1357" s="209">
        <v>14</v>
      </c>
      <c r="H1357" s="209">
        <v>14</v>
      </c>
      <c r="I1357" s="209">
        <v>15</v>
      </c>
      <c r="J1357" s="209">
        <v>15</v>
      </c>
    </row>
    <row r="1358" spans="1:10" ht="18.75">
      <c r="A1358" s="93"/>
      <c r="B1358" s="98" t="s">
        <v>239</v>
      </c>
      <c r="C1358" s="98"/>
      <c r="D1358" s="97">
        <v>15</v>
      </c>
      <c r="E1358" s="97">
        <v>5</v>
      </c>
      <c r="F1358" s="97">
        <v>6</v>
      </c>
      <c r="G1358" s="97">
        <v>6</v>
      </c>
      <c r="H1358" s="97">
        <v>6</v>
      </c>
      <c r="I1358" s="97">
        <v>6</v>
      </c>
      <c r="J1358" s="97">
        <v>6</v>
      </c>
    </row>
    <row r="1359" spans="1:10" ht="18.75">
      <c r="A1359" s="93"/>
      <c r="B1359" s="98" t="s">
        <v>240</v>
      </c>
      <c r="C1359" s="98"/>
      <c r="D1359" s="97">
        <v>32</v>
      </c>
      <c r="E1359" s="97">
        <v>2</v>
      </c>
      <c r="F1359" s="97">
        <v>5</v>
      </c>
      <c r="G1359" s="97">
        <v>5</v>
      </c>
      <c r="H1359" s="97">
        <v>5</v>
      </c>
      <c r="I1359" s="97">
        <v>6</v>
      </c>
      <c r="J1359" s="97">
        <v>6</v>
      </c>
    </row>
    <row r="1360" spans="1:10" ht="18.75">
      <c r="A1360" s="93"/>
      <c r="B1360" s="98" t="s">
        <v>241</v>
      </c>
      <c r="C1360" s="98"/>
      <c r="D1360" s="97">
        <v>2</v>
      </c>
      <c r="E1360" s="97" t="s">
        <v>911</v>
      </c>
      <c r="F1360" s="97">
        <v>3</v>
      </c>
      <c r="G1360" s="97">
        <v>3</v>
      </c>
      <c r="H1360" s="97">
        <v>3</v>
      </c>
      <c r="I1360" s="97">
        <v>3</v>
      </c>
      <c r="J1360" s="97">
        <v>3</v>
      </c>
    </row>
    <row r="1361" spans="1:10" ht="18.75">
      <c r="A1361" s="93"/>
      <c r="B1361" s="104" t="s">
        <v>1575</v>
      </c>
      <c r="C1361" s="95"/>
      <c r="D1361" s="209">
        <v>23</v>
      </c>
      <c r="E1361" s="209">
        <v>9</v>
      </c>
      <c r="F1361" s="209">
        <v>8</v>
      </c>
      <c r="G1361" s="209">
        <v>8</v>
      </c>
      <c r="H1361" s="209">
        <v>8</v>
      </c>
      <c r="I1361" s="209">
        <v>9</v>
      </c>
      <c r="J1361" s="209">
        <v>9</v>
      </c>
    </row>
    <row r="1362" spans="1:10" ht="18.75">
      <c r="A1362" s="93"/>
      <c r="B1362" s="98" t="s">
        <v>242</v>
      </c>
      <c r="C1362" s="98"/>
      <c r="D1362" s="97">
        <v>18</v>
      </c>
      <c r="E1362" s="97">
        <v>9</v>
      </c>
      <c r="F1362" s="97">
        <v>8</v>
      </c>
      <c r="G1362" s="97">
        <v>8</v>
      </c>
      <c r="H1362" s="97">
        <v>8</v>
      </c>
      <c r="I1362" s="97">
        <v>9</v>
      </c>
      <c r="J1362" s="97">
        <v>9</v>
      </c>
    </row>
    <row r="1363" spans="1:10" ht="18.75">
      <c r="A1363" s="179">
        <v>8</v>
      </c>
      <c r="B1363" s="191" t="s">
        <v>1523</v>
      </c>
      <c r="C1363" s="192"/>
      <c r="D1363" s="192">
        <v>223</v>
      </c>
      <c r="E1363" s="192">
        <v>27</v>
      </c>
      <c r="F1363" s="192">
        <v>40</v>
      </c>
      <c r="G1363" s="192">
        <v>1</v>
      </c>
      <c r="H1363" s="192">
        <v>2</v>
      </c>
      <c r="I1363" s="192">
        <v>2</v>
      </c>
      <c r="J1363" s="192">
        <v>6</v>
      </c>
    </row>
    <row r="1364" spans="1:10" ht="18.75">
      <c r="A1364" s="93"/>
      <c r="B1364" s="104" t="s">
        <v>179</v>
      </c>
      <c r="C1364" s="98"/>
      <c r="D1364" s="209">
        <v>69</v>
      </c>
      <c r="E1364" s="209">
        <v>13</v>
      </c>
      <c r="F1364" s="209">
        <v>39</v>
      </c>
      <c r="G1364" s="209">
        <v>1</v>
      </c>
      <c r="H1364" s="209">
        <v>1</v>
      </c>
      <c r="I1364" s="209">
        <v>2</v>
      </c>
      <c r="J1364" s="209">
        <v>1</v>
      </c>
    </row>
    <row r="1365" spans="1:10" ht="18.75">
      <c r="A1365" s="93"/>
      <c r="B1365" s="98" t="s">
        <v>243</v>
      </c>
      <c r="C1365" s="98"/>
      <c r="D1365" s="97">
        <v>6</v>
      </c>
      <c r="E1365" s="97">
        <v>5</v>
      </c>
      <c r="F1365" s="97">
        <v>4</v>
      </c>
      <c r="G1365" s="97" t="s">
        <v>911</v>
      </c>
      <c r="H1365" s="97" t="s">
        <v>911</v>
      </c>
      <c r="I1365" s="97" t="s">
        <v>911</v>
      </c>
      <c r="J1365" s="97">
        <v>1</v>
      </c>
    </row>
    <row r="1366" spans="1:10" ht="18.75">
      <c r="A1366" s="93"/>
      <c r="B1366" s="98" t="s">
        <v>244</v>
      </c>
      <c r="C1366" s="98"/>
      <c r="D1366" s="97">
        <v>12</v>
      </c>
      <c r="E1366" s="97">
        <v>1</v>
      </c>
      <c r="F1366" s="97">
        <v>9</v>
      </c>
      <c r="G1366" s="97" t="s">
        <v>911</v>
      </c>
      <c r="H1366" s="97" t="s">
        <v>911</v>
      </c>
      <c r="I1366" s="97" t="s">
        <v>911</v>
      </c>
      <c r="J1366" s="97" t="s">
        <v>911</v>
      </c>
    </row>
    <row r="1367" spans="1:10" ht="18.75">
      <c r="A1367" s="93"/>
      <c r="B1367" s="98" t="s">
        <v>245</v>
      </c>
      <c r="C1367" s="98"/>
      <c r="D1367" s="97">
        <v>9</v>
      </c>
      <c r="E1367" s="97">
        <v>2</v>
      </c>
      <c r="F1367" s="97">
        <v>5</v>
      </c>
      <c r="G1367" s="97" t="s">
        <v>911</v>
      </c>
      <c r="H1367" s="97" t="s">
        <v>911</v>
      </c>
      <c r="I1367" s="97">
        <v>1</v>
      </c>
      <c r="J1367" s="97" t="s">
        <v>911</v>
      </c>
    </row>
    <row r="1368" spans="1:10" ht="18.75">
      <c r="A1368" s="93"/>
      <c r="B1368" s="98" t="s">
        <v>246</v>
      </c>
      <c r="C1368" s="98"/>
      <c r="D1368" s="97">
        <v>29</v>
      </c>
      <c r="E1368" s="97">
        <v>1</v>
      </c>
      <c r="F1368" s="97">
        <v>12</v>
      </c>
      <c r="G1368" s="97" t="s">
        <v>911</v>
      </c>
      <c r="H1368" s="97">
        <v>1</v>
      </c>
      <c r="I1368" s="97">
        <v>1</v>
      </c>
      <c r="J1368" s="97" t="s">
        <v>911</v>
      </c>
    </row>
    <row r="1369" spans="1:10" ht="18.75">
      <c r="A1369" s="93"/>
      <c r="B1369" s="98" t="s">
        <v>247</v>
      </c>
      <c r="C1369" s="98"/>
      <c r="D1369" s="97">
        <v>4</v>
      </c>
      <c r="E1369" s="97">
        <v>2</v>
      </c>
      <c r="F1369" s="97">
        <v>2</v>
      </c>
      <c r="G1369" s="97" t="s">
        <v>911</v>
      </c>
      <c r="H1369" s="97" t="s">
        <v>911</v>
      </c>
      <c r="I1369" s="97" t="s">
        <v>911</v>
      </c>
      <c r="J1369" s="97" t="s">
        <v>911</v>
      </c>
    </row>
    <row r="1370" spans="1:10" ht="18.75">
      <c r="A1370" s="93"/>
      <c r="B1370" s="98" t="s">
        <v>248</v>
      </c>
      <c r="C1370" s="98"/>
      <c r="D1370" s="97">
        <v>7</v>
      </c>
      <c r="E1370" s="97">
        <v>1</v>
      </c>
      <c r="F1370" s="97">
        <v>4</v>
      </c>
      <c r="G1370" s="97" t="s">
        <v>911</v>
      </c>
      <c r="H1370" s="97" t="s">
        <v>911</v>
      </c>
      <c r="I1370" s="97" t="s">
        <v>911</v>
      </c>
      <c r="J1370" s="97" t="s">
        <v>911</v>
      </c>
    </row>
    <row r="1371" spans="1:10" ht="18.75">
      <c r="A1371" s="93"/>
      <c r="B1371" s="98" t="s">
        <v>249</v>
      </c>
      <c r="C1371" s="98"/>
      <c r="D1371" s="97">
        <v>2</v>
      </c>
      <c r="E1371" s="97">
        <v>1</v>
      </c>
      <c r="F1371" s="97">
        <v>3</v>
      </c>
      <c r="G1371" s="97">
        <v>1</v>
      </c>
      <c r="H1371" s="97" t="s">
        <v>911</v>
      </c>
      <c r="I1371" s="97" t="s">
        <v>911</v>
      </c>
      <c r="J1371" s="97" t="s">
        <v>911</v>
      </c>
    </row>
    <row r="1372" spans="1:10" ht="18.75">
      <c r="A1372" s="93"/>
      <c r="B1372" s="104" t="s">
        <v>1575</v>
      </c>
      <c r="C1372" s="98"/>
      <c r="D1372" s="209">
        <v>22</v>
      </c>
      <c r="E1372" s="209">
        <v>7</v>
      </c>
      <c r="F1372" s="209" t="s">
        <v>911</v>
      </c>
      <c r="G1372" s="209" t="s">
        <v>911</v>
      </c>
      <c r="H1372" s="209" t="s">
        <v>911</v>
      </c>
      <c r="I1372" s="209" t="s">
        <v>911</v>
      </c>
      <c r="J1372" s="209">
        <v>2</v>
      </c>
    </row>
    <row r="1373" spans="1:10" ht="18.75">
      <c r="A1373" s="93"/>
      <c r="B1373" s="98" t="s">
        <v>433</v>
      </c>
      <c r="C1373" s="98"/>
      <c r="D1373" s="97">
        <v>6</v>
      </c>
      <c r="E1373" s="97">
        <v>3</v>
      </c>
      <c r="F1373" s="97" t="s">
        <v>911</v>
      </c>
      <c r="G1373" s="97" t="s">
        <v>911</v>
      </c>
      <c r="H1373" s="97" t="s">
        <v>911</v>
      </c>
      <c r="I1373" s="97" t="s">
        <v>911</v>
      </c>
      <c r="J1373" s="97">
        <v>1</v>
      </c>
    </row>
    <row r="1374" spans="1:10" ht="18.75">
      <c r="A1374" s="93"/>
      <c r="B1374" s="98" t="s">
        <v>1510</v>
      </c>
      <c r="C1374" s="98"/>
      <c r="D1374" s="97">
        <v>9</v>
      </c>
      <c r="E1374" s="97">
        <v>3</v>
      </c>
      <c r="F1374" s="97" t="s">
        <v>911</v>
      </c>
      <c r="G1374" s="97" t="s">
        <v>911</v>
      </c>
      <c r="H1374" s="97" t="s">
        <v>911</v>
      </c>
      <c r="I1374" s="97" t="s">
        <v>911</v>
      </c>
      <c r="J1374" s="97">
        <v>1</v>
      </c>
    </row>
    <row r="1375" spans="1:10" ht="18.75">
      <c r="A1375" s="93"/>
      <c r="B1375" s="104" t="s">
        <v>2275</v>
      </c>
      <c r="C1375" s="98"/>
      <c r="D1375" s="209">
        <v>52</v>
      </c>
      <c r="E1375" s="209">
        <v>7</v>
      </c>
      <c r="F1375" s="209">
        <v>1</v>
      </c>
      <c r="G1375" s="209" t="s">
        <v>911</v>
      </c>
      <c r="H1375" s="209">
        <v>1</v>
      </c>
      <c r="I1375" s="209" t="s">
        <v>911</v>
      </c>
      <c r="J1375" s="209">
        <v>3</v>
      </c>
    </row>
    <row r="1376" spans="1:10" ht="18.75">
      <c r="A1376" s="93"/>
      <c r="B1376" s="98" t="s">
        <v>251</v>
      </c>
      <c r="C1376" s="98"/>
      <c r="D1376" s="97">
        <v>1</v>
      </c>
      <c r="E1376" s="97">
        <v>1</v>
      </c>
      <c r="F1376" s="97" t="s">
        <v>911</v>
      </c>
      <c r="G1376" s="97" t="s">
        <v>911</v>
      </c>
      <c r="H1376" s="97" t="s">
        <v>911</v>
      </c>
      <c r="I1376" s="97" t="s">
        <v>911</v>
      </c>
      <c r="J1376" s="97">
        <v>1</v>
      </c>
    </row>
    <row r="1377" spans="1:10" ht="18.75">
      <c r="A1377" s="93"/>
      <c r="B1377" s="98" t="s">
        <v>252</v>
      </c>
      <c r="C1377" s="98"/>
      <c r="D1377" s="97">
        <v>1</v>
      </c>
      <c r="E1377" s="97">
        <v>1</v>
      </c>
      <c r="F1377" s="97" t="s">
        <v>911</v>
      </c>
      <c r="G1377" s="97" t="s">
        <v>911</v>
      </c>
      <c r="H1377" s="97" t="s">
        <v>911</v>
      </c>
      <c r="I1377" s="97" t="s">
        <v>911</v>
      </c>
      <c r="J1377" s="97">
        <v>1</v>
      </c>
    </row>
    <row r="1378" spans="1:10" ht="18" customHeight="1">
      <c r="A1378" s="93"/>
      <c r="B1378" s="98" t="s">
        <v>253</v>
      </c>
      <c r="C1378" s="98"/>
      <c r="D1378" s="97">
        <v>4</v>
      </c>
      <c r="E1378" s="97">
        <v>1</v>
      </c>
      <c r="F1378" s="97">
        <v>1</v>
      </c>
      <c r="G1378" s="97" t="s">
        <v>911</v>
      </c>
      <c r="H1378" s="97" t="s">
        <v>911</v>
      </c>
      <c r="I1378" s="97" t="s">
        <v>911</v>
      </c>
      <c r="J1378" s="97" t="s">
        <v>911</v>
      </c>
    </row>
    <row r="1379" spans="1:10" ht="18.75">
      <c r="A1379" s="93"/>
      <c r="B1379" s="98" t="s">
        <v>1637</v>
      </c>
      <c r="C1379" s="98"/>
      <c r="D1379" s="97">
        <v>6</v>
      </c>
      <c r="E1379" s="97">
        <v>1</v>
      </c>
      <c r="F1379" s="97" t="s">
        <v>911</v>
      </c>
      <c r="G1379" s="97" t="s">
        <v>911</v>
      </c>
      <c r="H1379" s="97">
        <v>1</v>
      </c>
      <c r="I1379" s="97" t="s">
        <v>911</v>
      </c>
      <c r="J1379" s="97" t="s">
        <v>911</v>
      </c>
    </row>
    <row r="1380" spans="1:10" ht="18.75">
      <c r="A1380" s="93"/>
      <c r="B1380" s="98" t="s">
        <v>254</v>
      </c>
      <c r="C1380" s="98"/>
      <c r="D1380" s="97">
        <v>1</v>
      </c>
      <c r="E1380" s="97">
        <v>1</v>
      </c>
      <c r="F1380" s="97" t="s">
        <v>911</v>
      </c>
      <c r="G1380" s="97" t="s">
        <v>911</v>
      </c>
      <c r="H1380" s="97" t="s">
        <v>911</v>
      </c>
      <c r="I1380" s="97" t="s">
        <v>911</v>
      </c>
      <c r="J1380" s="97">
        <v>1</v>
      </c>
    </row>
    <row r="1381" spans="1:10" ht="18" customHeight="1">
      <c r="A1381" s="179">
        <v>9</v>
      </c>
      <c r="B1381" s="191" t="s">
        <v>1524</v>
      </c>
      <c r="C1381" s="192"/>
      <c r="D1381" s="192">
        <v>114</v>
      </c>
      <c r="E1381" s="192">
        <v>19</v>
      </c>
      <c r="F1381" s="192">
        <v>19</v>
      </c>
      <c r="G1381" s="192">
        <v>8</v>
      </c>
      <c r="H1381" s="192">
        <v>6</v>
      </c>
      <c r="I1381" s="192">
        <v>7</v>
      </c>
      <c r="J1381" s="192">
        <v>9</v>
      </c>
    </row>
    <row r="1382" spans="1:10" ht="18.75">
      <c r="A1382" s="93"/>
      <c r="B1382" s="196" t="s">
        <v>182</v>
      </c>
      <c r="C1382" s="197"/>
      <c r="D1382" s="297">
        <v>11</v>
      </c>
      <c r="E1382" s="297">
        <v>1</v>
      </c>
      <c r="F1382" s="297">
        <v>19</v>
      </c>
      <c r="G1382" s="297">
        <v>8</v>
      </c>
      <c r="H1382" s="297">
        <v>6</v>
      </c>
      <c r="I1382" s="297">
        <v>7</v>
      </c>
      <c r="J1382" s="297">
        <v>9</v>
      </c>
    </row>
    <row r="1383" spans="1:10" ht="18.75">
      <c r="A1383" s="93"/>
      <c r="B1383" s="194" t="s">
        <v>255</v>
      </c>
      <c r="C1383" s="194"/>
      <c r="D1383" s="195">
        <v>2</v>
      </c>
      <c r="E1383" s="195" t="s">
        <v>911</v>
      </c>
      <c r="F1383" s="195">
        <v>7</v>
      </c>
      <c r="G1383" s="195">
        <v>3</v>
      </c>
      <c r="H1383" s="195">
        <v>2</v>
      </c>
      <c r="I1383" s="195">
        <v>2</v>
      </c>
      <c r="J1383" s="195">
        <v>4</v>
      </c>
    </row>
    <row r="1384" spans="1:10" ht="18.75">
      <c r="A1384" s="93"/>
      <c r="B1384" s="194" t="s">
        <v>256</v>
      </c>
      <c r="C1384" s="194"/>
      <c r="D1384" s="195">
        <v>4</v>
      </c>
      <c r="E1384" s="195" t="s">
        <v>911</v>
      </c>
      <c r="F1384" s="195">
        <v>6</v>
      </c>
      <c r="G1384" s="195">
        <v>3</v>
      </c>
      <c r="H1384" s="195">
        <v>1</v>
      </c>
      <c r="I1384" s="195">
        <v>2</v>
      </c>
      <c r="J1384" s="195">
        <v>1</v>
      </c>
    </row>
    <row r="1385" spans="1:10" ht="20.25" customHeight="1">
      <c r="A1385" s="93"/>
      <c r="B1385" s="194" t="s">
        <v>257</v>
      </c>
      <c r="C1385" s="194"/>
      <c r="D1385" s="195">
        <v>5</v>
      </c>
      <c r="E1385" s="195">
        <v>1</v>
      </c>
      <c r="F1385" s="195">
        <v>6</v>
      </c>
      <c r="G1385" s="195">
        <v>2</v>
      </c>
      <c r="H1385" s="195">
        <v>3</v>
      </c>
      <c r="I1385" s="195">
        <v>3</v>
      </c>
      <c r="J1385" s="195">
        <v>4</v>
      </c>
    </row>
    <row r="1386" spans="1:10" ht="18.75">
      <c r="A1386" s="179">
        <v>10</v>
      </c>
      <c r="B1386" s="191" t="s">
        <v>1525</v>
      </c>
      <c r="C1386" s="192"/>
      <c r="D1386" s="192">
        <v>101</v>
      </c>
      <c r="E1386" s="192">
        <v>44</v>
      </c>
      <c r="F1386" s="192">
        <v>13</v>
      </c>
      <c r="G1386" s="192" t="s">
        <v>911</v>
      </c>
      <c r="H1386" s="192" t="s">
        <v>911</v>
      </c>
      <c r="I1386" s="192" t="s">
        <v>911</v>
      </c>
      <c r="J1386" s="192" t="s">
        <v>911</v>
      </c>
    </row>
    <row r="1387" spans="1:10" ht="18.75">
      <c r="A1387" s="93"/>
      <c r="B1387" s="202" t="s">
        <v>182</v>
      </c>
      <c r="C1387" s="95"/>
      <c r="D1387" s="209">
        <v>85</v>
      </c>
      <c r="E1387" s="209">
        <v>32</v>
      </c>
      <c r="F1387" s="209">
        <v>10</v>
      </c>
      <c r="G1387" s="96" t="s">
        <v>911</v>
      </c>
      <c r="H1387" s="96" t="s">
        <v>911</v>
      </c>
      <c r="I1387" s="96" t="s">
        <v>911</v>
      </c>
      <c r="J1387" s="96" t="s">
        <v>911</v>
      </c>
    </row>
    <row r="1388" spans="1:10" ht="18.75">
      <c r="A1388" s="93"/>
      <c r="B1388" s="182" t="s">
        <v>258</v>
      </c>
      <c r="C1388" s="182"/>
      <c r="D1388" s="97">
        <v>2</v>
      </c>
      <c r="E1388" s="97">
        <v>1</v>
      </c>
      <c r="F1388" s="97">
        <v>2</v>
      </c>
      <c r="G1388" s="97" t="s">
        <v>911</v>
      </c>
      <c r="H1388" s="97" t="s">
        <v>911</v>
      </c>
      <c r="I1388" s="97" t="s">
        <v>911</v>
      </c>
      <c r="J1388" s="97" t="s">
        <v>911</v>
      </c>
    </row>
    <row r="1389" spans="1:10" ht="18.75">
      <c r="A1389" s="93"/>
      <c r="B1389" s="182" t="s">
        <v>1179</v>
      </c>
      <c r="C1389" s="182"/>
      <c r="D1389" s="97" t="s">
        <v>911</v>
      </c>
      <c r="E1389" s="97" t="s">
        <v>911</v>
      </c>
      <c r="F1389" s="97">
        <v>2</v>
      </c>
      <c r="G1389" s="97" t="s">
        <v>911</v>
      </c>
      <c r="H1389" s="97" t="s">
        <v>911</v>
      </c>
      <c r="I1389" s="97" t="s">
        <v>911</v>
      </c>
      <c r="J1389" s="97" t="s">
        <v>911</v>
      </c>
    </row>
    <row r="1390" spans="1:10" ht="18.75">
      <c r="A1390" s="93"/>
      <c r="B1390" s="182" t="s">
        <v>259</v>
      </c>
      <c r="C1390" s="182"/>
      <c r="D1390" s="97">
        <v>2</v>
      </c>
      <c r="E1390" s="97">
        <v>2</v>
      </c>
      <c r="F1390" s="97">
        <v>2</v>
      </c>
      <c r="G1390" s="97" t="s">
        <v>911</v>
      </c>
      <c r="H1390" s="97" t="s">
        <v>911</v>
      </c>
      <c r="I1390" s="97" t="s">
        <v>911</v>
      </c>
      <c r="J1390" s="97" t="s">
        <v>911</v>
      </c>
    </row>
    <row r="1391" spans="1:10" ht="18.75">
      <c r="A1391" s="93"/>
      <c r="B1391" s="182" t="s">
        <v>260</v>
      </c>
      <c r="C1391" s="182"/>
      <c r="D1391" s="97">
        <v>1</v>
      </c>
      <c r="E1391" s="97" t="s">
        <v>911</v>
      </c>
      <c r="F1391" s="97">
        <v>2</v>
      </c>
      <c r="G1391" s="97" t="s">
        <v>911</v>
      </c>
      <c r="H1391" s="97" t="s">
        <v>911</v>
      </c>
      <c r="I1391" s="97" t="s">
        <v>911</v>
      </c>
      <c r="J1391" s="97" t="s">
        <v>911</v>
      </c>
    </row>
    <row r="1392" spans="1:10" ht="18.75">
      <c r="A1392" s="93"/>
      <c r="B1392" s="182" t="s">
        <v>261</v>
      </c>
      <c r="C1392" s="182"/>
      <c r="D1392" s="97">
        <v>2</v>
      </c>
      <c r="E1392" s="97" t="s">
        <v>911</v>
      </c>
      <c r="F1392" s="97">
        <v>2</v>
      </c>
      <c r="G1392" s="97" t="s">
        <v>911</v>
      </c>
      <c r="H1392" s="97" t="s">
        <v>911</v>
      </c>
      <c r="I1392" s="97" t="s">
        <v>911</v>
      </c>
      <c r="J1392" s="97" t="s">
        <v>911</v>
      </c>
    </row>
    <row r="1393" spans="1:10" ht="18.75">
      <c r="A1393" s="93"/>
      <c r="B1393" s="166" t="s">
        <v>1681</v>
      </c>
      <c r="C1393" s="184"/>
      <c r="D1393" s="209">
        <v>16</v>
      </c>
      <c r="E1393" s="209">
        <v>2</v>
      </c>
      <c r="F1393" s="209">
        <v>3</v>
      </c>
      <c r="G1393" s="96" t="s">
        <v>911</v>
      </c>
      <c r="H1393" s="96" t="s">
        <v>911</v>
      </c>
      <c r="I1393" s="96" t="s">
        <v>911</v>
      </c>
      <c r="J1393" s="96" t="s">
        <v>911</v>
      </c>
    </row>
    <row r="1394" spans="1:10" ht="18.75">
      <c r="A1394" s="93"/>
      <c r="B1394" s="182" t="s">
        <v>262</v>
      </c>
      <c r="C1394" s="182"/>
      <c r="D1394" s="97" t="s">
        <v>911</v>
      </c>
      <c r="E1394" s="97" t="s">
        <v>911</v>
      </c>
      <c r="F1394" s="97">
        <v>1</v>
      </c>
      <c r="G1394" s="97" t="s">
        <v>911</v>
      </c>
      <c r="H1394" s="97" t="s">
        <v>911</v>
      </c>
      <c r="I1394" s="97" t="s">
        <v>911</v>
      </c>
      <c r="J1394" s="97" t="s">
        <v>911</v>
      </c>
    </row>
    <row r="1395" spans="1:10" ht="18.75">
      <c r="A1395" s="93"/>
      <c r="B1395" s="182" t="s">
        <v>1463</v>
      </c>
      <c r="C1395" s="182"/>
      <c r="D1395" s="97">
        <v>2</v>
      </c>
      <c r="E1395" s="97" t="s">
        <v>911</v>
      </c>
      <c r="F1395" s="97">
        <v>1</v>
      </c>
      <c r="G1395" s="97" t="s">
        <v>911</v>
      </c>
      <c r="H1395" s="97" t="s">
        <v>911</v>
      </c>
      <c r="I1395" s="97" t="s">
        <v>911</v>
      </c>
      <c r="J1395" s="97" t="s">
        <v>911</v>
      </c>
    </row>
    <row r="1396" spans="1:10" ht="18.75">
      <c r="A1396" s="93"/>
      <c r="B1396" s="182" t="s">
        <v>263</v>
      </c>
      <c r="C1396" s="182"/>
      <c r="D1396" s="97">
        <v>1</v>
      </c>
      <c r="E1396" s="97" t="s">
        <v>911</v>
      </c>
      <c r="F1396" s="97">
        <v>1</v>
      </c>
      <c r="G1396" s="97" t="s">
        <v>911</v>
      </c>
      <c r="H1396" s="97" t="s">
        <v>911</v>
      </c>
      <c r="I1396" s="97" t="s">
        <v>911</v>
      </c>
      <c r="J1396" s="97" t="s">
        <v>911</v>
      </c>
    </row>
    <row r="1397" spans="1:10" ht="18.75">
      <c r="A1397" s="179">
        <v>11</v>
      </c>
      <c r="B1397" s="148" t="s">
        <v>1526</v>
      </c>
      <c r="C1397" s="149"/>
      <c r="D1397" s="150">
        <v>48</v>
      </c>
      <c r="E1397" s="150">
        <v>19</v>
      </c>
      <c r="F1397" s="150">
        <v>1</v>
      </c>
      <c r="G1397" s="150">
        <v>4</v>
      </c>
      <c r="H1397" s="150">
        <v>4</v>
      </c>
      <c r="I1397" s="150">
        <v>4</v>
      </c>
      <c r="J1397" s="150">
        <v>4</v>
      </c>
    </row>
    <row r="1398" spans="1:10" ht="18.75">
      <c r="A1398" s="93"/>
      <c r="B1398" s="151" t="s">
        <v>179</v>
      </c>
      <c r="C1398" s="149"/>
      <c r="D1398" s="308">
        <v>27</v>
      </c>
      <c r="E1398" s="308">
        <v>10</v>
      </c>
      <c r="F1398" s="308">
        <v>1</v>
      </c>
      <c r="G1398" s="308">
        <v>4</v>
      </c>
      <c r="H1398" s="308">
        <v>3</v>
      </c>
      <c r="I1398" s="308">
        <v>2</v>
      </c>
      <c r="J1398" s="308">
        <v>1</v>
      </c>
    </row>
    <row r="1399" spans="1:10" ht="18.75">
      <c r="A1399" s="93"/>
      <c r="B1399" s="152" t="s">
        <v>1851</v>
      </c>
      <c r="C1399" s="149"/>
      <c r="D1399" s="149">
        <v>1</v>
      </c>
      <c r="E1399" s="149">
        <v>2</v>
      </c>
      <c r="F1399" s="149">
        <v>1</v>
      </c>
      <c r="G1399" s="149">
        <v>1</v>
      </c>
      <c r="H1399" s="149">
        <v>1</v>
      </c>
      <c r="I1399" s="149" t="s">
        <v>911</v>
      </c>
      <c r="J1399" s="149" t="s">
        <v>911</v>
      </c>
    </row>
    <row r="1400" spans="1:10" ht="18.75">
      <c r="A1400" s="93"/>
      <c r="B1400" s="152" t="s">
        <v>1852</v>
      </c>
      <c r="C1400" s="149"/>
      <c r="D1400" s="149">
        <v>4</v>
      </c>
      <c r="E1400" s="149">
        <v>1</v>
      </c>
      <c r="F1400" s="149" t="s">
        <v>911</v>
      </c>
      <c r="G1400" s="149">
        <v>1</v>
      </c>
      <c r="H1400" s="149" t="s">
        <v>911</v>
      </c>
      <c r="I1400" s="149" t="s">
        <v>911</v>
      </c>
      <c r="J1400" s="149" t="s">
        <v>911</v>
      </c>
    </row>
    <row r="1401" spans="1:10" ht="18.75">
      <c r="A1401" s="93"/>
      <c r="B1401" s="152" t="s">
        <v>1853</v>
      </c>
      <c r="C1401" s="149"/>
      <c r="D1401" s="149">
        <v>2</v>
      </c>
      <c r="E1401" s="149">
        <v>1</v>
      </c>
      <c r="F1401" s="149" t="s">
        <v>911</v>
      </c>
      <c r="G1401" s="149" t="s">
        <v>911</v>
      </c>
      <c r="H1401" s="149">
        <v>1</v>
      </c>
      <c r="I1401" s="149" t="s">
        <v>911</v>
      </c>
      <c r="J1401" s="149" t="s">
        <v>911</v>
      </c>
    </row>
    <row r="1402" spans="1:10" ht="18.75">
      <c r="A1402" s="93"/>
      <c r="B1402" s="152" t="s">
        <v>486</v>
      </c>
      <c r="C1402" s="149"/>
      <c r="D1402" s="149">
        <v>1</v>
      </c>
      <c r="E1402" s="149" t="s">
        <v>911</v>
      </c>
      <c r="F1402" s="149" t="s">
        <v>911</v>
      </c>
      <c r="G1402" s="149" t="s">
        <v>911</v>
      </c>
      <c r="H1402" s="149" t="s">
        <v>911</v>
      </c>
      <c r="I1402" s="149" t="s">
        <v>911</v>
      </c>
      <c r="J1402" s="149">
        <v>1</v>
      </c>
    </row>
    <row r="1403" spans="1:10" ht="18.75">
      <c r="A1403" s="93"/>
      <c r="B1403" s="152" t="s">
        <v>1677</v>
      </c>
      <c r="C1403" s="149"/>
      <c r="D1403" s="149">
        <v>1</v>
      </c>
      <c r="E1403" s="149">
        <v>1</v>
      </c>
      <c r="F1403" s="149" t="s">
        <v>911</v>
      </c>
      <c r="G1403" s="149">
        <v>1</v>
      </c>
      <c r="H1403" s="149" t="s">
        <v>911</v>
      </c>
      <c r="I1403" s="149" t="s">
        <v>911</v>
      </c>
      <c r="J1403" s="149" t="s">
        <v>911</v>
      </c>
    </row>
    <row r="1404" spans="1:10" ht="18.75">
      <c r="A1404" s="93"/>
      <c r="B1404" s="152" t="s">
        <v>1854</v>
      </c>
      <c r="C1404" s="149"/>
      <c r="D1404" s="149">
        <v>9</v>
      </c>
      <c r="E1404" s="149">
        <v>3</v>
      </c>
      <c r="F1404" s="149" t="s">
        <v>911</v>
      </c>
      <c r="G1404" s="149">
        <v>1</v>
      </c>
      <c r="H1404" s="149">
        <v>1</v>
      </c>
      <c r="I1404" s="149">
        <v>1</v>
      </c>
      <c r="J1404" s="149" t="s">
        <v>911</v>
      </c>
    </row>
    <row r="1405" spans="1:10" ht="18.75">
      <c r="A1405" s="93"/>
      <c r="B1405" s="152" t="s">
        <v>1167</v>
      </c>
      <c r="C1405" s="149"/>
      <c r="D1405" s="149">
        <v>1</v>
      </c>
      <c r="E1405" s="149">
        <v>1</v>
      </c>
      <c r="F1405" s="149" t="s">
        <v>911</v>
      </c>
      <c r="G1405" s="149" t="s">
        <v>911</v>
      </c>
      <c r="H1405" s="149" t="s">
        <v>911</v>
      </c>
      <c r="I1405" s="149">
        <v>1</v>
      </c>
      <c r="J1405" s="149" t="s">
        <v>911</v>
      </c>
    </row>
    <row r="1406" spans="1:10" ht="18.75">
      <c r="A1406" s="93"/>
      <c r="B1406" s="151" t="s">
        <v>2275</v>
      </c>
      <c r="C1406" s="149"/>
      <c r="D1406" s="308">
        <v>14</v>
      </c>
      <c r="E1406" s="308">
        <v>7</v>
      </c>
      <c r="F1406" s="308" t="s">
        <v>911</v>
      </c>
      <c r="G1406" s="308" t="s">
        <v>911</v>
      </c>
      <c r="H1406" s="308">
        <v>1</v>
      </c>
      <c r="I1406" s="308">
        <v>2</v>
      </c>
      <c r="J1406" s="308">
        <v>3</v>
      </c>
    </row>
    <row r="1407" spans="1:10" ht="18.75">
      <c r="A1407" s="93"/>
      <c r="B1407" s="152" t="s">
        <v>1855</v>
      </c>
      <c r="C1407" s="149"/>
      <c r="D1407" s="149">
        <v>1</v>
      </c>
      <c r="E1407" s="149">
        <v>1</v>
      </c>
      <c r="F1407" s="149" t="s">
        <v>911</v>
      </c>
      <c r="G1407" s="149" t="s">
        <v>911</v>
      </c>
      <c r="H1407" s="149">
        <v>1</v>
      </c>
      <c r="I1407" s="149" t="s">
        <v>911</v>
      </c>
      <c r="J1407" s="149" t="s">
        <v>911</v>
      </c>
    </row>
    <row r="1408" spans="1:10" ht="18.75">
      <c r="A1408" s="93"/>
      <c r="B1408" s="152" t="s">
        <v>1613</v>
      </c>
      <c r="C1408" s="149"/>
      <c r="D1408" s="149">
        <v>1</v>
      </c>
      <c r="E1408" s="149">
        <v>1</v>
      </c>
      <c r="F1408" s="149" t="s">
        <v>911</v>
      </c>
      <c r="G1408" s="149" t="s">
        <v>911</v>
      </c>
      <c r="H1408" s="149" t="s">
        <v>911</v>
      </c>
      <c r="I1408" s="149">
        <v>1</v>
      </c>
      <c r="J1408" s="149" t="s">
        <v>911</v>
      </c>
    </row>
    <row r="1409" spans="1:10" ht="18.75">
      <c r="A1409" s="93"/>
      <c r="B1409" s="152" t="s">
        <v>1497</v>
      </c>
      <c r="C1409" s="149"/>
      <c r="D1409" s="149">
        <v>1</v>
      </c>
      <c r="E1409" s="149">
        <v>1</v>
      </c>
      <c r="F1409" s="149" t="s">
        <v>911</v>
      </c>
      <c r="G1409" s="149" t="s">
        <v>911</v>
      </c>
      <c r="H1409" s="149" t="s">
        <v>911</v>
      </c>
      <c r="I1409" s="149" t="s">
        <v>911</v>
      </c>
      <c r="J1409" s="149">
        <v>1</v>
      </c>
    </row>
    <row r="1410" spans="1:10" ht="18.75">
      <c r="A1410" s="93"/>
      <c r="B1410" s="152" t="s">
        <v>1498</v>
      </c>
      <c r="C1410" s="149"/>
      <c r="D1410" s="149">
        <v>1</v>
      </c>
      <c r="E1410" s="149">
        <v>1</v>
      </c>
      <c r="F1410" s="149" t="s">
        <v>911</v>
      </c>
      <c r="G1410" s="149" t="s">
        <v>911</v>
      </c>
      <c r="H1410" s="149" t="s">
        <v>911</v>
      </c>
      <c r="I1410" s="149" t="s">
        <v>911</v>
      </c>
      <c r="J1410" s="149">
        <v>1</v>
      </c>
    </row>
    <row r="1411" spans="1:10" ht="18.75">
      <c r="A1411" s="93"/>
      <c r="B1411" s="152" t="s">
        <v>1499</v>
      </c>
      <c r="C1411" s="149"/>
      <c r="D1411" s="149">
        <v>1</v>
      </c>
      <c r="E1411" s="149">
        <v>1</v>
      </c>
      <c r="F1411" s="149" t="s">
        <v>911</v>
      </c>
      <c r="G1411" s="149" t="s">
        <v>911</v>
      </c>
      <c r="H1411" s="149" t="s">
        <v>911</v>
      </c>
      <c r="I1411" s="149">
        <v>1</v>
      </c>
      <c r="J1411" s="149" t="s">
        <v>911</v>
      </c>
    </row>
    <row r="1412" spans="1:10" ht="18.75">
      <c r="A1412" s="93"/>
      <c r="B1412" s="152" t="s">
        <v>1897</v>
      </c>
      <c r="C1412" s="149" t="s">
        <v>1500</v>
      </c>
      <c r="D1412" s="149">
        <v>1</v>
      </c>
      <c r="E1412" s="149">
        <v>1</v>
      </c>
      <c r="F1412" s="149" t="s">
        <v>911</v>
      </c>
      <c r="G1412" s="149" t="s">
        <v>911</v>
      </c>
      <c r="H1412" s="149" t="s">
        <v>911</v>
      </c>
      <c r="I1412" s="149" t="s">
        <v>911</v>
      </c>
      <c r="J1412" s="149">
        <v>1</v>
      </c>
    </row>
    <row r="1413" spans="1:10" ht="18.75">
      <c r="A1413" s="179">
        <v>12</v>
      </c>
      <c r="B1413" s="95" t="s">
        <v>1527</v>
      </c>
      <c r="C1413" s="22"/>
      <c r="D1413" s="54">
        <v>1700</v>
      </c>
      <c r="E1413" s="54">
        <v>486</v>
      </c>
      <c r="F1413" s="54">
        <v>14</v>
      </c>
      <c r="G1413" s="54">
        <v>14</v>
      </c>
      <c r="H1413" s="54">
        <v>14</v>
      </c>
      <c r="I1413" s="54">
        <v>14</v>
      </c>
      <c r="J1413" s="54">
        <v>14</v>
      </c>
    </row>
    <row r="1414" spans="1:10" ht="18.75">
      <c r="A1414" s="93"/>
      <c r="B1414" s="104" t="s">
        <v>179</v>
      </c>
      <c r="C1414" s="22" t="s">
        <v>911</v>
      </c>
      <c r="D1414" s="289">
        <v>748</v>
      </c>
      <c r="E1414" s="289">
        <v>241</v>
      </c>
      <c r="F1414" s="289">
        <v>14</v>
      </c>
      <c r="G1414" s="289">
        <v>14</v>
      </c>
      <c r="H1414" s="289">
        <v>14</v>
      </c>
      <c r="I1414" s="289">
        <v>14</v>
      </c>
      <c r="J1414" s="289">
        <v>14</v>
      </c>
    </row>
    <row r="1415" spans="1:10" ht="18.75">
      <c r="A1415" s="93"/>
      <c r="B1415" s="98" t="s">
        <v>1179</v>
      </c>
      <c r="C1415" s="22">
        <v>1100235</v>
      </c>
      <c r="D1415" s="22">
        <v>39</v>
      </c>
      <c r="E1415" s="22">
        <v>5</v>
      </c>
      <c r="F1415" s="22">
        <v>1</v>
      </c>
      <c r="G1415" s="22">
        <v>1</v>
      </c>
      <c r="H1415" s="22">
        <v>1</v>
      </c>
      <c r="I1415" s="22">
        <v>1</v>
      </c>
      <c r="J1415" s="22">
        <v>1</v>
      </c>
    </row>
    <row r="1416" spans="1:10" ht="18.75">
      <c r="A1416" s="93"/>
      <c r="B1416" s="98" t="s">
        <v>2012</v>
      </c>
      <c r="C1416" s="22">
        <v>1130325</v>
      </c>
      <c r="D1416" s="22">
        <v>84</v>
      </c>
      <c r="E1416" s="22">
        <v>12</v>
      </c>
      <c r="F1416" s="22">
        <v>4</v>
      </c>
      <c r="G1416" s="22">
        <v>4</v>
      </c>
      <c r="H1416" s="22">
        <v>4</v>
      </c>
      <c r="I1416" s="22">
        <v>4</v>
      </c>
      <c r="J1416" s="22">
        <v>4</v>
      </c>
    </row>
    <row r="1417" spans="1:10" ht="18.75">
      <c r="A1417" s="93"/>
      <c r="B1417" s="98" t="s">
        <v>678</v>
      </c>
      <c r="C1417" s="22">
        <v>1210337</v>
      </c>
      <c r="D1417" s="22">
        <v>36</v>
      </c>
      <c r="E1417" s="22">
        <v>1</v>
      </c>
      <c r="F1417" s="22">
        <v>1</v>
      </c>
      <c r="G1417" s="22">
        <v>1</v>
      </c>
      <c r="H1417" s="22">
        <v>1</v>
      </c>
      <c r="I1417" s="22">
        <v>1</v>
      </c>
      <c r="J1417" s="22">
        <v>1</v>
      </c>
    </row>
    <row r="1418" spans="1:10" ht="18.75">
      <c r="A1418" s="93"/>
      <c r="B1418" s="98" t="s">
        <v>670</v>
      </c>
      <c r="C1418" s="22">
        <v>1210142</v>
      </c>
      <c r="D1418" s="22">
        <v>5</v>
      </c>
      <c r="E1418" s="22">
        <v>5</v>
      </c>
      <c r="F1418" s="22">
        <v>1</v>
      </c>
      <c r="G1418" s="22">
        <v>1</v>
      </c>
      <c r="H1418" s="22">
        <v>1</v>
      </c>
      <c r="I1418" s="22">
        <v>1</v>
      </c>
      <c r="J1418" s="22">
        <v>1</v>
      </c>
    </row>
    <row r="1419" spans="1:10" ht="31.5">
      <c r="A1419" s="93"/>
      <c r="B1419" s="98" t="s">
        <v>671</v>
      </c>
      <c r="C1419" s="22">
        <v>1210337</v>
      </c>
      <c r="D1419" s="22">
        <v>10</v>
      </c>
      <c r="E1419" s="22">
        <v>2</v>
      </c>
      <c r="F1419" s="22">
        <v>1</v>
      </c>
      <c r="G1419" s="22">
        <v>1</v>
      </c>
      <c r="H1419" s="22">
        <v>1</v>
      </c>
      <c r="I1419" s="22">
        <v>1</v>
      </c>
      <c r="J1419" s="22">
        <v>1</v>
      </c>
    </row>
    <row r="1420" spans="1:10" ht="18.75">
      <c r="A1420" s="93"/>
      <c r="B1420" s="98" t="s">
        <v>672</v>
      </c>
      <c r="C1420" s="22">
        <v>1210047</v>
      </c>
      <c r="D1420" s="22">
        <v>10</v>
      </c>
      <c r="E1420" s="22">
        <v>2</v>
      </c>
      <c r="F1420" s="22">
        <v>1</v>
      </c>
      <c r="G1420" s="22">
        <v>1</v>
      </c>
      <c r="H1420" s="22">
        <v>1</v>
      </c>
      <c r="I1420" s="22">
        <v>1</v>
      </c>
      <c r="J1420" s="22">
        <v>1</v>
      </c>
    </row>
    <row r="1421" spans="1:10" ht="18.75">
      <c r="A1421" s="93"/>
      <c r="B1421" s="98" t="s">
        <v>677</v>
      </c>
      <c r="C1421" s="22">
        <v>1210432</v>
      </c>
      <c r="D1421" s="22">
        <v>2</v>
      </c>
      <c r="E1421" s="22">
        <v>2</v>
      </c>
      <c r="F1421" s="22">
        <v>1</v>
      </c>
      <c r="G1421" s="22">
        <v>1</v>
      </c>
      <c r="H1421" s="22">
        <v>1</v>
      </c>
      <c r="I1421" s="22">
        <v>1</v>
      </c>
      <c r="J1421" s="22">
        <v>1</v>
      </c>
    </row>
    <row r="1422" spans="1:10" ht="31.5">
      <c r="A1422" s="93"/>
      <c r="B1422" s="98" t="s">
        <v>673</v>
      </c>
      <c r="C1422" s="22">
        <v>1210231</v>
      </c>
      <c r="D1422" s="22">
        <v>7</v>
      </c>
      <c r="E1422" s="22">
        <v>1</v>
      </c>
      <c r="F1422" s="22">
        <v>1</v>
      </c>
      <c r="G1422" s="22">
        <v>1</v>
      </c>
      <c r="H1422" s="22">
        <v>1</v>
      </c>
      <c r="I1422" s="22">
        <v>1</v>
      </c>
      <c r="J1422" s="22">
        <v>1</v>
      </c>
    </row>
    <row r="1423" spans="1:10" ht="31.5">
      <c r="A1423" s="93"/>
      <c r="B1423" s="98" t="s">
        <v>674</v>
      </c>
      <c r="C1423" s="22">
        <v>1200132</v>
      </c>
      <c r="D1423" s="22">
        <v>13</v>
      </c>
      <c r="E1423" s="22">
        <v>4</v>
      </c>
      <c r="F1423" s="22">
        <v>1</v>
      </c>
      <c r="G1423" s="22">
        <v>1</v>
      </c>
      <c r="H1423" s="22">
        <v>1</v>
      </c>
      <c r="I1423" s="22">
        <v>1</v>
      </c>
      <c r="J1423" s="22">
        <v>1</v>
      </c>
    </row>
    <row r="1424" spans="1:10" ht="18.75">
      <c r="A1424" s="93"/>
      <c r="B1424" s="98" t="s">
        <v>1188</v>
      </c>
      <c r="C1424" s="22">
        <v>24010138</v>
      </c>
      <c r="D1424" s="22">
        <v>153</v>
      </c>
      <c r="E1424" s="22">
        <v>28</v>
      </c>
      <c r="F1424" s="22" t="s">
        <v>911</v>
      </c>
      <c r="G1424" s="22" t="s">
        <v>911</v>
      </c>
      <c r="H1424" s="22" t="s">
        <v>911</v>
      </c>
      <c r="I1424" s="22" t="s">
        <v>911</v>
      </c>
      <c r="J1424" s="22" t="s">
        <v>911</v>
      </c>
    </row>
    <row r="1425" spans="1:10" ht="31.5">
      <c r="A1425" s="93"/>
      <c r="B1425" s="98" t="s">
        <v>675</v>
      </c>
      <c r="C1425" s="22">
        <v>1210231</v>
      </c>
      <c r="D1425" s="22">
        <v>19</v>
      </c>
      <c r="E1425" s="22">
        <v>1</v>
      </c>
      <c r="F1425" s="22">
        <v>1</v>
      </c>
      <c r="G1425" s="22">
        <v>1</v>
      </c>
      <c r="H1425" s="22">
        <v>1</v>
      </c>
      <c r="I1425" s="22">
        <v>1</v>
      </c>
      <c r="J1425" s="22">
        <v>1</v>
      </c>
    </row>
    <row r="1426" spans="1:10" ht="31.5">
      <c r="A1426" s="93"/>
      <c r="B1426" s="98" t="s">
        <v>676</v>
      </c>
      <c r="C1426" s="22">
        <v>1140134</v>
      </c>
      <c r="D1426" s="22">
        <v>10</v>
      </c>
      <c r="E1426" s="22">
        <v>1</v>
      </c>
      <c r="F1426" s="22">
        <v>1</v>
      </c>
      <c r="G1426" s="22">
        <v>1</v>
      </c>
      <c r="H1426" s="22">
        <v>1</v>
      </c>
      <c r="I1426" s="22">
        <v>1</v>
      </c>
      <c r="J1426" s="22">
        <v>1</v>
      </c>
    </row>
    <row r="1427" spans="1:10" ht="18.75">
      <c r="A1427" s="179">
        <v>13</v>
      </c>
      <c r="B1427" s="95" t="s">
        <v>1528</v>
      </c>
      <c r="C1427" s="22"/>
      <c r="D1427" s="54">
        <v>1725</v>
      </c>
      <c r="E1427" s="54">
        <v>662</v>
      </c>
      <c r="F1427" s="54">
        <v>15</v>
      </c>
      <c r="G1427" s="54">
        <v>19</v>
      </c>
      <c r="H1427" s="54">
        <v>12</v>
      </c>
      <c r="I1427" s="54">
        <v>14</v>
      </c>
      <c r="J1427" s="54">
        <v>12</v>
      </c>
    </row>
    <row r="1428" spans="1:10" ht="18.75">
      <c r="A1428" s="93"/>
      <c r="B1428" s="104" t="s">
        <v>179</v>
      </c>
      <c r="C1428" s="22" t="s">
        <v>911</v>
      </c>
      <c r="D1428" s="289">
        <v>339</v>
      </c>
      <c r="E1428" s="289">
        <v>133</v>
      </c>
      <c r="F1428" s="289">
        <v>15</v>
      </c>
      <c r="G1428" s="289">
        <v>19</v>
      </c>
      <c r="H1428" s="289">
        <v>12</v>
      </c>
      <c r="I1428" s="289">
        <v>14</v>
      </c>
      <c r="J1428" s="289">
        <v>12</v>
      </c>
    </row>
    <row r="1429" spans="1:10" ht="18.75">
      <c r="A1429" s="93"/>
      <c r="B1429" s="98" t="s">
        <v>679</v>
      </c>
      <c r="C1429" s="22">
        <v>1100235</v>
      </c>
      <c r="D1429" s="22">
        <v>58</v>
      </c>
      <c r="E1429" s="22">
        <v>18</v>
      </c>
      <c r="F1429" s="22">
        <v>2</v>
      </c>
      <c r="G1429" s="22">
        <v>5</v>
      </c>
      <c r="H1429" s="22">
        <v>1</v>
      </c>
      <c r="I1429" s="22">
        <v>3</v>
      </c>
      <c r="J1429" s="22">
        <v>2</v>
      </c>
    </row>
    <row r="1430" spans="1:10" ht="18.75">
      <c r="A1430" s="93"/>
      <c r="B1430" s="98" t="s">
        <v>680</v>
      </c>
      <c r="C1430" s="22">
        <v>185902</v>
      </c>
      <c r="D1430" s="22">
        <v>52</v>
      </c>
      <c r="E1430" s="22">
        <v>25</v>
      </c>
      <c r="F1430" s="22">
        <v>1</v>
      </c>
      <c r="G1430" s="22">
        <v>7</v>
      </c>
      <c r="H1430" s="22">
        <v>2</v>
      </c>
      <c r="I1430" s="22">
        <v>5</v>
      </c>
      <c r="J1430" s="22">
        <v>2</v>
      </c>
    </row>
    <row r="1431" spans="1:10" ht="18.75">
      <c r="A1431" s="93"/>
      <c r="B1431" s="98" t="s">
        <v>681</v>
      </c>
      <c r="C1431" s="22">
        <v>1140134</v>
      </c>
      <c r="D1431" s="22">
        <v>31</v>
      </c>
      <c r="E1431" s="22">
        <v>8</v>
      </c>
      <c r="F1431" s="22" t="s">
        <v>911</v>
      </c>
      <c r="G1431" s="22">
        <v>2</v>
      </c>
      <c r="H1431" s="22">
        <v>1</v>
      </c>
      <c r="I1431" s="22" t="s">
        <v>911</v>
      </c>
      <c r="J1431" s="22">
        <v>1</v>
      </c>
    </row>
    <row r="1432" spans="1:10" ht="18.75">
      <c r="A1432" s="93"/>
      <c r="B1432" s="98" t="s">
        <v>1184</v>
      </c>
      <c r="C1432" s="22">
        <v>1130325</v>
      </c>
      <c r="D1432" s="22">
        <v>198</v>
      </c>
      <c r="E1432" s="22">
        <v>82</v>
      </c>
      <c r="F1432" s="22">
        <v>12</v>
      </c>
      <c r="G1432" s="22">
        <v>5</v>
      </c>
      <c r="H1432" s="22">
        <v>8</v>
      </c>
      <c r="I1432" s="22">
        <v>6</v>
      </c>
      <c r="J1432" s="22">
        <v>7</v>
      </c>
    </row>
    <row r="1433" spans="1:10" ht="18.75">
      <c r="A1433" s="179">
        <v>14</v>
      </c>
      <c r="B1433" s="95" t="s">
        <v>1529</v>
      </c>
      <c r="C1433" s="22"/>
      <c r="D1433" s="54">
        <v>990</v>
      </c>
      <c r="E1433" s="54">
        <v>239</v>
      </c>
      <c r="F1433" s="54">
        <v>94</v>
      </c>
      <c r="G1433" s="54">
        <v>75</v>
      </c>
      <c r="H1433" s="54">
        <v>69</v>
      </c>
      <c r="I1433" s="54">
        <v>70</v>
      </c>
      <c r="J1433" s="54">
        <v>76</v>
      </c>
    </row>
    <row r="1434" spans="1:10" ht="18.75">
      <c r="A1434" s="93"/>
      <c r="B1434" s="104" t="s">
        <v>179</v>
      </c>
      <c r="C1434" s="22" t="s">
        <v>911</v>
      </c>
      <c r="D1434" s="289">
        <v>639</v>
      </c>
      <c r="E1434" s="289">
        <v>156</v>
      </c>
      <c r="F1434" s="289">
        <v>40</v>
      </c>
      <c r="G1434" s="289">
        <v>32</v>
      </c>
      <c r="H1434" s="289">
        <v>26</v>
      </c>
      <c r="I1434" s="289">
        <v>23</v>
      </c>
      <c r="J1434" s="289">
        <v>30</v>
      </c>
    </row>
    <row r="1435" spans="1:10" ht="18.75">
      <c r="A1435" s="93"/>
      <c r="B1435" s="98" t="s">
        <v>1925</v>
      </c>
      <c r="C1435" s="22">
        <v>24010138</v>
      </c>
      <c r="D1435" s="22">
        <v>154</v>
      </c>
      <c r="E1435" s="22">
        <v>62</v>
      </c>
      <c r="F1435" s="22">
        <v>8</v>
      </c>
      <c r="G1435" s="22">
        <v>12</v>
      </c>
      <c r="H1435" s="22">
        <v>10</v>
      </c>
      <c r="I1435" s="22">
        <v>12</v>
      </c>
      <c r="J1435" s="22">
        <v>20</v>
      </c>
    </row>
    <row r="1436" spans="1:10" ht="18.75">
      <c r="A1436" s="93"/>
      <c r="B1436" s="98" t="s">
        <v>682</v>
      </c>
      <c r="C1436" s="22">
        <v>23010834</v>
      </c>
      <c r="D1436" s="22">
        <v>1</v>
      </c>
      <c r="E1436" s="22">
        <v>1</v>
      </c>
      <c r="F1436" s="22" t="s">
        <v>911</v>
      </c>
      <c r="G1436" s="22" t="s">
        <v>911</v>
      </c>
      <c r="H1436" s="22">
        <v>1</v>
      </c>
      <c r="I1436" s="22" t="s">
        <v>911</v>
      </c>
      <c r="J1436" s="22" t="s">
        <v>911</v>
      </c>
    </row>
    <row r="1437" spans="1:10" ht="18.75">
      <c r="A1437" s="93"/>
      <c r="B1437" s="98" t="s">
        <v>683</v>
      </c>
      <c r="C1437" s="22">
        <v>37020138</v>
      </c>
      <c r="D1437" s="22">
        <v>9</v>
      </c>
      <c r="E1437" s="22">
        <v>5</v>
      </c>
      <c r="F1437" s="22" t="s">
        <v>911</v>
      </c>
      <c r="G1437" s="22">
        <v>2</v>
      </c>
      <c r="H1437" s="22">
        <v>2</v>
      </c>
      <c r="I1437" s="22">
        <v>1</v>
      </c>
      <c r="J1437" s="22" t="s">
        <v>911</v>
      </c>
    </row>
    <row r="1438" spans="1:10" ht="18.75" customHeight="1">
      <c r="A1438" s="93"/>
      <c r="B1438" s="98" t="s">
        <v>1629</v>
      </c>
      <c r="C1438" s="22">
        <v>327580</v>
      </c>
      <c r="D1438" s="22">
        <v>8</v>
      </c>
      <c r="E1438" s="22">
        <v>1</v>
      </c>
      <c r="F1438" s="22">
        <v>1</v>
      </c>
      <c r="G1438" s="22" t="s">
        <v>911</v>
      </c>
      <c r="H1438" s="22" t="s">
        <v>911</v>
      </c>
      <c r="I1438" s="22" t="s">
        <v>911</v>
      </c>
      <c r="J1438" s="22" t="s">
        <v>911</v>
      </c>
    </row>
    <row r="1439" spans="1:11" ht="18.75" customHeight="1">
      <c r="A1439" s="93"/>
      <c r="B1439" s="98" t="s">
        <v>684</v>
      </c>
      <c r="C1439" s="22">
        <v>330827</v>
      </c>
      <c r="D1439" s="22">
        <v>10</v>
      </c>
      <c r="E1439" s="22">
        <v>2</v>
      </c>
      <c r="F1439" s="22">
        <v>1</v>
      </c>
      <c r="G1439" s="22">
        <v>1</v>
      </c>
      <c r="H1439" s="22" t="s">
        <v>911</v>
      </c>
      <c r="I1439" s="22" t="s">
        <v>911</v>
      </c>
      <c r="J1439" s="22" t="s">
        <v>911</v>
      </c>
      <c r="K1439" s="177"/>
    </row>
    <row r="1440" spans="1:11" ht="18.75">
      <c r="A1440" s="93"/>
      <c r="B1440" s="98" t="s">
        <v>685</v>
      </c>
      <c r="C1440" s="22">
        <v>132271</v>
      </c>
      <c r="D1440" s="22">
        <v>1</v>
      </c>
      <c r="E1440" s="22">
        <v>1</v>
      </c>
      <c r="F1440" s="22">
        <v>1</v>
      </c>
      <c r="G1440" s="22" t="s">
        <v>911</v>
      </c>
      <c r="H1440" s="22" t="s">
        <v>911</v>
      </c>
      <c r="I1440" s="22" t="s">
        <v>911</v>
      </c>
      <c r="J1440" s="22" t="s">
        <v>911</v>
      </c>
      <c r="K1440" s="177"/>
    </row>
    <row r="1441" spans="1:11" ht="18.75">
      <c r="A1441" s="93"/>
      <c r="B1441" s="98" t="s">
        <v>686</v>
      </c>
      <c r="C1441" s="22">
        <v>1230630</v>
      </c>
      <c r="D1441" s="22">
        <v>1</v>
      </c>
      <c r="E1441" s="22" t="s">
        <v>911</v>
      </c>
      <c r="F1441" s="22" t="s">
        <v>911</v>
      </c>
      <c r="G1441" s="22" t="s">
        <v>911</v>
      </c>
      <c r="H1441" s="22" t="s">
        <v>911</v>
      </c>
      <c r="I1441" s="22" t="s">
        <v>911</v>
      </c>
      <c r="J1441" s="22" t="s">
        <v>911</v>
      </c>
      <c r="K1441" s="177"/>
    </row>
    <row r="1442" spans="1:11" ht="18.75">
      <c r="A1442" s="93"/>
      <c r="B1442" s="98" t="s">
        <v>261</v>
      </c>
      <c r="C1442" s="22">
        <v>15020132</v>
      </c>
      <c r="D1442" s="22">
        <v>4</v>
      </c>
      <c r="E1442" s="22">
        <v>2</v>
      </c>
      <c r="F1442" s="22" t="s">
        <v>911</v>
      </c>
      <c r="G1442" s="22">
        <v>2</v>
      </c>
      <c r="H1442" s="22" t="s">
        <v>911</v>
      </c>
      <c r="I1442" s="22" t="s">
        <v>911</v>
      </c>
      <c r="J1442" s="22" t="s">
        <v>911</v>
      </c>
      <c r="K1442" s="177"/>
    </row>
    <row r="1443" spans="1:11" ht="18.75">
      <c r="A1443" s="93"/>
      <c r="B1443" s="98" t="s">
        <v>1634</v>
      </c>
      <c r="C1443" s="22">
        <v>15050831</v>
      </c>
      <c r="D1443" s="22">
        <v>7</v>
      </c>
      <c r="E1443" s="22">
        <v>5</v>
      </c>
      <c r="F1443" s="22">
        <v>2</v>
      </c>
      <c r="G1443" s="22">
        <v>1</v>
      </c>
      <c r="H1443" s="22">
        <v>1</v>
      </c>
      <c r="I1443" s="22" t="s">
        <v>911</v>
      </c>
      <c r="J1443" s="22">
        <v>1</v>
      </c>
      <c r="K1443" s="177"/>
    </row>
    <row r="1444" spans="1:11" ht="18.75">
      <c r="A1444" s="93"/>
      <c r="B1444" s="98" t="s">
        <v>2004</v>
      </c>
      <c r="C1444" s="22">
        <v>15050334</v>
      </c>
      <c r="D1444" s="22">
        <v>10</v>
      </c>
      <c r="E1444" s="22">
        <v>4</v>
      </c>
      <c r="F1444" s="22">
        <v>2</v>
      </c>
      <c r="G1444" s="22">
        <v>2</v>
      </c>
      <c r="H1444" s="22" t="s">
        <v>911</v>
      </c>
      <c r="I1444" s="22" t="s">
        <v>911</v>
      </c>
      <c r="J1444" s="22" t="s">
        <v>911</v>
      </c>
      <c r="K1444" s="177"/>
    </row>
    <row r="1445" spans="1:11" ht="18.75">
      <c r="A1445" s="93"/>
      <c r="B1445" s="98" t="s">
        <v>250</v>
      </c>
      <c r="C1445" s="22">
        <v>2010037</v>
      </c>
      <c r="D1445" s="22">
        <v>5</v>
      </c>
      <c r="E1445" s="22">
        <v>1</v>
      </c>
      <c r="F1445" s="22">
        <v>1</v>
      </c>
      <c r="G1445" s="22" t="s">
        <v>911</v>
      </c>
      <c r="H1445" s="22" t="s">
        <v>911</v>
      </c>
      <c r="I1445" s="22" t="s">
        <v>911</v>
      </c>
      <c r="J1445" s="22" t="s">
        <v>911</v>
      </c>
      <c r="K1445" s="177"/>
    </row>
    <row r="1446" spans="1:11" ht="18.75" customHeight="1">
      <c r="A1446" s="93"/>
      <c r="B1446" s="98" t="s">
        <v>1850</v>
      </c>
      <c r="C1446" s="22">
        <v>15040229</v>
      </c>
      <c r="D1446" s="22">
        <v>3</v>
      </c>
      <c r="E1446" s="22">
        <v>1</v>
      </c>
      <c r="F1446" s="22">
        <v>1</v>
      </c>
      <c r="G1446" s="22" t="s">
        <v>911</v>
      </c>
      <c r="H1446" s="22" t="s">
        <v>911</v>
      </c>
      <c r="I1446" s="22" t="s">
        <v>911</v>
      </c>
      <c r="J1446" s="22" t="s">
        <v>911</v>
      </c>
      <c r="K1446" s="177"/>
    </row>
    <row r="1447" spans="1:11" ht="18.75">
      <c r="A1447" s="93"/>
      <c r="B1447" s="98" t="s">
        <v>687</v>
      </c>
      <c r="C1447" s="22">
        <v>24010233</v>
      </c>
      <c r="D1447" s="22">
        <v>10</v>
      </c>
      <c r="E1447" s="22">
        <v>2</v>
      </c>
      <c r="F1447" s="22">
        <v>2</v>
      </c>
      <c r="G1447" s="22" t="s">
        <v>911</v>
      </c>
      <c r="H1447" s="22" t="s">
        <v>911</v>
      </c>
      <c r="I1447" s="22" t="s">
        <v>911</v>
      </c>
      <c r="J1447" s="22" t="s">
        <v>911</v>
      </c>
      <c r="K1447" s="177"/>
    </row>
    <row r="1448" spans="1:11" ht="18.75">
      <c r="A1448" s="93"/>
      <c r="B1448" s="98" t="s">
        <v>2000</v>
      </c>
      <c r="C1448" s="22">
        <v>185546</v>
      </c>
      <c r="D1448" s="22">
        <v>307</v>
      </c>
      <c r="E1448" s="22">
        <v>48</v>
      </c>
      <c r="F1448" s="22">
        <v>16</v>
      </c>
      <c r="G1448" s="22">
        <v>8</v>
      </c>
      <c r="H1448" s="22">
        <v>10</v>
      </c>
      <c r="I1448" s="22">
        <v>8</v>
      </c>
      <c r="J1448" s="22">
        <v>6</v>
      </c>
      <c r="K1448" s="177"/>
    </row>
    <row r="1449" spans="1:11" ht="18.75">
      <c r="A1449" s="93"/>
      <c r="B1449" s="98" t="s">
        <v>1182</v>
      </c>
      <c r="C1449" s="22">
        <v>1140039</v>
      </c>
      <c r="D1449" s="22">
        <v>11</v>
      </c>
      <c r="E1449" s="22">
        <v>3</v>
      </c>
      <c r="F1449" s="22">
        <v>2</v>
      </c>
      <c r="G1449" s="22" t="s">
        <v>911</v>
      </c>
      <c r="H1449" s="22" t="s">
        <v>911</v>
      </c>
      <c r="I1449" s="22" t="s">
        <v>911</v>
      </c>
      <c r="J1449" s="22">
        <v>1</v>
      </c>
      <c r="K1449" s="177"/>
    </row>
    <row r="1450" spans="1:11" ht="18.75">
      <c r="A1450" s="93"/>
      <c r="B1450" s="98" t="s">
        <v>453</v>
      </c>
      <c r="C1450" s="22">
        <v>1170230</v>
      </c>
      <c r="D1450" s="22">
        <v>1</v>
      </c>
      <c r="E1450" s="22">
        <v>1</v>
      </c>
      <c r="F1450" s="22">
        <v>1</v>
      </c>
      <c r="G1450" s="22" t="s">
        <v>911</v>
      </c>
      <c r="H1450" s="22" t="s">
        <v>911</v>
      </c>
      <c r="I1450" s="22" t="s">
        <v>911</v>
      </c>
      <c r="J1450" s="22" t="s">
        <v>911</v>
      </c>
      <c r="K1450" s="177"/>
    </row>
    <row r="1451" spans="1:11" ht="20.25" customHeight="1">
      <c r="A1451" s="93"/>
      <c r="B1451" s="98" t="s">
        <v>688</v>
      </c>
      <c r="C1451" s="22">
        <v>1100034</v>
      </c>
      <c r="D1451" s="22">
        <v>41</v>
      </c>
      <c r="E1451" s="22">
        <v>9</v>
      </c>
      <c r="F1451" s="22">
        <v>2</v>
      </c>
      <c r="G1451" s="22">
        <v>4</v>
      </c>
      <c r="H1451" s="22">
        <v>1</v>
      </c>
      <c r="I1451" s="22">
        <v>1</v>
      </c>
      <c r="J1451" s="22">
        <v>1</v>
      </c>
      <c r="K1451" s="210"/>
    </row>
    <row r="1452" spans="1:11" ht="18.75" customHeight="1">
      <c r="A1452" s="93"/>
      <c r="B1452" s="98" t="s">
        <v>2003</v>
      </c>
      <c r="C1452" s="22">
        <v>1200132</v>
      </c>
      <c r="D1452" s="22">
        <v>9</v>
      </c>
      <c r="E1452" s="22">
        <v>2</v>
      </c>
      <c r="F1452" s="22" t="s">
        <v>911</v>
      </c>
      <c r="G1452" s="22" t="s">
        <v>911</v>
      </c>
      <c r="H1452" s="22">
        <v>1</v>
      </c>
      <c r="I1452" s="22" t="s">
        <v>911</v>
      </c>
      <c r="J1452" s="22">
        <v>1</v>
      </c>
      <c r="K1452" s="211"/>
    </row>
    <row r="1453" spans="1:10" ht="18.75">
      <c r="A1453" s="93"/>
      <c r="B1453" s="104" t="s">
        <v>1575</v>
      </c>
      <c r="C1453" s="22" t="s">
        <v>911</v>
      </c>
      <c r="D1453" s="289">
        <v>52</v>
      </c>
      <c r="E1453" s="289">
        <v>15</v>
      </c>
      <c r="F1453" s="289">
        <v>45</v>
      </c>
      <c r="G1453" s="289">
        <v>35</v>
      </c>
      <c r="H1453" s="289">
        <v>35</v>
      </c>
      <c r="I1453" s="289">
        <v>35</v>
      </c>
      <c r="J1453" s="289">
        <v>35</v>
      </c>
    </row>
    <row r="1454" spans="1:10" ht="18.75">
      <c r="A1454" s="93"/>
      <c r="B1454" s="262" t="s">
        <v>1366</v>
      </c>
      <c r="C1454" s="11">
        <v>216299</v>
      </c>
      <c r="D1454" s="11">
        <v>30</v>
      </c>
      <c r="E1454" s="11">
        <v>11</v>
      </c>
      <c r="F1454" s="432">
        <v>5</v>
      </c>
      <c r="G1454" s="432">
        <v>5</v>
      </c>
      <c r="H1454" s="432">
        <v>5</v>
      </c>
      <c r="I1454" s="432">
        <v>5</v>
      </c>
      <c r="J1454" s="432">
        <v>5</v>
      </c>
    </row>
    <row r="1455" spans="1:10" ht="18.75">
      <c r="A1455" s="93"/>
      <c r="B1455" s="262" t="s">
        <v>1382</v>
      </c>
      <c r="C1455" s="11">
        <v>269277</v>
      </c>
      <c r="D1455" s="11">
        <v>22</v>
      </c>
      <c r="E1455" s="11">
        <v>4</v>
      </c>
      <c r="F1455" s="432">
        <v>10</v>
      </c>
      <c r="G1455" s="432">
        <v>10</v>
      </c>
      <c r="H1455" s="432">
        <v>10</v>
      </c>
      <c r="I1455" s="432">
        <v>10</v>
      </c>
      <c r="J1455" s="432">
        <v>10</v>
      </c>
    </row>
    <row r="1456" spans="1:10" ht="18.75">
      <c r="A1456" s="93"/>
      <c r="B1456" s="262" t="s">
        <v>1983</v>
      </c>
      <c r="C1456" s="11"/>
      <c r="D1456" s="11"/>
      <c r="E1456" s="11"/>
      <c r="F1456" s="432">
        <v>30</v>
      </c>
      <c r="G1456" s="432">
        <v>20</v>
      </c>
      <c r="H1456" s="432">
        <v>20</v>
      </c>
      <c r="I1456" s="432">
        <v>20</v>
      </c>
      <c r="J1456" s="432">
        <v>20</v>
      </c>
    </row>
    <row r="1457" spans="1:10" ht="18.75">
      <c r="A1457" s="93"/>
      <c r="B1457" s="104" t="s">
        <v>2275</v>
      </c>
      <c r="C1457" s="22"/>
      <c r="D1457" s="289">
        <v>272</v>
      </c>
      <c r="E1457" s="289">
        <v>68</v>
      </c>
      <c r="F1457" s="289">
        <v>9</v>
      </c>
      <c r="G1457" s="289">
        <v>8</v>
      </c>
      <c r="H1457" s="289">
        <v>8</v>
      </c>
      <c r="I1457" s="289">
        <v>12</v>
      </c>
      <c r="J1457" s="289">
        <v>11</v>
      </c>
    </row>
    <row r="1458" spans="1:10" ht="18.75">
      <c r="A1458" s="93"/>
      <c r="B1458" s="98" t="s">
        <v>1930</v>
      </c>
      <c r="C1458" s="22">
        <v>203369</v>
      </c>
      <c r="D1458" s="22">
        <v>23</v>
      </c>
      <c r="E1458" s="22">
        <v>8</v>
      </c>
      <c r="F1458" s="22">
        <v>3</v>
      </c>
      <c r="G1458" s="22" t="s">
        <v>911</v>
      </c>
      <c r="H1458" s="22">
        <v>1</v>
      </c>
      <c r="I1458" s="22">
        <v>2</v>
      </c>
      <c r="J1458" s="22">
        <v>2</v>
      </c>
    </row>
    <row r="1459" spans="1:10" ht="18.75">
      <c r="A1459" s="93"/>
      <c r="B1459" s="98" t="s">
        <v>1743</v>
      </c>
      <c r="C1459" s="22">
        <v>224469</v>
      </c>
      <c r="D1459" s="22">
        <v>66</v>
      </c>
      <c r="E1459" s="22">
        <v>23</v>
      </c>
      <c r="F1459" s="22">
        <v>3</v>
      </c>
      <c r="G1459" s="22">
        <v>5</v>
      </c>
      <c r="H1459" s="22">
        <v>6</v>
      </c>
      <c r="I1459" s="22">
        <v>4</v>
      </c>
      <c r="J1459" s="22">
        <v>5</v>
      </c>
    </row>
    <row r="1460" spans="1:10" ht="18.75">
      <c r="A1460" s="93"/>
      <c r="B1460" s="98" t="s">
        <v>1464</v>
      </c>
      <c r="C1460" s="22">
        <v>228277</v>
      </c>
      <c r="D1460" s="22">
        <v>9</v>
      </c>
      <c r="E1460" s="22">
        <v>4</v>
      </c>
      <c r="F1460" s="22">
        <v>1</v>
      </c>
      <c r="G1460" s="22" t="s">
        <v>911</v>
      </c>
      <c r="H1460" s="22" t="s">
        <v>911</v>
      </c>
      <c r="I1460" s="22">
        <v>1</v>
      </c>
      <c r="J1460" s="22">
        <v>2</v>
      </c>
    </row>
    <row r="1461" spans="1:10" ht="18.75" customHeight="1">
      <c r="A1461" s="93"/>
      <c r="B1461" s="98" t="s">
        <v>689</v>
      </c>
      <c r="C1461" s="22">
        <v>237967</v>
      </c>
      <c r="D1461" s="22">
        <v>77</v>
      </c>
      <c r="E1461" s="22">
        <v>9</v>
      </c>
      <c r="F1461" s="22">
        <v>1</v>
      </c>
      <c r="G1461" s="22">
        <v>1</v>
      </c>
      <c r="H1461" s="22" t="s">
        <v>911</v>
      </c>
      <c r="I1461" s="22">
        <v>5</v>
      </c>
      <c r="J1461" s="22">
        <v>2</v>
      </c>
    </row>
    <row r="1462" spans="1:10" ht="18.75" customHeight="1">
      <c r="A1462" s="93"/>
      <c r="B1462" s="98" t="s">
        <v>473</v>
      </c>
      <c r="C1462" s="22">
        <v>241106</v>
      </c>
      <c r="D1462" s="22">
        <v>6</v>
      </c>
      <c r="E1462" s="22">
        <v>3</v>
      </c>
      <c r="F1462" s="22">
        <v>1</v>
      </c>
      <c r="G1462" s="22">
        <v>1</v>
      </c>
      <c r="H1462" s="22">
        <v>1</v>
      </c>
      <c r="I1462" s="22" t="s">
        <v>911</v>
      </c>
      <c r="J1462" s="22" t="s">
        <v>911</v>
      </c>
    </row>
    <row r="1463" spans="1:10" ht="18.75">
      <c r="A1463" s="93"/>
      <c r="B1463" s="98" t="s">
        <v>435</v>
      </c>
      <c r="C1463" s="22">
        <v>277288</v>
      </c>
      <c r="D1463" s="22">
        <v>10</v>
      </c>
      <c r="E1463" s="22">
        <v>1</v>
      </c>
      <c r="F1463" s="22" t="s">
        <v>911</v>
      </c>
      <c r="G1463" s="22">
        <v>1</v>
      </c>
      <c r="H1463" s="22" t="s">
        <v>911</v>
      </c>
      <c r="I1463" s="22" t="s">
        <v>911</v>
      </c>
      <c r="J1463" s="22" t="s">
        <v>911</v>
      </c>
    </row>
    <row r="1464" spans="1:10" ht="18.75">
      <c r="A1464" s="179">
        <v>15</v>
      </c>
      <c r="B1464" s="95" t="s">
        <v>1530</v>
      </c>
      <c r="C1464" s="22"/>
      <c r="D1464" s="54">
        <v>940</v>
      </c>
      <c r="E1464" s="54">
        <v>180</v>
      </c>
      <c r="F1464" s="22">
        <v>12</v>
      </c>
      <c r="G1464" s="22">
        <v>4</v>
      </c>
      <c r="H1464" s="22">
        <v>4</v>
      </c>
      <c r="I1464" s="22">
        <v>3</v>
      </c>
      <c r="J1464" s="22">
        <v>3</v>
      </c>
    </row>
    <row r="1465" spans="1:10" ht="18.75">
      <c r="A1465" s="93"/>
      <c r="B1465" s="104" t="s">
        <v>179</v>
      </c>
      <c r="C1465" s="22" t="s">
        <v>911</v>
      </c>
      <c r="D1465" s="289">
        <v>542</v>
      </c>
      <c r="E1465" s="289">
        <v>170</v>
      </c>
      <c r="F1465" s="289">
        <v>12</v>
      </c>
      <c r="G1465" s="289">
        <v>4</v>
      </c>
      <c r="H1465" s="289">
        <v>4</v>
      </c>
      <c r="I1465" s="289">
        <v>3</v>
      </c>
      <c r="J1465" s="289">
        <v>3</v>
      </c>
    </row>
    <row r="1466" spans="1:10" ht="18.75">
      <c r="A1466" s="93"/>
      <c r="B1466" s="98" t="s">
        <v>1979</v>
      </c>
      <c r="C1466" s="22"/>
      <c r="D1466" s="22" t="s">
        <v>911</v>
      </c>
      <c r="E1466" s="22" t="s">
        <v>911</v>
      </c>
      <c r="F1466" s="121">
        <v>4</v>
      </c>
      <c r="G1466" s="121">
        <v>4</v>
      </c>
      <c r="H1466" s="121">
        <v>4</v>
      </c>
      <c r="I1466" s="121">
        <v>3</v>
      </c>
      <c r="J1466" s="121">
        <v>3</v>
      </c>
    </row>
    <row r="1467" spans="1:10" ht="18.75">
      <c r="A1467" s="93"/>
      <c r="B1467" s="98" t="s">
        <v>2004</v>
      </c>
      <c r="C1467" s="22">
        <v>15050334</v>
      </c>
      <c r="D1467" s="22">
        <v>15</v>
      </c>
      <c r="E1467" s="22">
        <v>5</v>
      </c>
      <c r="F1467" s="22">
        <v>5</v>
      </c>
      <c r="G1467" s="22" t="s">
        <v>911</v>
      </c>
      <c r="H1467" s="22" t="s">
        <v>911</v>
      </c>
      <c r="I1467" s="22" t="s">
        <v>911</v>
      </c>
      <c r="J1467" s="22" t="s">
        <v>911</v>
      </c>
    </row>
    <row r="1468" spans="1:10" ht="18.75">
      <c r="A1468" s="93"/>
      <c r="B1468" s="98" t="s">
        <v>690</v>
      </c>
      <c r="C1468" s="22">
        <v>15050133</v>
      </c>
      <c r="D1468" s="22">
        <v>6</v>
      </c>
      <c r="E1468" s="22">
        <v>3</v>
      </c>
      <c r="F1468" s="22">
        <v>3</v>
      </c>
      <c r="G1468" s="22" t="s">
        <v>911</v>
      </c>
      <c r="H1468" s="22" t="s">
        <v>911</v>
      </c>
      <c r="I1468" s="22" t="s">
        <v>911</v>
      </c>
      <c r="J1468" s="22" t="s">
        <v>911</v>
      </c>
    </row>
    <row r="1469" spans="1:10" ht="18.75">
      <c r="A1469" s="520" t="s">
        <v>1409</v>
      </c>
      <c r="B1469" s="521"/>
      <c r="C1469" s="521"/>
      <c r="D1469" s="521"/>
      <c r="E1469" s="521"/>
      <c r="F1469" s="521"/>
      <c r="G1469" s="521"/>
      <c r="H1469" s="521"/>
      <c r="I1469" s="521"/>
      <c r="J1469" s="522"/>
    </row>
    <row r="1470" spans="1:10" ht="18.75" customHeight="1">
      <c r="A1470" s="286">
        <v>16</v>
      </c>
      <c r="B1470" s="184" t="s">
        <v>155</v>
      </c>
      <c r="C1470" s="245"/>
      <c r="D1470" s="245">
        <v>93</v>
      </c>
      <c r="E1470" s="245">
        <v>8</v>
      </c>
      <c r="F1470" s="245">
        <v>10</v>
      </c>
      <c r="G1470" s="245">
        <v>7</v>
      </c>
      <c r="H1470" s="245">
        <v>5</v>
      </c>
      <c r="I1470" s="245">
        <v>9</v>
      </c>
      <c r="J1470" s="245">
        <v>7</v>
      </c>
    </row>
    <row r="1471" spans="1:10" ht="30" customHeight="1">
      <c r="A1471" s="286"/>
      <c r="B1471" s="104" t="s">
        <v>179</v>
      </c>
      <c r="C1471" s="213"/>
      <c r="D1471" s="292">
        <v>65</v>
      </c>
      <c r="E1471" s="292" t="s">
        <v>911</v>
      </c>
      <c r="F1471" s="292">
        <v>10</v>
      </c>
      <c r="G1471" s="292">
        <v>7</v>
      </c>
      <c r="H1471" s="292">
        <v>5</v>
      </c>
      <c r="I1471" s="292">
        <v>9</v>
      </c>
      <c r="J1471" s="292">
        <v>7</v>
      </c>
    </row>
    <row r="1472" spans="1:10" ht="18.75">
      <c r="A1472" s="286"/>
      <c r="B1472" s="182" t="s">
        <v>303</v>
      </c>
      <c r="C1472" s="213"/>
      <c r="D1472" s="213" t="s">
        <v>911</v>
      </c>
      <c r="E1472" s="213" t="s">
        <v>911</v>
      </c>
      <c r="F1472" s="213">
        <v>5</v>
      </c>
      <c r="G1472" s="213">
        <v>5</v>
      </c>
      <c r="H1472" s="213">
        <v>5</v>
      </c>
      <c r="I1472" s="213">
        <v>5</v>
      </c>
      <c r="J1472" s="213">
        <v>5</v>
      </c>
    </row>
    <row r="1473" spans="1:10" ht="18.75">
      <c r="A1473" s="286"/>
      <c r="B1473" s="182" t="s">
        <v>304</v>
      </c>
      <c r="C1473" s="213"/>
      <c r="D1473" s="213" t="s">
        <v>911</v>
      </c>
      <c r="E1473" s="213" t="s">
        <v>911</v>
      </c>
      <c r="F1473" s="213">
        <v>1</v>
      </c>
      <c r="G1473" s="213" t="s">
        <v>911</v>
      </c>
      <c r="H1473" s="213">
        <v>1</v>
      </c>
      <c r="I1473" s="213">
        <v>1</v>
      </c>
      <c r="J1473" s="213" t="s">
        <v>911</v>
      </c>
    </row>
    <row r="1474" spans="1:10" ht="18.75">
      <c r="A1474" s="286"/>
      <c r="B1474" s="182" t="s">
        <v>268</v>
      </c>
      <c r="C1474" s="213"/>
      <c r="D1474" s="213">
        <v>8</v>
      </c>
      <c r="E1474" s="213" t="s">
        <v>911</v>
      </c>
      <c r="F1474" s="213">
        <v>3</v>
      </c>
      <c r="G1474" s="213">
        <v>1</v>
      </c>
      <c r="H1474" s="213" t="s">
        <v>911</v>
      </c>
      <c r="I1474" s="213">
        <v>2</v>
      </c>
      <c r="J1474" s="213">
        <v>1</v>
      </c>
    </row>
    <row r="1475" spans="1:10" ht="18.75">
      <c r="A1475" s="286"/>
      <c r="B1475" s="182" t="s">
        <v>837</v>
      </c>
      <c r="C1475" s="213"/>
      <c r="D1475" s="213">
        <v>2</v>
      </c>
      <c r="E1475" s="213" t="s">
        <v>911</v>
      </c>
      <c r="F1475" s="213">
        <v>1</v>
      </c>
      <c r="G1475" s="213">
        <v>1</v>
      </c>
      <c r="H1475" s="213">
        <v>1</v>
      </c>
      <c r="I1475" s="213">
        <v>1</v>
      </c>
      <c r="J1475" s="213">
        <v>1</v>
      </c>
    </row>
    <row r="1476" spans="1:10" ht="18.75">
      <c r="A1476" s="286">
        <v>17</v>
      </c>
      <c r="B1476" s="184" t="s">
        <v>156</v>
      </c>
      <c r="C1476" s="213"/>
      <c r="D1476" s="245">
        <v>62</v>
      </c>
      <c r="E1476" s="245" t="s">
        <v>911</v>
      </c>
      <c r="F1476" s="245">
        <v>5</v>
      </c>
      <c r="G1476" s="245">
        <v>5</v>
      </c>
      <c r="H1476" s="245">
        <v>5</v>
      </c>
      <c r="I1476" s="245">
        <v>5</v>
      </c>
      <c r="J1476" s="245">
        <v>5</v>
      </c>
    </row>
    <row r="1477" spans="1:10" ht="18.75">
      <c r="A1477" s="286"/>
      <c r="B1477" s="104" t="s">
        <v>179</v>
      </c>
      <c r="C1477" s="213"/>
      <c r="D1477" s="292">
        <v>46</v>
      </c>
      <c r="E1477" s="292" t="s">
        <v>911</v>
      </c>
      <c r="F1477" s="292">
        <v>5</v>
      </c>
      <c r="G1477" s="292">
        <v>5</v>
      </c>
      <c r="H1477" s="292">
        <v>5</v>
      </c>
      <c r="I1477" s="292">
        <v>5</v>
      </c>
      <c r="J1477" s="292">
        <v>5</v>
      </c>
    </row>
    <row r="1478" spans="1:10" ht="18.75">
      <c r="A1478" s="286"/>
      <c r="B1478" s="182" t="s">
        <v>268</v>
      </c>
      <c r="C1478" s="213"/>
      <c r="D1478" s="213" t="s">
        <v>911</v>
      </c>
      <c r="E1478" s="213" t="s">
        <v>911</v>
      </c>
      <c r="F1478" s="213">
        <v>5</v>
      </c>
      <c r="G1478" s="213">
        <v>5</v>
      </c>
      <c r="H1478" s="213">
        <v>5</v>
      </c>
      <c r="I1478" s="213">
        <v>5</v>
      </c>
      <c r="J1478" s="213">
        <v>5</v>
      </c>
    </row>
    <row r="1479" spans="1:10" ht="18.75">
      <c r="A1479" s="286">
        <v>18</v>
      </c>
      <c r="B1479" s="260" t="s">
        <v>157</v>
      </c>
      <c r="C1479" s="121"/>
      <c r="D1479" s="214">
        <v>82</v>
      </c>
      <c r="E1479" s="121" t="s">
        <v>911</v>
      </c>
      <c r="F1479" s="121">
        <v>3</v>
      </c>
      <c r="G1479" s="121">
        <v>3</v>
      </c>
      <c r="H1479" s="121">
        <v>3</v>
      </c>
      <c r="I1479" s="121">
        <v>3</v>
      </c>
      <c r="J1479" s="121">
        <v>3</v>
      </c>
    </row>
    <row r="1480" spans="1:10" ht="18.75">
      <c r="A1480" s="286"/>
      <c r="B1480" s="104" t="s">
        <v>179</v>
      </c>
      <c r="C1480" s="121"/>
      <c r="D1480" s="294" t="s">
        <v>911</v>
      </c>
      <c r="E1480" s="294" t="s">
        <v>911</v>
      </c>
      <c r="F1480" s="294">
        <v>3</v>
      </c>
      <c r="G1480" s="294">
        <v>3</v>
      </c>
      <c r="H1480" s="294">
        <v>3</v>
      </c>
      <c r="I1480" s="294">
        <v>3</v>
      </c>
      <c r="J1480" s="294">
        <v>3</v>
      </c>
    </row>
    <row r="1481" spans="1:10" ht="18.75">
      <c r="A1481" s="286"/>
      <c r="B1481" s="98" t="s">
        <v>269</v>
      </c>
      <c r="C1481" s="257">
        <v>39105</v>
      </c>
      <c r="D1481" s="121">
        <v>16</v>
      </c>
      <c r="E1481" s="121">
        <v>7</v>
      </c>
      <c r="F1481" s="121">
        <v>3</v>
      </c>
      <c r="G1481" s="121">
        <v>3</v>
      </c>
      <c r="H1481" s="121">
        <v>3</v>
      </c>
      <c r="I1481" s="121">
        <v>3</v>
      </c>
      <c r="J1481" s="121">
        <v>3</v>
      </c>
    </row>
    <row r="1482" spans="1:10" ht="18.75">
      <c r="A1482" s="286">
        <v>19</v>
      </c>
      <c r="B1482" s="255" t="s">
        <v>158</v>
      </c>
      <c r="C1482" s="264"/>
      <c r="D1482" s="265">
        <v>60</v>
      </c>
      <c r="E1482" s="265">
        <v>10</v>
      </c>
      <c r="F1482" s="265">
        <v>5</v>
      </c>
      <c r="G1482" s="265">
        <v>1</v>
      </c>
      <c r="H1482" s="265" t="s">
        <v>911</v>
      </c>
      <c r="I1482" s="265">
        <v>1</v>
      </c>
      <c r="J1482" s="265">
        <v>3</v>
      </c>
    </row>
    <row r="1483" spans="1:10" ht="18.75">
      <c r="A1483" s="286"/>
      <c r="B1483" s="104" t="s">
        <v>179</v>
      </c>
      <c r="C1483" s="264"/>
      <c r="D1483" s="309" t="s">
        <v>911</v>
      </c>
      <c r="E1483" s="309">
        <v>10</v>
      </c>
      <c r="F1483" s="309">
        <v>5</v>
      </c>
      <c r="G1483" s="309">
        <v>1</v>
      </c>
      <c r="H1483" s="309" t="s">
        <v>911</v>
      </c>
      <c r="I1483" s="309">
        <v>1</v>
      </c>
      <c r="J1483" s="309">
        <v>3</v>
      </c>
    </row>
    <row r="1484" spans="1:10" ht="18.75">
      <c r="A1484" s="286"/>
      <c r="B1484" s="262" t="s">
        <v>294</v>
      </c>
      <c r="C1484" s="264">
        <v>19756</v>
      </c>
      <c r="D1484" s="264">
        <v>21</v>
      </c>
      <c r="E1484" s="264" t="s">
        <v>911</v>
      </c>
      <c r="F1484" s="264">
        <v>1</v>
      </c>
      <c r="G1484" s="264">
        <v>1</v>
      </c>
      <c r="H1484" s="264" t="s">
        <v>911</v>
      </c>
      <c r="I1484" s="264" t="s">
        <v>911</v>
      </c>
      <c r="J1484" s="264">
        <v>3</v>
      </c>
    </row>
    <row r="1485" spans="1:10" ht="18.75" customHeight="1">
      <c r="A1485" s="286"/>
      <c r="B1485" s="262" t="s">
        <v>268</v>
      </c>
      <c r="C1485" s="264"/>
      <c r="D1485" s="264">
        <v>31</v>
      </c>
      <c r="E1485" s="264" t="s">
        <v>911</v>
      </c>
      <c r="F1485" s="264">
        <v>4</v>
      </c>
      <c r="G1485" s="264" t="s">
        <v>911</v>
      </c>
      <c r="H1485" s="264" t="s">
        <v>911</v>
      </c>
      <c r="I1485" s="264">
        <v>1</v>
      </c>
      <c r="J1485" s="264" t="s">
        <v>911</v>
      </c>
    </row>
    <row r="1486" spans="1:10" ht="18.75" customHeight="1">
      <c r="A1486" s="286">
        <v>20</v>
      </c>
      <c r="B1486" s="184" t="s">
        <v>159</v>
      </c>
      <c r="C1486" s="245"/>
      <c r="D1486" s="245">
        <v>14</v>
      </c>
      <c r="E1486" s="245" t="s">
        <v>911</v>
      </c>
      <c r="F1486" s="245">
        <v>5</v>
      </c>
      <c r="G1486" s="245">
        <v>6</v>
      </c>
      <c r="H1486" s="245">
        <v>5</v>
      </c>
      <c r="I1486" s="245">
        <v>5</v>
      </c>
      <c r="J1486" s="245">
        <v>5</v>
      </c>
    </row>
    <row r="1487" spans="1:10" ht="18.75">
      <c r="A1487" s="286"/>
      <c r="B1487" s="104" t="s">
        <v>179</v>
      </c>
      <c r="C1487" s="213"/>
      <c r="D1487" s="292" t="s">
        <v>911</v>
      </c>
      <c r="E1487" s="292" t="s">
        <v>911</v>
      </c>
      <c r="F1487" s="292">
        <v>5</v>
      </c>
      <c r="G1487" s="292">
        <v>6</v>
      </c>
      <c r="H1487" s="292">
        <v>5</v>
      </c>
      <c r="I1487" s="292">
        <v>5</v>
      </c>
      <c r="J1487" s="292">
        <v>5</v>
      </c>
    </row>
    <row r="1488" spans="1:10" ht="18.75">
      <c r="A1488" s="286"/>
      <c r="B1488" s="182" t="s">
        <v>292</v>
      </c>
      <c r="C1488" s="213">
        <v>19727</v>
      </c>
      <c r="D1488" s="213">
        <v>4</v>
      </c>
      <c r="E1488" s="213" t="s">
        <v>911</v>
      </c>
      <c r="F1488" s="213" t="s">
        <v>911</v>
      </c>
      <c r="G1488" s="213" t="s">
        <v>911</v>
      </c>
      <c r="H1488" s="213" t="s">
        <v>911</v>
      </c>
      <c r="I1488" s="213" t="s">
        <v>911</v>
      </c>
      <c r="J1488" s="213" t="s">
        <v>911</v>
      </c>
    </row>
    <row r="1489" spans="1:10" ht="18.75">
      <c r="A1489" s="286"/>
      <c r="B1489" s="182" t="s">
        <v>293</v>
      </c>
      <c r="C1489" s="263"/>
      <c r="D1489" s="213" t="s">
        <v>911</v>
      </c>
      <c r="E1489" s="213" t="s">
        <v>911</v>
      </c>
      <c r="F1489" s="213">
        <v>5</v>
      </c>
      <c r="G1489" s="213">
        <v>5</v>
      </c>
      <c r="H1489" s="213">
        <v>5</v>
      </c>
      <c r="I1489" s="213">
        <v>5</v>
      </c>
      <c r="J1489" s="213">
        <v>5</v>
      </c>
    </row>
    <row r="1490" spans="1:10" ht="18.75">
      <c r="A1490" s="286"/>
      <c r="B1490" s="182" t="s">
        <v>1965</v>
      </c>
      <c r="C1490" s="213"/>
      <c r="D1490" s="213" t="s">
        <v>911</v>
      </c>
      <c r="E1490" s="213" t="s">
        <v>911</v>
      </c>
      <c r="F1490" s="213" t="s">
        <v>911</v>
      </c>
      <c r="G1490" s="213">
        <v>1</v>
      </c>
      <c r="H1490" s="213" t="s">
        <v>911</v>
      </c>
      <c r="I1490" s="213" t="s">
        <v>911</v>
      </c>
      <c r="J1490" s="213" t="s">
        <v>911</v>
      </c>
    </row>
    <row r="1491" spans="1:10" ht="18.75">
      <c r="A1491" s="179">
        <v>21</v>
      </c>
      <c r="B1491" s="203" t="s">
        <v>2170</v>
      </c>
      <c r="C1491" s="203"/>
      <c r="D1491" s="204">
        <v>84</v>
      </c>
      <c r="E1491" s="204">
        <v>9</v>
      </c>
      <c r="F1491" s="204">
        <v>11</v>
      </c>
      <c r="G1491" s="204" t="s">
        <v>911</v>
      </c>
      <c r="H1491" s="204" t="s">
        <v>911</v>
      </c>
      <c r="I1491" s="204" t="s">
        <v>911</v>
      </c>
      <c r="J1491" s="204" t="s">
        <v>911</v>
      </c>
    </row>
    <row r="1492" spans="1:10" ht="18.75">
      <c r="A1492" s="287"/>
      <c r="B1492" s="205" t="s">
        <v>179</v>
      </c>
      <c r="C1492" s="207"/>
      <c r="D1492" s="310">
        <v>27</v>
      </c>
      <c r="E1492" s="310">
        <v>4</v>
      </c>
      <c r="F1492" s="310">
        <v>11</v>
      </c>
      <c r="G1492" s="311" t="s">
        <v>911</v>
      </c>
      <c r="H1492" s="310" t="s">
        <v>911</v>
      </c>
      <c r="I1492" s="310" t="s">
        <v>911</v>
      </c>
      <c r="J1492" s="310" t="s">
        <v>911</v>
      </c>
    </row>
    <row r="1493" spans="1:10" ht="18.75">
      <c r="A1493" s="287"/>
      <c r="B1493" s="207" t="s">
        <v>627</v>
      </c>
      <c r="C1493" s="206">
        <v>11442</v>
      </c>
      <c r="D1493" s="206">
        <v>24</v>
      </c>
      <c r="E1493" s="206">
        <v>4</v>
      </c>
      <c r="F1493" s="206">
        <v>6</v>
      </c>
      <c r="G1493" s="206" t="s">
        <v>911</v>
      </c>
      <c r="H1493" s="206" t="s">
        <v>911</v>
      </c>
      <c r="I1493" s="206" t="s">
        <v>911</v>
      </c>
      <c r="J1493" s="206" t="s">
        <v>911</v>
      </c>
    </row>
    <row r="1494" spans="1:10" ht="18.75">
      <c r="A1494" s="287"/>
      <c r="B1494" s="207" t="s">
        <v>264</v>
      </c>
      <c r="C1494" s="207"/>
      <c r="D1494" s="206">
        <v>3</v>
      </c>
      <c r="E1494" s="206" t="s">
        <v>911</v>
      </c>
      <c r="F1494" s="206">
        <v>5</v>
      </c>
      <c r="G1494" s="206" t="s">
        <v>911</v>
      </c>
      <c r="H1494" s="206" t="s">
        <v>911</v>
      </c>
      <c r="I1494" s="206" t="s">
        <v>911</v>
      </c>
      <c r="J1494" s="206" t="s">
        <v>911</v>
      </c>
    </row>
    <row r="1495" spans="1:10" ht="18.75">
      <c r="A1495" s="520" t="s">
        <v>1572</v>
      </c>
      <c r="B1495" s="521"/>
      <c r="C1495" s="521"/>
      <c r="D1495" s="521"/>
      <c r="E1495" s="521"/>
      <c r="F1495" s="521"/>
      <c r="G1495" s="521"/>
      <c r="H1495" s="521"/>
      <c r="I1495" s="521"/>
      <c r="J1495" s="522"/>
    </row>
    <row r="1496" spans="1:10" ht="18.75">
      <c r="A1496" s="523" t="s">
        <v>1580</v>
      </c>
      <c r="B1496" s="524"/>
      <c r="C1496" s="524"/>
      <c r="D1496" s="524"/>
      <c r="E1496" s="524"/>
      <c r="F1496" s="524"/>
      <c r="G1496" s="524"/>
      <c r="H1496" s="524"/>
      <c r="I1496" s="524"/>
      <c r="J1496" s="525"/>
    </row>
    <row r="1497" spans="1:10" ht="18.75">
      <c r="A1497" s="179">
        <v>22</v>
      </c>
      <c r="B1497" s="203" t="s">
        <v>1531</v>
      </c>
      <c r="C1497" s="204"/>
      <c r="D1497" s="204">
        <v>84</v>
      </c>
      <c r="E1497" s="204">
        <v>32</v>
      </c>
      <c r="F1497" s="150">
        <v>4</v>
      </c>
      <c r="G1497" s="150">
        <v>2</v>
      </c>
      <c r="H1497" s="150">
        <v>1</v>
      </c>
      <c r="I1497" s="150" t="s">
        <v>911</v>
      </c>
      <c r="J1497" s="150" t="s">
        <v>911</v>
      </c>
    </row>
    <row r="1498" spans="1:10" ht="18.75" customHeight="1">
      <c r="A1498" s="287"/>
      <c r="B1498" s="205" t="s">
        <v>179</v>
      </c>
      <c r="C1498" s="206"/>
      <c r="D1498" s="310">
        <v>57</v>
      </c>
      <c r="E1498" s="310">
        <v>27</v>
      </c>
      <c r="F1498" s="308">
        <v>4</v>
      </c>
      <c r="G1498" s="308">
        <v>2</v>
      </c>
      <c r="H1498" s="308">
        <v>1</v>
      </c>
      <c r="I1498" s="308" t="s">
        <v>911</v>
      </c>
      <c r="J1498" s="308" t="s">
        <v>911</v>
      </c>
    </row>
    <row r="1499" spans="1:10" ht="18.75">
      <c r="A1499" s="288"/>
      <c r="B1499" s="207" t="s">
        <v>792</v>
      </c>
      <c r="C1499" s="206"/>
      <c r="D1499" s="206">
        <v>8</v>
      </c>
      <c r="E1499" s="206">
        <v>3</v>
      </c>
      <c r="F1499" s="149">
        <v>3</v>
      </c>
      <c r="G1499" s="149">
        <v>2</v>
      </c>
      <c r="H1499" s="149" t="s">
        <v>911</v>
      </c>
      <c r="I1499" s="149" t="s">
        <v>911</v>
      </c>
      <c r="J1499" s="149" t="s">
        <v>911</v>
      </c>
    </row>
    <row r="1500" spans="1:10" ht="18.75">
      <c r="A1500" s="288"/>
      <c r="B1500" s="207" t="s">
        <v>1814</v>
      </c>
      <c r="C1500" s="206"/>
      <c r="D1500" s="206">
        <v>1</v>
      </c>
      <c r="E1500" s="204" t="s">
        <v>911</v>
      </c>
      <c r="F1500" s="149">
        <v>1</v>
      </c>
      <c r="G1500" s="149" t="s">
        <v>911</v>
      </c>
      <c r="H1500" s="149" t="s">
        <v>911</v>
      </c>
      <c r="I1500" s="149" t="s">
        <v>911</v>
      </c>
      <c r="J1500" s="149" t="s">
        <v>911</v>
      </c>
    </row>
    <row r="1501" spans="1:10" ht="18.75">
      <c r="A1501" s="288"/>
      <c r="B1501" s="207" t="s">
        <v>265</v>
      </c>
      <c r="C1501" s="206"/>
      <c r="D1501" s="206">
        <v>3</v>
      </c>
      <c r="E1501" s="206">
        <v>1</v>
      </c>
      <c r="F1501" s="149" t="s">
        <v>911</v>
      </c>
      <c r="G1501" s="149" t="s">
        <v>911</v>
      </c>
      <c r="H1501" s="149">
        <v>1</v>
      </c>
      <c r="I1501" s="149" t="s">
        <v>911</v>
      </c>
      <c r="J1501" s="149" t="s">
        <v>911</v>
      </c>
    </row>
    <row r="1502" spans="1:10" ht="18.75">
      <c r="A1502" s="179">
        <v>23</v>
      </c>
      <c r="B1502" s="148" t="s">
        <v>1532</v>
      </c>
      <c r="C1502" s="150"/>
      <c r="D1502" s="150">
        <v>235</v>
      </c>
      <c r="E1502" s="150">
        <v>83</v>
      </c>
      <c r="F1502" s="150">
        <v>1</v>
      </c>
      <c r="G1502" s="150" t="s">
        <v>911</v>
      </c>
      <c r="H1502" s="150">
        <v>1</v>
      </c>
      <c r="I1502" s="150" t="s">
        <v>911</v>
      </c>
      <c r="J1502" s="150" t="s">
        <v>911</v>
      </c>
    </row>
    <row r="1503" spans="1:10" ht="18.75">
      <c r="A1503" s="128"/>
      <c r="B1503" s="151" t="s">
        <v>179</v>
      </c>
      <c r="C1503" s="149"/>
      <c r="D1503" s="308">
        <v>146</v>
      </c>
      <c r="E1503" s="308">
        <v>49</v>
      </c>
      <c r="F1503" s="308">
        <v>1</v>
      </c>
      <c r="G1503" s="308" t="s">
        <v>911</v>
      </c>
      <c r="H1503" s="308">
        <v>1</v>
      </c>
      <c r="I1503" s="308" t="s">
        <v>911</v>
      </c>
      <c r="J1503" s="308" t="s">
        <v>911</v>
      </c>
    </row>
    <row r="1504" spans="1:10" ht="18.75">
      <c r="A1504" s="128"/>
      <c r="B1504" s="152" t="s">
        <v>1501</v>
      </c>
      <c r="C1504" s="149"/>
      <c r="D1504" s="149">
        <v>34</v>
      </c>
      <c r="E1504" s="149">
        <v>9</v>
      </c>
      <c r="F1504" s="149">
        <v>1</v>
      </c>
      <c r="G1504" s="149" t="s">
        <v>911</v>
      </c>
      <c r="H1504" s="149" t="s">
        <v>911</v>
      </c>
      <c r="I1504" s="149" t="s">
        <v>911</v>
      </c>
      <c r="J1504" s="149" t="s">
        <v>911</v>
      </c>
    </row>
    <row r="1505" spans="1:10" ht="18.75">
      <c r="A1505" s="128"/>
      <c r="B1505" s="152" t="s">
        <v>1179</v>
      </c>
      <c r="C1505" s="149"/>
      <c r="D1505" s="149">
        <v>5</v>
      </c>
      <c r="E1505" s="149">
        <v>1</v>
      </c>
      <c r="F1505" s="149" t="s">
        <v>911</v>
      </c>
      <c r="G1505" s="149" t="s">
        <v>911</v>
      </c>
      <c r="H1505" s="149">
        <v>1</v>
      </c>
      <c r="I1505" s="149" t="s">
        <v>911</v>
      </c>
      <c r="J1505" s="149" t="s">
        <v>911</v>
      </c>
    </row>
    <row r="1506" spans="1:10" ht="18.75">
      <c r="A1506" s="515" t="s">
        <v>1409</v>
      </c>
      <c r="B1506" s="516"/>
      <c r="C1506" s="516"/>
      <c r="D1506" s="516"/>
      <c r="E1506" s="516"/>
      <c r="F1506" s="516"/>
      <c r="G1506" s="516"/>
      <c r="H1506" s="516"/>
      <c r="I1506" s="516"/>
      <c r="J1506" s="517"/>
    </row>
    <row r="1507" spans="1:10" ht="18.75" customHeight="1">
      <c r="A1507" s="284">
        <v>24</v>
      </c>
      <c r="B1507" s="269" t="s">
        <v>160</v>
      </c>
      <c r="C1507" s="249"/>
      <c r="D1507" s="251">
        <v>104</v>
      </c>
      <c r="E1507" s="251">
        <v>14</v>
      </c>
      <c r="F1507" s="251">
        <v>104</v>
      </c>
      <c r="G1507" s="251">
        <v>104</v>
      </c>
      <c r="H1507" s="251">
        <v>104</v>
      </c>
      <c r="I1507" s="251">
        <v>104</v>
      </c>
      <c r="J1507" s="251">
        <v>104</v>
      </c>
    </row>
    <row r="1508" spans="1:10" ht="18.75" customHeight="1">
      <c r="A1508" s="284"/>
      <c r="B1508" s="104" t="s">
        <v>1575</v>
      </c>
      <c r="C1508" s="249"/>
      <c r="D1508" s="295" t="s">
        <v>911</v>
      </c>
      <c r="E1508" s="295" t="s">
        <v>911</v>
      </c>
      <c r="F1508" s="295">
        <v>104</v>
      </c>
      <c r="G1508" s="295">
        <v>104</v>
      </c>
      <c r="H1508" s="295">
        <v>104</v>
      </c>
      <c r="I1508" s="295">
        <v>104</v>
      </c>
      <c r="J1508" s="295">
        <v>104</v>
      </c>
    </row>
    <row r="1509" spans="1:10" ht="31.5">
      <c r="A1509" s="284"/>
      <c r="B1509" s="266" t="s">
        <v>306</v>
      </c>
      <c r="C1509" s="270" t="s">
        <v>307</v>
      </c>
      <c r="D1509" s="249">
        <v>60</v>
      </c>
      <c r="E1509" s="249">
        <v>8</v>
      </c>
      <c r="F1509" s="249">
        <v>60</v>
      </c>
      <c r="G1509" s="249">
        <v>62</v>
      </c>
      <c r="H1509" s="249">
        <v>62</v>
      </c>
      <c r="I1509" s="249">
        <v>62</v>
      </c>
      <c r="J1509" s="249">
        <v>64</v>
      </c>
    </row>
    <row r="1510" spans="1:10" ht="31.5">
      <c r="A1510" s="284"/>
      <c r="B1510" s="247" t="s">
        <v>313</v>
      </c>
      <c r="C1510" s="254" t="s">
        <v>309</v>
      </c>
      <c r="D1510" s="249">
        <v>32</v>
      </c>
      <c r="E1510" s="249">
        <v>4</v>
      </c>
      <c r="F1510" s="249">
        <v>32</v>
      </c>
      <c r="G1510" s="249">
        <v>32</v>
      </c>
      <c r="H1510" s="249">
        <v>32</v>
      </c>
      <c r="I1510" s="249">
        <v>32</v>
      </c>
      <c r="J1510" s="249">
        <v>32</v>
      </c>
    </row>
    <row r="1511" spans="1:10" ht="18.75">
      <c r="A1511" s="284"/>
      <c r="B1511" s="268" t="s">
        <v>310</v>
      </c>
      <c r="C1511" s="270" t="s">
        <v>311</v>
      </c>
      <c r="D1511" s="249">
        <v>12</v>
      </c>
      <c r="E1511" s="249">
        <v>2</v>
      </c>
      <c r="F1511" s="249">
        <v>12</v>
      </c>
      <c r="G1511" s="249">
        <v>10</v>
      </c>
      <c r="H1511" s="249">
        <v>10</v>
      </c>
      <c r="I1511" s="249">
        <v>10</v>
      </c>
      <c r="J1511" s="249">
        <v>10</v>
      </c>
    </row>
    <row r="1512" spans="1:10" ht="18.75">
      <c r="A1512" s="284">
        <v>25</v>
      </c>
      <c r="B1512" s="269" t="s">
        <v>161</v>
      </c>
      <c r="C1512" s="249"/>
      <c r="D1512" s="251">
        <v>83</v>
      </c>
      <c r="E1512" s="251">
        <v>6</v>
      </c>
      <c r="F1512" s="251">
        <v>27</v>
      </c>
      <c r="G1512" s="251">
        <v>27</v>
      </c>
      <c r="H1512" s="251">
        <v>31</v>
      </c>
      <c r="I1512" s="251">
        <v>32</v>
      </c>
      <c r="J1512" s="251">
        <v>32</v>
      </c>
    </row>
    <row r="1513" spans="1:10" ht="18.75" customHeight="1">
      <c r="A1513" s="284"/>
      <c r="B1513" s="104" t="s">
        <v>179</v>
      </c>
      <c r="C1513" s="249"/>
      <c r="D1513" s="295" t="s">
        <v>911</v>
      </c>
      <c r="E1513" s="295" t="s">
        <v>911</v>
      </c>
      <c r="F1513" s="295">
        <v>27</v>
      </c>
      <c r="G1513" s="295">
        <v>27</v>
      </c>
      <c r="H1513" s="295">
        <v>31</v>
      </c>
      <c r="I1513" s="295">
        <v>32</v>
      </c>
      <c r="J1513" s="295">
        <v>32</v>
      </c>
    </row>
    <row r="1514" spans="1:10" ht="18.75" customHeight="1">
      <c r="A1514" s="284"/>
      <c r="B1514" s="247" t="s">
        <v>314</v>
      </c>
      <c r="C1514" s="249">
        <v>19756</v>
      </c>
      <c r="D1514" s="249">
        <v>17</v>
      </c>
      <c r="E1514" s="249">
        <v>3</v>
      </c>
      <c r="F1514" s="249">
        <v>17</v>
      </c>
      <c r="G1514" s="249">
        <v>17</v>
      </c>
      <c r="H1514" s="249">
        <v>19</v>
      </c>
      <c r="I1514" s="249">
        <v>20</v>
      </c>
      <c r="J1514" s="249">
        <v>20</v>
      </c>
    </row>
    <row r="1515" spans="1:10" ht="18.75">
      <c r="A1515" s="284"/>
      <c r="B1515" s="247" t="s">
        <v>315</v>
      </c>
      <c r="C1515" s="267" t="s">
        <v>316</v>
      </c>
      <c r="D1515" s="249">
        <v>10</v>
      </c>
      <c r="E1515" s="249">
        <v>3</v>
      </c>
      <c r="F1515" s="249">
        <v>10</v>
      </c>
      <c r="G1515" s="249">
        <v>10</v>
      </c>
      <c r="H1515" s="249">
        <v>12</v>
      </c>
      <c r="I1515" s="249">
        <v>12</v>
      </c>
      <c r="J1515" s="249">
        <v>12</v>
      </c>
    </row>
    <row r="1516" spans="1:10" ht="18.75">
      <c r="A1516" s="179">
        <v>26</v>
      </c>
      <c r="B1516" s="148" t="s">
        <v>162</v>
      </c>
      <c r="C1516" s="150"/>
      <c r="D1516" s="150">
        <v>49</v>
      </c>
      <c r="E1516" s="150">
        <v>1</v>
      </c>
      <c r="F1516" s="150">
        <v>1</v>
      </c>
      <c r="G1516" s="150" t="s">
        <v>911</v>
      </c>
      <c r="H1516" s="150" t="s">
        <v>911</v>
      </c>
      <c r="I1516" s="150" t="s">
        <v>911</v>
      </c>
      <c r="J1516" s="150" t="s">
        <v>911</v>
      </c>
    </row>
    <row r="1517" spans="1:10" ht="18.75">
      <c r="A1517" s="133"/>
      <c r="B1517" s="208" t="s">
        <v>1575</v>
      </c>
      <c r="C1517" s="149"/>
      <c r="D1517" s="308">
        <v>10</v>
      </c>
      <c r="E1517" s="308">
        <v>1</v>
      </c>
      <c r="F1517" s="308">
        <v>1</v>
      </c>
      <c r="G1517" s="149" t="s">
        <v>911</v>
      </c>
      <c r="H1517" s="149" t="s">
        <v>911</v>
      </c>
      <c r="I1517" s="149" t="s">
        <v>911</v>
      </c>
      <c r="J1517" s="149" t="s">
        <v>911</v>
      </c>
    </row>
    <row r="1518" spans="1:10" ht="18.75">
      <c r="A1518" s="512" t="s">
        <v>1573</v>
      </c>
      <c r="B1518" s="513"/>
      <c r="C1518" s="513"/>
      <c r="D1518" s="513"/>
      <c r="E1518" s="513"/>
      <c r="F1518" s="513"/>
      <c r="G1518" s="513"/>
      <c r="H1518" s="513"/>
      <c r="I1518" s="513"/>
      <c r="J1518" s="514"/>
    </row>
    <row r="1519" spans="1:10" ht="18.75">
      <c r="A1519" s="515" t="s">
        <v>1580</v>
      </c>
      <c r="B1519" s="516"/>
      <c r="C1519" s="516"/>
      <c r="D1519" s="516"/>
      <c r="E1519" s="516"/>
      <c r="F1519" s="516"/>
      <c r="G1519" s="516"/>
      <c r="H1519" s="516"/>
      <c r="I1519" s="516"/>
      <c r="J1519" s="517"/>
    </row>
    <row r="1520" spans="1:10" ht="31.5">
      <c r="A1520" s="179">
        <v>27</v>
      </c>
      <c r="B1520" s="148" t="s">
        <v>1534</v>
      </c>
      <c r="C1520" s="152"/>
      <c r="D1520" s="150">
        <v>183</v>
      </c>
      <c r="E1520" s="150">
        <v>40</v>
      </c>
      <c r="F1520" s="150">
        <v>7</v>
      </c>
      <c r="G1520" s="150">
        <v>7</v>
      </c>
      <c r="H1520" s="150">
        <v>8</v>
      </c>
      <c r="I1520" s="150">
        <v>6</v>
      </c>
      <c r="J1520" s="150">
        <v>3</v>
      </c>
    </row>
    <row r="1521" spans="1:10" ht="18.75" customHeight="1">
      <c r="A1521" s="133"/>
      <c r="B1521" s="151" t="s">
        <v>179</v>
      </c>
      <c r="C1521" s="152"/>
      <c r="D1521" s="308"/>
      <c r="E1521" s="308"/>
      <c r="F1521" s="308">
        <v>4</v>
      </c>
      <c r="G1521" s="308">
        <v>3</v>
      </c>
      <c r="H1521" s="308">
        <v>6</v>
      </c>
      <c r="I1521" s="308">
        <v>3</v>
      </c>
      <c r="J1521" s="308">
        <v>1</v>
      </c>
    </row>
    <row r="1522" spans="1:10" ht="18.75">
      <c r="A1522" s="133"/>
      <c r="B1522" s="152" t="s">
        <v>266</v>
      </c>
      <c r="C1522" s="152"/>
      <c r="D1522" s="149">
        <v>7</v>
      </c>
      <c r="E1522" s="149">
        <v>1</v>
      </c>
      <c r="F1522" s="149" t="s">
        <v>911</v>
      </c>
      <c r="G1522" s="149" t="s">
        <v>911</v>
      </c>
      <c r="H1522" s="149">
        <v>1</v>
      </c>
      <c r="I1522" s="149" t="s">
        <v>911</v>
      </c>
      <c r="J1522" s="149" t="s">
        <v>911</v>
      </c>
    </row>
    <row r="1523" spans="1:10" ht="18.75">
      <c r="A1523" s="285"/>
      <c r="B1523" s="152" t="s">
        <v>1179</v>
      </c>
      <c r="C1523" s="152"/>
      <c r="D1523" s="149">
        <v>11</v>
      </c>
      <c r="E1523" s="149">
        <v>4</v>
      </c>
      <c r="F1523" s="149">
        <v>1</v>
      </c>
      <c r="G1523" s="149">
        <v>1</v>
      </c>
      <c r="H1523" s="149">
        <v>1</v>
      </c>
      <c r="I1523" s="149">
        <v>1</v>
      </c>
      <c r="J1523" s="149" t="s">
        <v>911</v>
      </c>
    </row>
    <row r="1524" spans="1:10" ht="18.75">
      <c r="A1524" s="285"/>
      <c r="B1524" s="152" t="s">
        <v>1998</v>
      </c>
      <c r="C1524" s="152"/>
      <c r="D1524" s="149">
        <v>5</v>
      </c>
      <c r="E1524" s="149">
        <v>1</v>
      </c>
      <c r="F1524" s="149">
        <v>1</v>
      </c>
      <c r="G1524" s="149" t="s">
        <v>911</v>
      </c>
      <c r="H1524" s="149" t="s">
        <v>911</v>
      </c>
      <c r="I1524" s="149" t="s">
        <v>911</v>
      </c>
      <c r="J1524" s="149" t="s">
        <v>911</v>
      </c>
    </row>
    <row r="1525" spans="1:10" ht="18.75">
      <c r="A1525" s="285"/>
      <c r="B1525" s="152" t="s">
        <v>1999</v>
      </c>
      <c r="C1525" s="152"/>
      <c r="D1525" s="149">
        <v>27</v>
      </c>
      <c r="E1525" s="149">
        <v>8</v>
      </c>
      <c r="F1525" s="149">
        <v>1</v>
      </c>
      <c r="G1525" s="149">
        <v>1</v>
      </c>
      <c r="H1525" s="149">
        <v>3</v>
      </c>
      <c r="I1525" s="149">
        <v>2</v>
      </c>
      <c r="J1525" s="149">
        <v>1</v>
      </c>
    </row>
    <row r="1526" spans="1:10" ht="18.75">
      <c r="A1526" s="285"/>
      <c r="B1526" s="152" t="s">
        <v>2000</v>
      </c>
      <c r="C1526" s="152"/>
      <c r="D1526" s="149">
        <v>3</v>
      </c>
      <c r="E1526" s="149">
        <v>3</v>
      </c>
      <c r="F1526" s="149">
        <v>1</v>
      </c>
      <c r="G1526" s="149">
        <v>1</v>
      </c>
      <c r="H1526" s="149">
        <v>1</v>
      </c>
      <c r="I1526" s="149" t="s">
        <v>911</v>
      </c>
      <c r="J1526" s="149" t="s">
        <v>911</v>
      </c>
    </row>
    <row r="1527" spans="1:10" ht="18.75">
      <c r="A1527" s="285"/>
      <c r="B1527" s="151" t="s">
        <v>1575</v>
      </c>
      <c r="C1527" s="152"/>
      <c r="D1527" s="308" t="s">
        <v>911</v>
      </c>
      <c r="E1527" s="308" t="s">
        <v>911</v>
      </c>
      <c r="F1527" s="308">
        <v>2</v>
      </c>
      <c r="G1527" s="308">
        <v>2</v>
      </c>
      <c r="H1527" s="308">
        <v>1</v>
      </c>
      <c r="I1527" s="308">
        <v>1</v>
      </c>
      <c r="J1527" s="308">
        <v>1</v>
      </c>
    </row>
    <row r="1528" spans="1:10" ht="18.75">
      <c r="A1528" s="285"/>
      <c r="B1528" s="152" t="s">
        <v>2001</v>
      </c>
      <c r="C1528" s="152"/>
      <c r="D1528" s="149">
        <v>9</v>
      </c>
      <c r="E1528" s="149">
        <v>5</v>
      </c>
      <c r="F1528" s="149">
        <v>2</v>
      </c>
      <c r="G1528" s="149">
        <v>2</v>
      </c>
      <c r="H1528" s="149">
        <v>1</v>
      </c>
      <c r="I1528" s="149">
        <v>1</v>
      </c>
      <c r="J1528" s="149">
        <v>1</v>
      </c>
    </row>
    <row r="1529" spans="1:10" ht="18.75">
      <c r="A1529" s="285"/>
      <c r="B1529" s="151" t="s">
        <v>2275</v>
      </c>
      <c r="C1529" s="152"/>
      <c r="D1529" s="308" t="s">
        <v>911</v>
      </c>
      <c r="E1529" s="308" t="s">
        <v>911</v>
      </c>
      <c r="F1529" s="308">
        <v>1</v>
      </c>
      <c r="G1529" s="308">
        <v>2</v>
      </c>
      <c r="H1529" s="308">
        <v>1</v>
      </c>
      <c r="I1529" s="308">
        <v>2</v>
      </c>
      <c r="J1529" s="308">
        <v>1</v>
      </c>
    </row>
    <row r="1530" spans="1:10" ht="18.75">
      <c r="A1530" s="285"/>
      <c r="B1530" s="152" t="s">
        <v>1743</v>
      </c>
      <c r="C1530" s="152"/>
      <c r="D1530" s="149">
        <v>19</v>
      </c>
      <c r="E1530" s="149">
        <v>6</v>
      </c>
      <c r="F1530" s="149">
        <v>1</v>
      </c>
      <c r="G1530" s="149">
        <v>2</v>
      </c>
      <c r="H1530" s="149">
        <v>1</v>
      </c>
      <c r="I1530" s="149">
        <v>1</v>
      </c>
      <c r="J1530" s="149">
        <v>1</v>
      </c>
    </row>
    <row r="1531" spans="1:10" ht="18.75" customHeight="1">
      <c r="A1531" s="285"/>
      <c r="B1531" s="152" t="s">
        <v>1930</v>
      </c>
      <c r="C1531" s="152"/>
      <c r="D1531" s="149">
        <v>2</v>
      </c>
      <c r="E1531" s="149" t="s">
        <v>911</v>
      </c>
      <c r="F1531" s="149" t="s">
        <v>911</v>
      </c>
      <c r="G1531" s="149" t="s">
        <v>911</v>
      </c>
      <c r="H1531" s="149" t="s">
        <v>911</v>
      </c>
      <c r="I1531" s="149">
        <v>1</v>
      </c>
      <c r="J1531" s="149" t="s">
        <v>911</v>
      </c>
    </row>
    <row r="1532" spans="1:10" ht="18.75">
      <c r="A1532" s="179">
        <v>28</v>
      </c>
      <c r="B1532" s="148" t="s">
        <v>1533</v>
      </c>
      <c r="C1532" s="148"/>
      <c r="D1532" s="150">
        <v>114</v>
      </c>
      <c r="E1532" s="150">
        <v>16</v>
      </c>
      <c r="F1532" s="150">
        <v>5</v>
      </c>
      <c r="G1532" s="150">
        <v>3</v>
      </c>
      <c r="H1532" s="150">
        <v>2</v>
      </c>
      <c r="I1532" s="150">
        <v>2</v>
      </c>
      <c r="J1532" s="150">
        <v>2</v>
      </c>
    </row>
    <row r="1533" spans="1:10" ht="18.75">
      <c r="A1533" s="285"/>
      <c r="B1533" s="151" t="s">
        <v>179</v>
      </c>
      <c r="C1533" s="152"/>
      <c r="D1533" s="308" t="s">
        <v>911</v>
      </c>
      <c r="E1533" s="308" t="s">
        <v>911</v>
      </c>
      <c r="F1533" s="308">
        <v>5</v>
      </c>
      <c r="G1533" s="308">
        <v>3</v>
      </c>
      <c r="H1533" s="308">
        <v>2</v>
      </c>
      <c r="I1533" s="308">
        <v>2</v>
      </c>
      <c r="J1533" s="308">
        <v>2</v>
      </c>
    </row>
    <row r="1534" spans="1:10" ht="18.75">
      <c r="A1534" s="285"/>
      <c r="B1534" s="152" t="s">
        <v>2002</v>
      </c>
      <c r="C1534" s="152"/>
      <c r="D1534" s="149">
        <v>21</v>
      </c>
      <c r="E1534" s="149" t="s">
        <v>911</v>
      </c>
      <c r="F1534" s="149" t="s">
        <v>911</v>
      </c>
      <c r="G1534" s="149" t="s">
        <v>911</v>
      </c>
      <c r="H1534" s="149" t="s">
        <v>911</v>
      </c>
      <c r="I1534" s="149" t="s">
        <v>911</v>
      </c>
      <c r="J1534" s="149" t="s">
        <v>911</v>
      </c>
    </row>
    <row r="1535" spans="1:10" ht="18.75" customHeight="1">
      <c r="A1535" s="285"/>
      <c r="B1535" s="152" t="s">
        <v>1741</v>
      </c>
      <c r="C1535" s="152"/>
      <c r="D1535" s="149">
        <v>15</v>
      </c>
      <c r="E1535" s="149">
        <v>8</v>
      </c>
      <c r="F1535" s="149">
        <v>2</v>
      </c>
      <c r="G1535" s="149">
        <v>2</v>
      </c>
      <c r="H1535" s="149">
        <v>1</v>
      </c>
      <c r="I1535" s="149">
        <v>2</v>
      </c>
      <c r="J1535" s="149">
        <v>1</v>
      </c>
    </row>
    <row r="1536" spans="1:10" ht="18.75" customHeight="1">
      <c r="A1536" s="285"/>
      <c r="B1536" s="152" t="s">
        <v>2003</v>
      </c>
      <c r="C1536" s="152"/>
      <c r="D1536" s="149">
        <v>2</v>
      </c>
      <c r="E1536" s="149">
        <v>2</v>
      </c>
      <c r="F1536" s="149">
        <v>1</v>
      </c>
      <c r="G1536" s="149" t="s">
        <v>911</v>
      </c>
      <c r="H1536" s="149">
        <v>1</v>
      </c>
      <c r="I1536" s="149" t="s">
        <v>911</v>
      </c>
      <c r="J1536" s="149" t="s">
        <v>911</v>
      </c>
    </row>
    <row r="1537" spans="1:10" ht="18.75">
      <c r="A1537" s="133"/>
      <c r="B1537" s="152" t="s">
        <v>1179</v>
      </c>
      <c r="C1537" s="152"/>
      <c r="D1537" s="149">
        <v>3</v>
      </c>
      <c r="E1537" s="149">
        <v>1</v>
      </c>
      <c r="F1537" s="149">
        <v>1</v>
      </c>
      <c r="G1537" s="149" t="s">
        <v>911</v>
      </c>
      <c r="H1537" s="149" t="s">
        <v>911</v>
      </c>
      <c r="I1537" s="149" t="s">
        <v>911</v>
      </c>
      <c r="J1537" s="149" t="s">
        <v>911</v>
      </c>
    </row>
    <row r="1538" spans="1:10" ht="18.75">
      <c r="A1538" s="133"/>
      <c r="B1538" s="152" t="s">
        <v>2005</v>
      </c>
      <c r="C1538" s="152"/>
      <c r="D1538" s="149">
        <v>3</v>
      </c>
      <c r="E1538" s="149">
        <v>1</v>
      </c>
      <c r="F1538" s="149">
        <v>1</v>
      </c>
      <c r="G1538" s="149" t="s">
        <v>911</v>
      </c>
      <c r="H1538" s="149" t="s">
        <v>911</v>
      </c>
      <c r="I1538" s="149" t="s">
        <v>911</v>
      </c>
      <c r="J1538" s="149" t="s">
        <v>911</v>
      </c>
    </row>
    <row r="1539" spans="1:10" ht="18.75">
      <c r="A1539" s="133"/>
      <c r="B1539" s="152" t="s">
        <v>2006</v>
      </c>
      <c r="C1539" s="152"/>
      <c r="D1539" s="149">
        <v>17</v>
      </c>
      <c r="E1539" s="149">
        <v>2</v>
      </c>
      <c r="F1539" s="149" t="s">
        <v>911</v>
      </c>
      <c r="G1539" s="149">
        <v>1</v>
      </c>
      <c r="H1539" s="149" t="s">
        <v>911</v>
      </c>
      <c r="I1539" s="149" t="s">
        <v>911</v>
      </c>
      <c r="J1539" s="149">
        <v>1</v>
      </c>
    </row>
    <row r="1540" spans="1:10" ht="18.75">
      <c r="A1540" s="512" t="s">
        <v>1573</v>
      </c>
      <c r="B1540" s="513"/>
      <c r="C1540" s="513"/>
      <c r="D1540" s="513"/>
      <c r="E1540" s="513"/>
      <c r="F1540" s="513"/>
      <c r="G1540" s="513"/>
      <c r="H1540" s="513"/>
      <c r="I1540" s="513"/>
      <c r="J1540" s="514"/>
    </row>
    <row r="1541" spans="1:10" ht="18.75">
      <c r="A1541" s="515" t="s">
        <v>1409</v>
      </c>
      <c r="B1541" s="516"/>
      <c r="C1541" s="516"/>
      <c r="D1541" s="516"/>
      <c r="E1541" s="516"/>
      <c r="F1541" s="516"/>
      <c r="G1541" s="516"/>
      <c r="H1541" s="516"/>
      <c r="I1541" s="516"/>
      <c r="J1541" s="517"/>
    </row>
    <row r="1542" spans="1:10" ht="31.5">
      <c r="A1542" s="179">
        <v>29</v>
      </c>
      <c r="B1542" s="255" t="s">
        <v>1361</v>
      </c>
      <c r="C1542" s="438"/>
      <c r="D1542" s="128"/>
      <c r="E1542" s="128"/>
      <c r="F1542" s="433">
        <v>2</v>
      </c>
      <c r="G1542" s="433">
        <v>2</v>
      </c>
      <c r="H1542" s="433">
        <v>2</v>
      </c>
      <c r="I1542" s="433">
        <v>2</v>
      </c>
      <c r="J1542" s="433">
        <v>2</v>
      </c>
    </row>
    <row r="1543" spans="1:10" ht="18.75">
      <c r="A1543" s="436"/>
      <c r="B1543" s="437" t="s">
        <v>1575</v>
      </c>
      <c r="C1543" s="438"/>
      <c r="D1543" s="128"/>
      <c r="E1543" s="128"/>
      <c r="F1543" s="434">
        <v>2</v>
      </c>
      <c r="G1543" s="434">
        <v>2</v>
      </c>
      <c r="H1543" s="434">
        <v>2</v>
      </c>
      <c r="I1543" s="434">
        <v>2</v>
      </c>
      <c r="J1543" s="434">
        <v>2</v>
      </c>
    </row>
    <row r="1544" spans="1:10" ht="18.75">
      <c r="A1544" s="436"/>
      <c r="B1544" s="262" t="s">
        <v>1360</v>
      </c>
      <c r="C1544" s="438"/>
      <c r="D1544" s="128"/>
      <c r="E1544" s="128"/>
      <c r="F1544" s="432">
        <v>2</v>
      </c>
      <c r="G1544" s="432">
        <v>2</v>
      </c>
      <c r="H1544" s="432">
        <v>2</v>
      </c>
      <c r="I1544" s="432">
        <v>2</v>
      </c>
      <c r="J1544" s="432">
        <v>2</v>
      </c>
    </row>
    <row r="1545" spans="1:10" ht="18.75">
      <c r="A1545" s="179">
        <v>30</v>
      </c>
      <c r="B1545" s="255" t="s">
        <v>1362</v>
      </c>
      <c r="C1545" s="438"/>
      <c r="D1545" s="128"/>
      <c r="E1545" s="128"/>
      <c r="F1545" s="433">
        <v>2</v>
      </c>
      <c r="G1545" s="433">
        <v>2</v>
      </c>
      <c r="H1545" s="433">
        <v>2</v>
      </c>
      <c r="I1545" s="433">
        <v>2</v>
      </c>
      <c r="J1545" s="433">
        <v>2</v>
      </c>
    </row>
    <row r="1546" spans="1:10" ht="18.75">
      <c r="A1546" s="436"/>
      <c r="B1546" s="437" t="s">
        <v>1575</v>
      </c>
      <c r="C1546" s="438"/>
      <c r="D1546" s="128"/>
      <c r="E1546" s="128"/>
      <c r="F1546" s="434">
        <v>2</v>
      </c>
      <c r="G1546" s="434">
        <v>2</v>
      </c>
      <c r="H1546" s="434">
        <v>2</v>
      </c>
      <c r="I1546" s="434">
        <v>2</v>
      </c>
      <c r="J1546" s="434">
        <v>2</v>
      </c>
    </row>
    <row r="1547" spans="1:10" ht="18.75">
      <c r="A1547" s="436"/>
      <c r="B1547" s="262" t="s">
        <v>1360</v>
      </c>
      <c r="C1547" s="438"/>
      <c r="D1547" s="128"/>
      <c r="E1547" s="128"/>
      <c r="F1547" s="432">
        <v>2</v>
      </c>
      <c r="G1547" s="432">
        <v>2</v>
      </c>
      <c r="H1547" s="432">
        <v>2</v>
      </c>
      <c r="I1547" s="432">
        <v>2</v>
      </c>
      <c r="J1547" s="432">
        <v>2</v>
      </c>
    </row>
    <row r="1548" spans="1:10" ht="18.75" customHeight="1">
      <c r="A1548" s="512" t="s">
        <v>1571</v>
      </c>
      <c r="B1548" s="513"/>
      <c r="C1548" s="513"/>
      <c r="D1548" s="513"/>
      <c r="E1548" s="513"/>
      <c r="F1548" s="513"/>
      <c r="G1548" s="513"/>
      <c r="H1548" s="513"/>
      <c r="I1548" s="513"/>
      <c r="J1548" s="514"/>
    </row>
    <row r="1549" spans="1:10" ht="18.75" customHeight="1">
      <c r="A1549" s="515" t="s">
        <v>1580</v>
      </c>
      <c r="B1549" s="516"/>
      <c r="C1549" s="516"/>
      <c r="D1549" s="516"/>
      <c r="E1549" s="516"/>
      <c r="F1549" s="516"/>
      <c r="G1549" s="516"/>
      <c r="H1549" s="516"/>
      <c r="I1549" s="516"/>
      <c r="J1549" s="517"/>
    </row>
    <row r="1550" spans="1:10" ht="18.75">
      <c r="A1550" s="179">
        <v>31</v>
      </c>
      <c r="B1550" s="154" t="s">
        <v>1535</v>
      </c>
      <c r="C1550" s="155"/>
      <c r="D1550" s="156">
        <v>180</v>
      </c>
      <c r="E1550" s="156">
        <v>22</v>
      </c>
      <c r="F1550" s="100">
        <v>9</v>
      </c>
      <c r="G1550" s="100">
        <v>4</v>
      </c>
      <c r="H1550" s="100">
        <v>4</v>
      </c>
      <c r="I1550" s="100">
        <v>2</v>
      </c>
      <c r="J1550" s="100">
        <v>3</v>
      </c>
    </row>
    <row r="1551" spans="1:10" ht="18.75">
      <c r="A1551" s="128"/>
      <c r="B1551" s="157" t="s">
        <v>179</v>
      </c>
      <c r="C1551" s="158"/>
      <c r="D1551" s="312">
        <v>158</v>
      </c>
      <c r="E1551" s="312">
        <v>17</v>
      </c>
      <c r="F1551" s="313">
        <v>9</v>
      </c>
      <c r="G1551" s="313">
        <v>2</v>
      </c>
      <c r="H1551" s="313">
        <v>2</v>
      </c>
      <c r="I1551" s="313">
        <v>2</v>
      </c>
      <c r="J1551" s="313">
        <v>2</v>
      </c>
    </row>
    <row r="1552" spans="1:10" ht="18.75">
      <c r="A1552" s="128"/>
      <c r="B1552" s="159" t="s">
        <v>2007</v>
      </c>
      <c r="C1552" s="160" t="s">
        <v>2245</v>
      </c>
      <c r="D1552" s="161">
        <v>74</v>
      </c>
      <c r="E1552" s="161">
        <v>6</v>
      </c>
      <c r="F1552" s="103">
        <v>6</v>
      </c>
      <c r="G1552" s="103" t="s">
        <v>911</v>
      </c>
      <c r="H1552" s="103" t="s">
        <v>911</v>
      </c>
      <c r="I1552" s="103" t="s">
        <v>911</v>
      </c>
      <c r="J1552" s="103" t="s">
        <v>911</v>
      </c>
    </row>
    <row r="1553" spans="1:10" ht="18.75">
      <c r="A1553" s="128"/>
      <c r="B1553" s="159" t="s">
        <v>2008</v>
      </c>
      <c r="C1553" s="160" t="s">
        <v>2009</v>
      </c>
      <c r="D1553" s="161">
        <v>34</v>
      </c>
      <c r="E1553" s="161">
        <v>3</v>
      </c>
      <c r="F1553" s="103">
        <v>1</v>
      </c>
      <c r="G1553" s="103" t="s">
        <v>911</v>
      </c>
      <c r="H1553" s="103">
        <v>2</v>
      </c>
      <c r="I1553" s="103" t="s">
        <v>911</v>
      </c>
      <c r="J1553" s="103" t="s">
        <v>911</v>
      </c>
    </row>
    <row r="1554" spans="1:10" ht="18.75">
      <c r="A1554" s="128"/>
      <c r="B1554" s="159" t="s">
        <v>1999</v>
      </c>
      <c r="C1554" s="160" t="s">
        <v>880</v>
      </c>
      <c r="D1554" s="161">
        <v>21</v>
      </c>
      <c r="E1554" s="161">
        <v>3</v>
      </c>
      <c r="F1554" s="103">
        <v>1</v>
      </c>
      <c r="G1554" s="103">
        <v>2</v>
      </c>
      <c r="H1554" s="103" t="s">
        <v>911</v>
      </c>
      <c r="I1554" s="103" t="s">
        <v>911</v>
      </c>
      <c r="J1554" s="103" t="s">
        <v>911</v>
      </c>
    </row>
    <row r="1555" spans="1:10" ht="17.25" customHeight="1">
      <c r="A1555" s="128"/>
      <c r="B1555" s="159" t="s">
        <v>2010</v>
      </c>
      <c r="C1555" s="160" t="s">
        <v>880</v>
      </c>
      <c r="D1555" s="161">
        <v>6</v>
      </c>
      <c r="E1555" s="161">
        <v>1</v>
      </c>
      <c r="F1555" s="103">
        <v>1</v>
      </c>
      <c r="G1555" s="103" t="s">
        <v>911</v>
      </c>
      <c r="H1555" s="103" t="s">
        <v>911</v>
      </c>
      <c r="I1555" s="103" t="s">
        <v>911</v>
      </c>
      <c r="J1555" s="103" t="s">
        <v>911</v>
      </c>
    </row>
    <row r="1556" spans="1:10" ht="18.75">
      <c r="A1556" s="128"/>
      <c r="B1556" s="159" t="s">
        <v>1502</v>
      </c>
      <c r="C1556" s="160" t="s">
        <v>1608</v>
      </c>
      <c r="D1556" s="161">
        <v>7</v>
      </c>
      <c r="E1556" s="161">
        <v>1</v>
      </c>
      <c r="F1556" s="103" t="s">
        <v>911</v>
      </c>
      <c r="G1556" s="103" t="s">
        <v>911</v>
      </c>
      <c r="H1556" s="103" t="s">
        <v>911</v>
      </c>
      <c r="I1556" s="103" t="s">
        <v>911</v>
      </c>
      <c r="J1556" s="103">
        <v>1</v>
      </c>
    </row>
    <row r="1557" spans="1:10" ht="18.75">
      <c r="A1557" s="128"/>
      <c r="B1557" s="159" t="s">
        <v>461</v>
      </c>
      <c r="C1557" s="160" t="s">
        <v>1969</v>
      </c>
      <c r="D1557" s="161">
        <v>5</v>
      </c>
      <c r="E1557" s="161">
        <v>1</v>
      </c>
      <c r="F1557" s="103" t="s">
        <v>911</v>
      </c>
      <c r="G1557" s="103" t="s">
        <v>911</v>
      </c>
      <c r="H1557" s="103" t="s">
        <v>911</v>
      </c>
      <c r="I1557" s="103">
        <v>1</v>
      </c>
      <c r="J1557" s="103" t="s">
        <v>911</v>
      </c>
    </row>
    <row r="1558" spans="1:10" ht="18.75">
      <c r="A1558" s="128"/>
      <c r="B1558" s="159" t="s">
        <v>2011</v>
      </c>
      <c r="C1558" s="160" t="s">
        <v>2243</v>
      </c>
      <c r="D1558" s="161">
        <v>5</v>
      </c>
      <c r="E1558" s="161">
        <v>2</v>
      </c>
      <c r="F1558" s="103" t="s">
        <v>911</v>
      </c>
      <c r="G1558" s="103" t="s">
        <v>911</v>
      </c>
      <c r="H1558" s="103" t="s">
        <v>911</v>
      </c>
      <c r="I1558" s="103">
        <v>1</v>
      </c>
      <c r="J1558" s="103">
        <v>1</v>
      </c>
    </row>
    <row r="1559" spans="1:10" ht="18.75">
      <c r="A1559" s="242"/>
      <c r="B1559" s="157" t="s">
        <v>1575</v>
      </c>
      <c r="C1559" s="158"/>
      <c r="D1559" s="312">
        <v>9</v>
      </c>
      <c r="E1559" s="312">
        <v>4</v>
      </c>
      <c r="F1559" s="313" t="s">
        <v>911</v>
      </c>
      <c r="G1559" s="313">
        <v>1</v>
      </c>
      <c r="H1559" s="313">
        <v>1</v>
      </c>
      <c r="I1559" s="313" t="s">
        <v>911</v>
      </c>
      <c r="J1559" s="313" t="s">
        <v>911</v>
      </c>
    </row>
    <row r="1560" spans="1:10" ht="18.75">
      <c r="A1560" s="242"/>
      <c r="B1560" s="159" t="s">
        <v>1637</v>
      </c>
      <c r="C1560" s="160" t="s">
        <v>1437</v>
      </c>
      <c r="D1560" s="161">
        <v>7</v>
      </c>
      <c r="E1560" s="161">
        <v>4</v>
      </c>
      <c r="F1560" s="103" t="s">
        <v>911</v>
      </c>
      <c r="G1560" s="103">
        <v>1</v>
      </c>
      <c r="H1560" s="103">
        <v>1</v>
      </c>
      <c r="I1560" s="103" t="s">
        <v>911</v>
      </c>
      <c r="J1560" s="103" t="s">
        <v>911</v>
      </c>
    </row>
    <row r="1561" spans="1:10" ht="18.75">
      <c r="A1561" s="242"/>
      <c r="B1561" s="157" t="s">
        <v>2275</v>
      </c>
      <c r="C1561" s="158"/>
      <c r="D1561" s="312">
        <v>13</v>
      </c>
      <c r="E1561" s="312">
        <v>1</v>
      </c>
      <c r="F1561" s="313" t="s">
        <v>911</v>
      </c>
      <c r="G1561" s="313">
        <v>1</v>
      </c>
      <c r="H1561" s="313">
        <v>1</v>
      </c>
      <c r="I1561" s="313" t="s">
        <v>911</v>
      </c>
      <c r="J1561" s="313">
        <v>1</v>
      </c>
    </row>
    <row r="1562" spans="1:10" ht="18.75" customHeight="1">
      <c r="A1562" s="242"/>
      <c r="B1562" s="159" t="s">
        <v>1930</v>
      </c>
      <c r="C1562" s="160" t="s">
        <v>2058</v>
      </c>
      <c r="D1562" s="161">
        <v>5</v>
      </c>
      <c r="E1562" s="161" t="s">
        <v>911</v>
      </c>
      <c r="F1562" s="103" t="s">
        <v>911</v>
      </c>
      <c r="G1562" s="103" t="s">
        <v>911</v>
      </c>
      <c r="H1562" s="103">
        <v>1</v>
      </c>
      <c r="I1562" s="103" t="s">
        <v>911</v>
      </c>
      <c r="J1562" s="103">
        <v>1</v>
      </c>
    </row>
    <row r="1563" spans="1:10" ht="18.75" customHeight="1">
      <c r="A1563" s="242"/>
      <c r="B1563" s="159" t="s">
        <v>435</v>
      </c>
      <c r="C1563" s="160" t="s">
        <v>887</v>
      </c>
      <c r="D1563" s="161">
        <v>1</v>
      </c>
      <c r="E1563" s="161">
        <v>1</v>
      </c>
      <c r="F1563" s="103" t="s">
        <v>911</v>
      </c>
      <c r="G1563" s="103">
        <v>1</v>
      </c>
      <c r="H1563" s="103" t="s">
        <v>911</v>
      </c>
      <c r="I1563" s="103" t="s">
        <v>911</v>
      </c>
      <c r="J1563" s="103" t="s">
        <v>911</v>
      </c>
    </row>
    <row r="1564" spans="1:10" ht="18.75" customHeight="1">
      <c r="A1564" s="504" t="s">
        <v>1409</v>
      </c>
      <c r="B1564" s="505"/>
      <c r="C1564" s="505"/>
      <c r="D1564" s="505"/>
      <c r="E1564" s="505"/>
      <c r="F1564" s="505"/>
      <c r="G1564" s="505"/>
      <c r="H1564" s="505"/>
      <c r="I1564" s="505"/>
      <c r="J1564" s="506"/>
    </row>
    <row r="1565" spans="1:10" ht="18.75">
      <c r="A1565" s="179">
        <v>32</v>
      </c>
      <c r="B1565" s="99" t="s">
        <v>2191</v>
      </c>
      <c r="C1565" s="102"/>
      <c r="D1565" s="100">
        <v>48</v>
      </c>
      <c r="E1565" s="100">
        <v>12</v>
      </c>
      <c r="F1565" s="100">
        <v>1</v>
      </c>
      <c r="G1565" s="100" t="s">
        <v>911</v>
      </c>
      <c r="H1565" s="100">
        <v>1</v>
      </c>
      <c r="I1565" s="100">
        <v>1</v>
      </c>
      <c r="J1565" s="100">
        <v>1</v>
      </c>
    </row>
    <row r="1566" spans="1:10" ht="18.75">
      <c r="A1566" s="11"/>
      <c r="B1566" s="105" t="s">
        <v>179</v>
      </c>
      <c r="C1566" s="102"/>
      <c r="D1566" s="313">
        <v>27</v>
      </c>
      <c r="E1566" s="313">
        <v>6</v>
      </c>
      <c r="F1566" s="313">
        <v>1</v>
      </c>
      <c r="G1566" s="313" t="s">
        <v>911</v>
      </c>
      <c r="H1566" s="313">
        <v>1</v>
      </c>
      <c r="I1566" s="313" t="s">
        <v>911</v>
      </c>
      <c r="J1566" s="313">
        <v>1</v>
      </c>
    </row>
    <row r="1567" spans="1:10" ht="18.75">
      <c r="A1567" s="11"/>
      <c r="B1567" s="101" t="s">
        <v>692</v>
      </c>
      <c r="C1567" s="102" t="s">
        <v>2225</v>
      </c>
      <c r="D1567" s="103">
        <v>1</v>
      </c>
      <c r="E1567" s="103" t="s">
        <v>911</v>
      </c>
      <c r="F1567" s="103" t="s">
        <v>911</v>
      </c>
      <c r="G1567" s="103" t="s">
        <v>911</v>
      </c>
      <c r="H1567" s="103">
        <v>1</v>
      </c>
      <c r="I1567" s="103" t="s">
        <v>911</v>
      </c>
      <c r="J1567" s="103" t="s">
        <v>911</v>
      </c>
    </row>
    <row r="1568" spans="1:10" ht="18.75">
      <c r="A1568" s="11"/>
      <c r="B1568" s="101" t="s">
        <v>693</v>
      </c>
      <c r="C1568" s="102" t="s">
        <v>1408</v>
      </c>
      <c r="D1568" s="103">
        <v>1</v>
      </c>
      <c r="E1568" s="103">
        <v>1</v>
      </c>
      <c r="F1568" s="103">
        <v>1</v>
      </c>
      <c r="G1568" s="103" t="s">
        <v>911</v>
      </c>
      <c r="H1568" s="103" t="s">
        <v>911</v>
      </c>
      <c r="I1568" s="103" t="s">
        <v>911</v>
      </c>
      <c r="J1568" s="103" t="s">
        <v>911</v>
      </c>
    </row>
    <row r="1569" spans="1:10" ht="18.75">
      <c r="A1569" s="11"/>
      <c r="B1569" s="105" t="s">
        <v>1575</v>
      </c>
      <c r="C1569" s="102"/>
      <c r="D1569" s="313">
        <v>12</v>
      </c>
      <c r="E1569" s="313">
        <v>3</v>
      </c>
      <c r="F1569" s="313" t="s">
        <v>911</v>
      </c>
      <c r="G1569" s="313" t="s">
        <v>911</v>
      </c>
      <c r="H1569" s="313" t="s">
        <v>911</v>
      </c>
      <c r="I1569" s="313">
        <v>1</v>
      </c>
      <c r="J1569" s="313" t="s">
        <v>911</v>
      </c>
    </row>
    <row r="1570" spans="1:10" ht="18.75">
      <c r="A1570" s="519" t="s">
        <v>1569</v>
      </c>
      <c r="B1570" s="507"/>
      <c r="C1570" s="507"/>
      <c r="D1570" s="507"/>
      <c r="E1570" s="507"/>
      <c r="F1570" s="507"/>
      <c r="G1570" s="507"/>
      <c r="H1570" s="507"/>
      <c r="I1570" s="507"/>
      <c r="J1570" s="508"/>
    </row>
    <row r="1571" spans="1:10" ht="18.75">
      <c r="A1571" s="504" t="s">
        <v>1409</v>
      </c>
      <c r="B1571" s="505"/>
      <c r="C1571" s="505"/>
      <c r="D1571" s="505"/>
      <c r="E1571" s="505"/>
      <c r="F1571" s="505"/>
      <c r="G1571" s="505"/>
      <c r="H1571" s="505"/>
      <c r="I1571" s="505"/>
      <c r="J1571" s="506"/>
    </row>
    <row r="1572" spans="1:10" ht="18.75">
      <c r="A1572" s="179">
        <v>33</v>
      </c>
      <c r="B1572" s="95" t="s">
        <v>1536</v>
      </c>
      <c r="C1572" s="98"/>
      <c r="D1572" s="54">
        <v>46</v>
      </c>
      <c r="E1572" s="54">
        <v>6</v>
      </c>
      <c r="F1572" s="54">
        <v>4</v>
      </c>
      <c r="G1572" s="22">
        <v>4</v>
      </c>
      <c r="H1572" s="22">
        <v>4</v>
      </c>
      <c r="I1572" s="22">
        <v>4</v>
      </c>
      <c r="J1572" s="22">
        <v>4</v>
      </c>
    </row>
    <row r="1573" spans="1:10" ht="18.75">
      <c r="A1573" s="11"/>
      <c r="B1573" s="104" t="s">
        <v>179</v>
      </c>
      <c r="C1573" s="98"/>
      <c r="D1573" s="289" t="s">
        <v>911</v>
      </c>
      <c r="E1573" s="289" t="s">
        <v>911</v>
      </c>
      <c r="F1573" s="289">
        <v>3</v>
      </c>
      <c r="G1573" s="289">
        <v>3</v>
      </c>
      <c r="H1573" s="289">
        <v>3</v>
      </c>
      <c r="I1573" s="289">
        <v>3</v>
      </c>
      <c r="J1573" s="289">
        <v>3</v>
      </c>
    </row>
    <row r="1574" spans="1:10" ht="18.75">
      <c r="A1574" s="11"/>
      <c r="B1574" s="98" t="s">
        <v>694</v>
      </c>
      <c r="C1574" s="98"/>
      <c r="D1574" s="22">
        <v>2</v>
      </c>
      <c r="E1574" s="22" t="s">
        <v>911</v>
      </c>
      <c r="F1574" s="22">
        <v>2</v>
      </c>
      <c r="G1574" s="22">
        <v>2</v>
      </c>
      <c r="H1574" s="22">
        <v>2</v>
      </c>
      <c r="I1574" s="22">
        <v>2</v>
      </c>
      <c r="J1574" s="22">
        <v>2</v>
      </c>
    </row>
    <row r="1575" spans="1:10" ht="18.75">
      <c r="A1575" s="11"/>
      <c r="B1575" s="98" t="s">
        <v>1850</v>
      </c>
      <c r="C1575" s="98"/>
      <c r="D1575" s="22">
        <v>3</v>
      </c>
      <c r="E1575" s="22" t="s">
        <v>911</v>
      </c>
      <c r="F1575" s="22">
        <v>1</v>
      </c>
      <c r="G1575" s="22">
        <v>1</v>
      </c>
      <c r="H1575" s="22">
        <v>1</v>
      </c>
      <c r="I1575" s="22">
        <v>1</v>
      </c>
      <c r="J1575" s="22">
        <v>1</v>
      </c>
    </row>
    <row r="1576" spans="1:10" ht="18.75">
      <c r="A1576" s="11"/>
      <c r="B1576" s="104" t="s">
        <v>2275</v>
      </c>
      <c r="C1576" s="98"/>
      <c r="D1576" s="289" t="s">
        <v>911</v>
      </c>
      <c r="E1576" s="289" t="s">
        <v>911</v>
      </c>
      <c r="F1576" s="289">
        <v>1</v>
      </c>
      <c r="G1576" s="289">
        <v>1</v>
      </c>
      <c r="H1576" s="289">
        <v>1</v>
      </c>
      <c r="I1576" s="289">
        <v>1</v>
      </c>
      <c r="J1576" s="289">
        <v>1</v>
      </c>
    </row>
    <row r="1577" spans="1:10" ht="18.75">
      <c r="A1577" s="11"/>
      <c r="B1577" s="98" t="s">
        <v>695</v>
      </c>
      <c r="C1577" s="98"/>
      <c r="D1577" s="22" t="s">
        <v>911</v>
      </c>
      <c r="E1577" s="22" t="s">
        <v>911</v>
      </c>
      <c r="F1577" s="22">
        <v>1</v>
      </c>
      <c r="G1577" s="22">
        <v>1</v>
      </c>
      <c r="H1577" s="22">
        <v>1</v>
      </c>
      <c r="I1577" s="22">
        <v>1</v>
      </c>
      <c r="J1577" s="22">
        <v>1</v>
      </c>
    </row>
    <row r="1578" spans="1:10" ht="18.75">
      <c r="A1578" s="519" t="s">
        <v>1567</v>
      </c>
      <c r="B1578" s="507"/>
      <c r="C1578" s="507"/>
      <c r="D1578" s="507"/>
      <c r="E1578" s="507"/>
      <c r="F1578" s="507"/>
      <c r="G1578" s="507"/>
      <c r="H1578" s="507"/>
      <c r="I1578" s="507"/>
      <c r="J1578" s="508"/>
    </row>
    <row r="1579" spans="1:10" ht="18.75">
      <c r="A1579" s="504" t="s">
        <v>1409</v>
      </c>
      <c r="B1579" s="505"/>
      <c r="C1579" s="505"/>
      <c r="D1579" s="505"/>
      <c r="E1579" s="505"/>
      <c r="F1579" s="505"/>
      <c r="G1579" s="505"/>
      <c r="H1579" s="505"/>
      <c r="I1579" s="505"/>
      <c r="J1579" s="506"/>
    </row>
    <row r="1580" spans="1:10" ht="18.75">
      <c r="A1580" s="179">
        <v>34</v>
      </c>
      <c r="B1580" s="95" t="s">
        <v>1537</v>
      </c>
      <c r="C1580" s="22"/>
      <c r="D1580" s="54">
        <v>26</v>
      </c>
      <c r="E1580" s="54">
        <v>7</v>
      </c>
      <c r="F1580" s="54">
        <v>25</v>
      </c>
      <c r="G1580" s="54">
        <v>22</v>
      </c>
      <c r="H1580" s="54">
        <v>20</v>
      </c>
      <c r="I1580" s="54">
        <v>20</v>
      </c>
      <c r="J1580" s="54">
        <v>20</v>
      </c>
    </row>
    <row r="1581" spans="1:10" ht="18.75">
      <c r="A1581" s="11"/>
      <c r="B1581" s="104" t="s">
        <v>2275</v>
      </c>
      <c r="C1581" s="22" t="s">
        <v>2043</v>
      </c>
      <c r="D1581" s="289">
        <v>3</v>
      </c>
      <c r="E1581" s="289" t="s">
        <v>911</v>
      </c>
      <c r="F1581" s="289">
        <v>2</v>
      </c>
      <c r="G1581" s="289">
        <v>1</v>
      </c>
      <c r="H1581" s="289" t="s">
        <v>911</v>
      </c>
      <c r="I1581" s="289" t="s">
        <v>911</v>
      </c>
      <c r="J1581" s="289" t="s">
        <v>911</v>
      </c>
    </row>
    <row r="1582" spans="1:10" ht="18.75">
      <c r="A1582" s="11"/>
      <c r="B1582" s="98" t="s">
        <v>2150</v>
      </c>
      <c r="C1582" s="22"/>
      <c r="D1582" s="22">
        <v>1</v>
      </c>
      <c r="E1582" s="22" t="s">
        <v>911</v>
      </c>
      <c r="F1582" s="22" t="s">
        <v>911</v>
      </c>
      <c r="G1582" s="22">
        <v>1</v>
      </c>
      <c r="H1582" s="22" t="s">
        <v>911</v>
      </c>
      <c r="I1582" s="22" t="s">
        <v>911</v>
      </c>
      <c r="J1582" s="22" t="s">
        <v>911</v>
      </c>
    </row>
    <row r="1583" spans="1:10" ht="18.75">
      <c r="A1583" s="11"/>
      <c r="B1583" s="98" t="s">
        <v>2151</v>
      </c>
      <c r="C1583" s="22"/>
      <c r="D1583" s="22" t="s">
        <v>911</v>
      </c>
      <c r="E1583" s="22" t="s">
        <v>911</v>
      </c>
      <c r="F1583" s="22">
        <v>1</v>
      </c>
      <c r="G1583" s="22" t="s">
        <v>911</v>
      </c>
      <c r="H1583" s="22" t="s">
        <v>911</v>
      </c>
      <c r="I1583" s="22" t="s">
        <v>911</v>
      </c>
      <c r="J1583" s="22" t="s">
        <v>911</v>
      </c>
    </row>
    <row r="1584" spans="1:10" ht="18.75">
      <c r="A1584" s="11"/>
      <c r="B1584" s="98" t="s">
        <v>2152</v>
      </c>
      <c r="C1584" s="22"/>
      <c r="D1584" s="22" t="s">
        <v>911</v>
      </c>
      <c r="E1584" s="22" t="s">
        <v>911</v>
      </c>
      <c r="F1584" s="22">
        <v>1</v>
      </c>
      <c r="G1584" s="22" t="s">
        <v>911</v>
      </c>
      <c r="H1584" s="22" t="s">
        <v>911</v>
      </c>
      <c r="I1584" s="22" t="s">
        <v>911</v>
      </c>
      <c r="J1584" s="22" t="s">
        <v>911</v>
      </c>
    </row>
    <row r="1585" spans="1:10" ht="18.75">
      <c r="A1585" s="11"/>
      <c r="B1585" s="104" t="s">
        <v>1575</v>
      </c>
      <c r="C1585" s="22" t="s">
        <v>2044</v>
      </c>
      <c r="D1585" s="289">
        <v>5</v>
      </c>
      <c r="E1585" s="289">
        <v>2</v>
      </c>
      <c r="F1585" s="289">
        <v>21</v>
      </c>
      <c r="G1585" s="289">
        <v>21</v>
      </c>
      <c r="H1585" s="289">
        <v>20</v>
      </c>
      <c r="I1585" s="289">
        <v>20</v>
      </c>
      <c r="J1585" s="289">
        <v>20</v>
      </c>
    </row>
    <row r="1586" spans="1:10" ht="18.75">
      <c r="A1586" s="11"/>
      <c r="B1586" s="98" t="s">
        <v>2153</v>
      </c>
      <c r="C1586" s="22"/>
      <c r="D1586" s="22">
        <v>1</v>
      </c>
      <c r="E1586" s="22">
        <v>1</v>
      </c>
      <c r="F1586" s="22" t="s">
        <v>911</v>
      </c>
      <c r="G1586" s="22">
        <v>1</v>
      </c>
      <c r="H1586" s="22" t="s">
        <v>911</v>
      </c>
      <c r="I1586" s="22" t="s">
        <v>911</v>
      </c>
      <c r="J1586" s="22" t="s">
        <v>911</v>
      </c>
    </row>
    <row r="1587" spans="1:10" ht="18.75">
      <c r="A1587" s="11"/>
      <c r="B1587" s="98" t="s">
        <v>663</v>
      </c>
      <c r="C1587" s="22"/>
      <c r="D1587" s="22">
        <v>1</v>
      </c>
      <c r="E1587" s="22">
        <v>1</v>
      </c>
      <c r="F1587" s="22">
        <v>1</v>
      </c>
      <c r="G1587" s="22" t="s">
        <v>911</v>
      </c>
      <c r="H1587" s="22" t="s">
        <v>911</v>
      </c>
      <c r="I1587" s="22" t="s">
        <v>911</v>
      </c>
      <c r="J1587" s="22" t="s">
        <v>911</v>
      </c>
    </row>
    <row r="1588" spans="1:10" ht="18.75">
      <c r="A1588" s="11"/>
      <c r="B1588" s="262" t="s">
        <v>315</v>
      </c>
      <c r="C1588" s="11"/>
      <c r="D1588" s="11"/>
      <c r="E1588" s="11"/>
      <c r="F1588" s="432">
        <v>15</v>
      </c>
      <c r="G1588" s="432">
        <v>15</v>
      </c>
      <c r="H1588" s="432">
        <v>15</v>
      </c>
      <c r="I1588" s="432">
        <v>15</v>
      </c>
      <c r="J1588" s="432">
        <v>15</v>
      </c>
    </row>
    <row r="1589" spans="1:10" ht="18.75">
      <c r="A1589" s="11"/>
      <c r="B1589" s="262" t="s">
        <v>1366</v>
      </c>
      <c r="C1589" s="11"/>
      <c r="D1589" s="11"/>
      <c r="E1589" s="11"/>
      <c r="F1589" s="432">
        <v>5</v>
      </c>
      <c r="G1589" s="432">
        <v>5</v>
      </c>
      <c r="H1589" s="432">
        <v>5</v>
      </c>
      <c r="I1589" s="432">
        <v>5</v>
      </c>
      <c r="J1589" s="432">
        <v>5</v>
      </c>
    </row>
    <row r="1590" spans="1:10" ht="18.75">
      <c r="A1590" s="11"/>
      <c r="B1590" s="104" t="s">
        <v>179</v>
      </c>
      <c r="C1590" s="22" t="s">
        <v>2044</v>
      </c>
      <c r="D1590" s="289">
        <v>18</v>
      </c>
      <c r="E1590" s="289">
        <v>5</v>
      </c>
      <c r="F1590" s="289">
        <v>2</v>
      </c>
      <c r="G1590" s="289" t="s">
        <v>911</v>
      </c>
      <c r="H1590" s="289" t="s">
        <v>911</v>
      </c>
      <c r="I1590" s="289" t="s">
        <v>911</v>
      </c>
      <c r="J1590" s="289" t="s">
        <v>911</v>
      </c>
    </row>
    <row r="1591" spans="1:10" ht="18.75">
      <c r="A1591" s="11"/>
      <c r="B1591" s="98" t="s">
        <v>939</v>
      </c>
      <c r="C1591" s="22"/>
      <c r="D1591" s="22">
        <v>2</v>
      </c>
      <c r="E1591" s="22" t="s">
        <v>911</v>
      </c>
      <c r="F1591" s="22">
        <v>1</v>
      </c>
      <c r="G1591" s="22" t="s">
        <v>911</v>
      </c>
      <c r="H1591" s="22" t="s">
        <v>911</v>
      </c>
      <c r="I1591" s="22" t="s">
        <v>911</v>
      </c>
      <c r="J1591" s="22" t="s">
        <v>911</v>
      </c>
    </row>
    <row r="1592" spans="1:10" ht="18.75">
      <c r="A1592" s="11"/>
      <c r="B1592" s="98" t="s">
        <v>655</v>
      </c>
      <c r="C1592" s="22"/>
      <c r="D1592" s="22">
        <v>1</v>
      </c>
      <c r="E1592" s="22">
        <v>1</v>
      </c>
      <c r="F1592" s="22">
        <v>1</v>
      </c>
      <c r="G1592" s="22" t="s">
        <v>911</v>
      </c>
      <c r="H1592" s="22" t="s">
        <v>911</v>
      </c>
      <c r="I1592" s="22" t="s">
        <v>911</v>
      </c>
      <c r="J1592" s="22" t="s">
        <v>911</v>
      </c>
    </row>
    <row r="1593" spans="1:10" ht="18.75">
      <c r="A1593" s="519" t="s">
        <v>1565</v>
      </c>
      <c r="B1593" s="507"/>
      <c r="C1593" s="507"/>
      <c r="D1593" s="507"/>
      <c r="E1593" s="507"/>
      <c r="F1593" s="507"/>
      <c r="G1593" s="507"/>
      <c r="H1593" s="507"/>
      <c r="I1593" s="507"/>
      <c r="J1593" s="508"/>
    </row>
    <row r="1594" spans="1:10" ht="18.75">
      <c r="A1594" s="504" t="s">
        <v>1580</v>
      </c>
      <c r="B1594" s="505"/>
      <c r="C1594" s="505"/>
      <c r="D1594" s="505"/>
      <c r="E1594" s="505"/>
      <c r="F1594" s="505"/>
      <c r="G1594" s="505"/>
      <c r="H1594" s="505"/>
      <c r="I1594" s="505"/>
      <c r="J1594" s="506"/>
    </row>
    <row r="1595" spans="1:10" ht="18.75">
      <c r="A1595" s="179">
        <v>35</v>
      </c>
      <c r="B1595" s="165" t="s">
        <v>1538</v>
      </c>
      <c r="C1595" s="162"/>
      <c r="D1595" s="96">
        <v>175</v>
      </c>
      <c r="E1595" s="96">
        <v>87</v>
      </c>
      <c r="F1595" s="32">
        <v>6</v>
      </c>
      <c r="G1595" s="22" t="s">
        <v>911</v>
      </c>
      <c r="H1595" s="22" t="s">
        <v>911</v>
      </c>
      <c r="I1595" s="22" t="s">
        <v>911</v>
      </c>
      <c r="J1595" s="22" t="s">
        <v>911</v>
      </c>
    </row>
    <row r="1596" spans="1:10" ht="18.75">
      <c r="A1596" s="11"/>
      <c r="B1596" s="166" t="s">
        <v>1575</v>
      </c>
      <c r="C1596" s="163"/>
      <c r="D1596" s="209">
        <v>59</v>
      </c>
      <c r="E1596" s="209">
        <v>29</v>
      </c>
      <c r="F1596" s="209">
        <v>4</v>
      </c>
      <c r="G1596" s="22" t="s">
        <v>911</v>
      </c>
      <c r="H1596" s="22" t="s">
        <v>911</v>
      </c>
      <c r="I1596" s="22" t="s">
        <v>911</v>
      </c>
      <c r="J1596" s="22" t="s">
        <v>911</v>
      </c>
    </row>
    <row r="1597" spans="1:10" ht="18.75">
      <c r="A1597" s="11"/>
      <c r="B1597" s="98" t="s">
        <v>696</v>
      </c>
      <c r="C1597" s="164"/>
      <c r="D1597" s="22">
        <v>6</v>
      </c>
      <c r="E1597" s="22" t="s">
        <v>911</v>
      </c>
      <c r="F1597" s="22">
        <v>1</v>
      </c>
      <c r="G1597" s="22" t="s">
        <v>911</v>
      </c>
      <c r="H1597" s="22" t="s">
        <v>911</v>
      </c>
      <c r="I1597" s="22" t="s">
        <v>911</v>
      </c>
      <c r="J1597" s="22" t="s">
        <v>911</v>
      </c>
    </row>
    <row r="1598" spans="1:10" ht="18.75">
      <c r="A1598" s="11"/>
      <c r="B1598" s="98" t="s">
        <v>691</v>
      </c>
      <c r="C1598" s="164"/>
      <c r="D1598" s="22">
        <v>4</v>
      </c>
      <c r="E1598" s="22">
        <v>1</v>
      </c>
      <c r="F1598" s="22">
        <v>2</v>
      </c>
      <c r="G1598" s="22" t="s">
        <v>911</v>
      </c>
      <c r="H1598" s="22" t="s">
        <v>911</v>
      </c>
      <c r="I1598" s="22" t="s">
        <v>911</v>
      </c>
      <c r="J1598" s="22" t="s">
        <v>911</v>
      </c>
    </row>
    <row r="1599" spans="1:10" ht="18.75">
      <c r="A1599" s="11"/>
      <c r="B1599" s="98" t="s">
        <v>1637</v>
      </c>
      <c r="C1599" s="164"/>
      <c r="D1599" s="22">
        <v>2</v>
      </c>
      <c r="E1599" s="22">
        <v>1</v>
      </c>
      <c r="F1599" s="30">
        <v>1</v>
      </c>
      <c r="G1599" s="22" t="s">
        <v>911</v>
      </c>
      <c r="H1599" s="22" t="s">
        <v>911</v>
      </c>
      <c r="I1599" s="22" t="s">
        <v>911</v>
      </c>
      <c r="J1599" s="22" t="s">
        <v>911</v>
      </c>
    </row>
    <row r="1600" spans="1:10" ht="18.75">
      <c r="A1600" s="11"/>
      <c r="B1600" s="166" t="s">
        <v>2275</v>
      </c>
      <c r="C1600" s="163"/>
      <c r="D1600" s="209">
        <v>21</v>
      </c>
      <c r="E1600" s="209">
        <v>3</v>
      </c>
      <c r="F1600" s="298">
        <v>2</v>
      </c>
      <c r="G1600" s="22" t="s">
        <v>911</v>
      </c>
      <c r="H1600" s="22" t="s">
        <v>911</v>
      </c>
      <c r="I1600" s="22" t="s">
        <v>911</v>
      </c>
      <c r="J1600" s="22" t="s">
        <v>911</v>
      </c>
    </row>
    <row r="1601" spans="1:10" ht="18.75">
      <c r="A1601" s="11"/>
      <c r="B1601" s="98" t="s">
        <v>697</v>
      </c>
      <c r="C1601" s="164"/>
      <c r="D1601" s="22" t="s">
        <v>911</v>
      </c>
      <c r="E1601" s="22" t="s">
        <v>911</v>
      </c>
      <c r="F1601" s="30">
        <v>1</v>
      </c>
      <c r="G1601" s="22" t="s">
        <v>911</v>
      </c>
      <c r="H1601" s="22" t="s">
        <v>911</v>
      </c>
      <c r="I1601" s="22" t="s">
        <v>911</v>
      </c>
      <c r="J1601" s="22" t="s">
        <v>911</v>
      </c>
    </row>
    <row r="1602" spans="1:10" ht="18.75">
      <c r="A1602" s="11"/>
      <c r="B1602" s="98" t="s">
        <v>698</v>
      </c>
      <c r="C1602" s="164"/>
      <c r="D1602" s="22" t="s">
        <v>911</v>
      </c>
      <c r="E1602" s="22" t="s">
        <v>911</v>
      </c>
      <c r="F1602" s="30">
        <v>1</v>
      </c>
      <c r="G1602" s="22" t="s">
        <v>911</v>
      </c>
      <c r="H1602" s="22" t="s">
        <v>911</v>
      </c>
      <c r="I1602" s="22" t="s">
        <v>911</v>
      </c>
      <c r="J1602" s="22" t="s">
        <v>911</v>
      </c>
    </row>
    <row r="1603" spans="1:10" ht="18.75">
      <c r="A1603" s="519" t="s">
        <v>1564</v>
      </c>
      <c r="B1603" s="507"/>
      <c r="C1603" s="507"/>
      <c r="D1603" s="507"/>
      <c r="E1603" s="507"/>
      <c r="F1603" s="507"/>
      <c r="G1603" s="507"/>
      <c r="H1603" s="507"/>
      <c r="I1603" s="507"/>
      <c r="J1603" s="508"/>
    </row>
    <row r="1604" spans="1:10" ht="18.75">
      <c r="A1604" s="504" t="s">
        <v>1409</v>
      </c>
      <c r="B1604" s="505"/>
      <c r="C1604" s="505"/>
      <c r="D1604" s="505"/>
      <c r="E1604" s="505"/>
      <c r="F1604" s="505"/>
      <c r="G1604" s="505"/>
      <c r="H1604" s="505"/>
      <c r="I1604" s="505"/>
      <c r="J1604" s="506"/>
    </row>
    <row r="1605" spans="1:10" ht="31.5">
      <c r="A1605" s="179">
        <v>36</v>
      </c>
      <c r="B1605" s="184" t="s">
        <v>163</v>
      </c>
      <c r="C1605" s="213"/>
      <c r="D1605" s="245" t="s">
        <v>911</v>
      </c>
      <c r="E1605" s="245" t="s">
        <v>911</v>
      </c>
      <c r="F1605" s="245">
        <v>2</v>
      </c>
      <c r="G1605" s="245">
        <v>2</v>
      </c>
      <c r="H1605" s="245">
        <v>2</v>
      </c>
      <c r="I1605" s="245">
        <v>2</v>
      </c>
      <c r="J1605" s="245">
        <v>2</v>
      </c>
    </row>
    <row r="1606" spans="1:10" ht="18.75">
      <c r="A1606" s="283"/>
      <c r="B1606" s="171" t="s">
        <v>1575</v>
      </c>
      <c r="C1606" s="213"/>
      <c r="D1606" s="292" t="s">
        <v>911</v>
      </c>
      <c r="E1606" s="292" t="s">
        <v>911</v>
      </c>
      <c r="F1606" s="292">
        <v>2</v>
      </c>
      <c r="G1606" s="292">
        <v>2</v>
      </c>
      <c r="H1606" s="292">
        <v>2</v>
      </c>
      <c r="I1606" s="292">
        <v>2</v>
      </c>
      <c r="J1606" s="292">
        <v>2</v>
      </c>
    </row>
    <row r="1607" spans="1:10" ht="18.75">
      <c r="A1607" s="29"/>
      <c r="B1607" s="182" t="s">
        <v>1983</v>
      </c>
      <c r="C1607" s="213"/>
      <c r="D1607" s="213" t="s">
        <v>911</v>
      </c>
      <c r="E1607" s="213" t="s">
        <v>911</v>
      </c>
      <c r="F1607" s="213">
        <v>1</v>
      </c>
      <c r="G1607" s="213">
        <v>1</v>
      </c>
      <c r="H1607" s="213">
        <v>1</v>
      </c>
      <c r="I1607" s="213">
        <v>1</v>
      </c>
      <c r="J1607" s="213">
        <v>1</v>
      </c>
    </row>
    <row r="1608" spans="1:10" ht="18.75">
      <c r="A1608" s="29"/>
      <c r="B1608" s="182" t="s">
        <v>312</v>
      </c>
      <c r="C1608" s="213"/>
      <c r="D1608" s="213" t="s">
        <v>911</v>
      </c>
      <c r="E1608" s="213" t="s">
        <v>911</v>
      </c>
      <c r="F1608" s="213">
        <v>1</v>
      </c>
      <c r="G1608" s="213">
        <v>1</v>
      </c>
      <c r="H1608" s="213">
        <v>1</v>
      </c>
      <c r="I1608" s="213">
        <v>1</v>
      </c>
      <c r="J1608" s="213">
        <v>1</v>
      </c>
    </row>
    <row r="1609" spans="1:10" ht="18.75">
      <c r="A1609" s="179">
        <v>37</v>
      </c>
      <c r="B1609" s="172" t="s">
        <v>549</v>
      </c>
      <c r="C1609" s="314"/>
      <c r="D1609" s="315">
        <v>28</v>
      </c>
      <c r="E1609" s="315">
        <v>14</v>
      </c>
      <c r="F1609" s="315" t="s">
        <v>911</v>
      </c>
      <c r="G1609" s="315" t="s">
        <v>911</v>
      </c>
      <c r="H1609" s="315">
        <v>1</v>
      </c>
      <c r="I1609" s="315">
        <v>1</v>
      </c>
      <c r="J1609" s="315" t="s">
        <v>911</v>
      </c>
    </row>
    <row r="1610" spans="1:10" ht="18.75">
      <c r="A1610" s="11"/>
      <c r="B1610" s="171" t="s">
        <v>1575</v>
      </c>
      <c r="C1610" s="314"/>
      <c r="D1610" s="320">
        <v>24</v>
      </c>
      <c r="E1610" s="320">
        <v>12</v>
      </c>
      <c r="F1610" s="320" t="s">
        <v>911</v>
      </c>
      <c r="G1610" s="320" t="s">
        <v>911</v>
      </c>
      <c r="H1610" s="320">
        <v>1</v>
      </c>
      <c r="I1610" s="320">
        <v>1</v>
      </c>
      <c r="J1610" s="320" t="s">
        <v>911</v>
      </c>
    </row>
    <row r="1611" spans="1:10" ht="18.75">
      <c r="A1611" s="11"/>
      <c r="B1611" s="170" t="s">
        <v>1965</v>
      </c>
      <c r="C1611" s="316">
        <v>8011051</v>
      </c>
      <c r="D1611" s="314">
        <v>2</v>
      </c>
      <c r="E1611" s="314">
        <v>2</v>
      </c>
      <c r="F1611" s="314" t="s">
        <v>911</v>
      </c>
      <c r="G1611" s="314" t="s">
        <v>911</v>
      </c>
      <c r="H1611" s="314">
        <v>1</v>
      </c>
      <c r="I1611" s="314" t="s">
        <v>911</v>
      </c>
      <c r="J1611" s="314" t="s">
        <v>911</v>
      </c>
    </row>
    <row r="1612" spans="1:10" ht="18.75">
      <c r="A1612" s="11"/>
      <c r="B1612" s="169" t="s">
        <v>939</v>
      </c>
      <c r="C1612" s="316" t="s">
        <v>511</v>
      </c>
      <c r="D1612" s="314">
        <v>2</v>
      </c>
      <c r="E1612" s="314">
        <v>1</v>
      </c>
      <c r="F1612" s="314" t="s">
        <v>911</v>
      </c>
      <c r="G1612" s="314" t="s">
        <v>911</v>
      </c>
      <c r="H1612" s="314" t="s">
        <v>911</v>
      </c>
      <c r="I1612" s="314">
        <v>1</v>
      </c>
      <c r="J1612" s="314" t="s">
        <v>911</v>
      </c>
    </row>
    <row r="1613" spans="1:10" ht="18.75">
      <c r="A1613" s="179">
        <v>38</v>
      </c>
      <c r="B1613" s="172" t="s">
        <v>550</v>
      </c>
      <c r="C1613" s="314"/>
      <c r="D1613" s="315">
        <v>29</v>
      </c>
      <c r="E1613" s="315">
        <v>3</v>
      </c>
      <c r="F1613" s="315">
        <v>1</v>
      </c>
      <c r="G1613" s="315">
        <v>1</v>
      </c>
      <c r="H1613" s="315">
        <v>1</v>
      </c>
      <c r="I1613" s="315" t="s">
        <v>911</v>
      </c>
      <c r="J1613" s="315" t="s">
        <v>911</v>
      </c>
    </row>
    <row r="1614" spans="1:10" ht="18.75">
      <c r="A1614" s="11"/>
      <c r="B1614" s="171" t="s">
        <v>179</v>
      </c>
      <c r="C1614" s="314"/>
      <c r="D1614" s="320" t="s">
        <v>911</v>
      </c>
      <c r="E1614" s="320" t="s">
        <v>911</v>
      </c>
      <c r="F1614" s="320">
        <v>1</v>
      </c>
      <c r="G1614" s="320">
        <v>1</v>
      </c>
      <c r="H1614" s="320" t="s">
        <v>911</v>
      </c>
      <c r="I1614" s="320" t="s">
        <v>911</v>
      </c>
      <c r="J1614" s="320" t="s">
        <v>911</v>
      </c>
    </row>
    <row r="1615" spans="1:10" ht="18.75">
      <c r="A1615" s="11"/>
      <c r="B1615" s="170" t="s">
        <v>1171</v>
      </c>
      <c r="C1615" s="314"/>
      <c r="D1615" s="314">
        <v>3</v>
      </c>
      <c r="E1615" s="314">
        <v>1</v>
      </c>
      <c r="F1615" s="314">
        <v>1</v>
      </c>
      <c r="G1615" s="314" t="s">
        <v>911</v>
      </c>
      <c r="H1615" s="314" t="s">
        <v>911</v>
      </c>
      <c r="I1615" s="314" t="s">
        <v>911</v>
      </c>
      <c r="J1615" s="314" t="s">
        <v>911</v>
      </c>
    </row>
    <row r="1616" spans="1:10" ht="18.75">
      <c r="A1616" s="11"/>
      <c r="B1616" s="170" t="s">
        <v>884</v>
      </c>
      <c r="C1616" s="316" t="s">
        <v>513</v>
      </c>
      <c r="D1616" s="314">
        <v>3</v>
      </c>
      <c r="E1616" s="314">
        <v>1</v>
      </c>
      <c r="F1616" s="314" t="s">
        <v>911</v>
      </c>
      <c r="G1616" s="314">
        <v>1</v>
      </c>
      <c r="H1616" s="314" t="s">
        <v>911</v>
      </c>
      <c r="I1616" s="314" t="s">
        <v>911</v>
      </c>
      <c r="J1616" s="314" t="s">
        <v>911</v>
      </c>
    </row>
    <row r="1617" spans="1:10" ht="18.75">
      <c r="A1617" s="11"/>
      <c r="B1617" s="171" t="s">
        <v>1575</v>
      </c>
      <c r="C1617" s="314"/>
      <c r="D1617" s="320" t="s">
        <v>911</v>
      </c>
      <c r="E1617" s="320">
        <v>1</v>
      </c>
      <c r="F1617" s="320" t="s">
        <v>911</v>
      </c>
      <c r="G1617" s="320" t="s">
        <v>911</v>
      </c>
      <c r="H1617" s="320">
        <v>1</v>
      </c>
      <c r="I1617" s="320" t="s">
        <v>911</v>
      </c>
      <c r="J1617" s="320" t="s">
        <v>911</v>
      </c>
    </row>
    <row r="1618" spans="1:10" ht="18.75">
      <c r="A1618" s="11"/>
      <c r="B1618" s="170" t="s">
        <v>1965</v>
      </c>
      <c r="C1618" s="316">
        <v>8011051</v>
      </c>
      <c r="D1618" s="314">
        <v>3</v>
      </c>
      <c r="E1618" s="314">
        <v>1</v>
      </c>
      <c r="F1618" s="314" t="s">
        <v>911</v>
      </c>
      <c r="G1618" s="314" t="s">
        <v>911</v>
      </c>
      <c r="H1618" s="314">
        <v>1</v>
      </c>
      <c r="I1618" s="314" t="s">
        <v>911</v>
      </c>
      <c r="J1618" s="314" t="s">
        <v>911</v>
      </c>
    </row>
    <row r="1619" spans="1:10" ht="18.75">
      <c r="A1619" s="179">
        <v>39</v>
      </c>
      <c r="B1619" s="172" t="s">
        <v>551</v>
      </c>
      <c r="C1619" s="314"/>
      <c r="D1619" s="315">
        <v>87</v>
      </c>
      <c r="E1619" s="315">
        <v>9</v>
      </c>
      <c r="F1619" s="315">
        <v>2</v>
      </c>
      <c r="G1619" s="315">
        <v>3</v>
      </c>
      <c r="H1619" s="315">
        <v>3</v>
      </c>
      <c r="I1619" s="315">
        <v>1</v>
      </c>
      <c r="J1619" s="315">
        <v>2</v>
      </c>
    </row>
    <row r="1620" spans="1:10" ht="18.75">
      <c r="A1620" s="11"/>
      <c r="B1620" s="171" t="s">
        <v>179</v>
      </c>
      <c r="C1620" s="314"/>
      <c r="D1620" s="320">
        <v>65</v>
      </c>
      <c r="E1620" s="320">
        <v>8</v>
      </c>
      <c r="F1620" s="320">
        <v>2</v>
      </c>
      <c r="G1620" s="320">
        <v>3</v>
      </c>
      <c r="H1620" s="320">
        <v>3</v>
      </c>
      <c r="I1620" s="320">
        <v>1</v>
      </c>
      <c r="J1620" s="320">
        <v>2</v>
      </c>
    </row>
    <row r="1621" spans="1:10" ht="18.75">
      <c r="A1621" s="11"/>
      <c r="B1621" s="169" t="s">
        <v>514</v>
      </c>
      <c r="C1621" s="316"/>
      <c r="D1621" s="316">
        <v>40</v>
      </c>
      <c r="E1621" s="316">
        <v>4</v>
      </c>
      <c r="F1621" s="316">
        <v>1</v>
      </c>
      <c r="G1621" s="316">
        <v>2</v>
      </c>
      <c r="H1621" s="316">
        <v>2</v>
      </c>
      <c r="I1621" s="316">
        <v>1</v>
      </c>
      <c r="J1621" s="316">
        <v>1</v>
      </c>
    </row>
    <row r="1622" spans="1:10" ht="18.75">
      <c r="A1622" s="11"/>
      <c r="B1622" s="169" t="s">
        <v>515</v>
      </c>
      <c r="C1622" s="316"/>
      <c r="D1622" s="316">
        <v>24</v>
      </c>
      <c r="E1622" s="316">
        <v>4</v>
      </c>
      <c r="F1622" s="316">
        <v>1</v>
      </c>
      <c r="G1622" s="316">
        <v>1</v>
      </c>
      <c r="H1622" s="316">
        <v>1</v>
      </c>
      <c r="I1622" s="316" t="s">
        <v>911</v>
      </c>
      <c r="J1622" s="316">
        <v>1</v>
      </c>
    </row>
    <row r="1623" spans="1:10" ht="18.75">
      <c r="A1623" s="179">
        <v>40</v>
      </c>
      <c r="B1623" s="172" t="s">
        <v>552</v>
      </c>
      <c r="C1623" s="315"/>
      <c r="D1623" s="315">
        <v>70</v>
      </c>
      <c r="E1623" s="315">
        <v>4</v>
      </c>
      <c r="F1623" s="315">
        <v>5</v>
      </c>
      <c r="G1623" s="315">
        <v>5</v>
      </c>
      <c r="H1623" s="315">
        <v>5</v>
      </c>
      <c r="I1623" s="315">
        <v>5</v>
      </c>
      <c r="J1623" s="315" t="s">
        <v>911</v>
      </c>
    </row>
    <row r="1624" spans="1:10" ht="18.75">
      <c r="A1624" s="11"/>
      <c r="B1624" s="171" t="s">
        <v>179</v>
      </c>
      <c r="C1624" s="314"/>
      <c r="D1624" s="320">
        <v>64</v>
      </c>
      <c r="E1624" s="320">
        <v>4</v>
      </c>
      <c r="F1624" s="320">
        <v>5</v>
      </c>
      <c r="G1624" s="320">
        <v>5</v>
      </c>
      <c r="H1624" s="320">
        <v>5</v>
      </c>
      <c r="I1624" s="320">
        <v>5</v>
      </c>
      <c r="J1624" s="320" t="s">
        <v>911</v>
      </c>
    </row>
    <row r="1625" spans="1:10" ht="18.75">
      <c r="A1625" s="11"/>
      <c r="B1625" s="167" t="s">
        <v>939</v>
      </c>
      <c r="C1625" s="317" t="s">
        <v>511</v>
      </c>
      <c r="D1625" s="318">
        <v>2</v>
      </c>
      <c r="E1625" s="318" t="s">
        <v>911</v>
      </c>
      <c r="F1625" s="321">
        <v>1</v>
      </c>
      <c r="G1625" s="318" t="s">
        <v>911</v>
      </c>
      <c r="H1625" s="318">
        <v>1</v>
      </c>
      <c r="I1625" s="318" t="s">
        <v>911</v>
      </c>
      <c r="J1625" s="318" t="s">
        <v>911</v>
      </c>
    </row>
    <row r="1626" spans="1:10" ht="18.75">
      <c r="A1626" s="11"/>
      <c r="B1626" s="167" t="s">
        <v>517</v>
      </c>
      <c r="C1626" s="317" t="s">
        <v>518</v>
      </c>
      <c r="D1626" s="318">
        <v>5</v>
      </c>
      <c r="E1626" s="318" t="s">
        <v>911</v>
      </c>
      <c r="F1626" s="321">
        <v>2</v>
      </c>
      <c r="G1626" s="318" t="s">
        <v>911</v>
      </c>
      <c r="H1626" s="318" t="s">
        <v>911</v>
      </c>
      <c r="I1626" s="318">
        <v>1</v>
      </c>
      <c r="J1626" s="318" t="s">
        <v>911</v>
      </c>
    </row>
    <row r="1627" spans="1:10" ht="18.75">
      <c r="A1627" s="11"/>
      <c r="B1627" s="167" t="s">
        <v>519</v>
      </c>
      <c r="C1627" s="317" t="s">
        <v>520</v>
      </c>
      <c r="D1627" s="318">
        <v>11</v>
      </c>
      <c r="E1627" s="318">
        <v>2</v>
      </c>
      <c r="F1627" s="318" t="s">
        <v>911</v>
      </c>
      <c r="G1627" s="321">
        <v>1</v>
      </c>
      <c r="H1627" s="318" t="s">
        <v>911</v>
      </c>
      <c r="I1627" s="318">
        <v>1</v>
      </c>
      <c r="J1627" s="318" t="s">
        <v>911</v>
      </c>
    </row>
    <row r="1628" spans="1:10" ht="18.75">
      <c r="A1628" s="11"/>
      <c r="B1628" s="167" t="s">
        <v>1086</v>
      </c>
      <c r="C1628" s="317" t="s">
        <v>521</v>
      </c>
      <c r="D1628" s="318" t="s">
        <v>911</v>
      </c>
      <c r="E1628" s="318" t="s">
        <v>911</v>
      </c>
      <c r="F1628" s="318" t="s">
        <v>911</v>
      </c>
      <c r="G1628" s="318" t="s">
        <v>911</v>
      </c>
      <c r="H1628" s="318">
        <v>1</v>
      </c>
      <c r="I1628" s="318" t="s">
        <v>911</v>
      </c>
      <c r="J1628" s="318" t="s">
        <v>911</v>
      </c>
    </row>
    <row r="1629" spans="1:10" ht="18.75">
      <c r="A1629" s="11"/>
      <c r="B1629" s="167" t="s">
        <v>1607</v>
      </c>
      <c r="C1629" s="317" t="s">
        <v>522</v>
      </c>
      <c r="D1629" s="318">
        <v>2</v>
      </c>
      <c r="E1629" s="318" t="s">
        <v>911</v>
      </c>
      <c r="F1629" s="318" t="s">
        <v>911</v>
      </c>
      <c r="G1629" s="318" t="s">
        <v>911</v>
      </c>
      <c r="H1629" s="318" t="s">
        <v>911</v>
      </c>
      <c r="I1629" s="318">
        <v>1</v>
      </c>
      <c r="J1629" s="318" t="s">
        <v>911</v>
      </c>
    </row>
    <row r="1630" spans="1:10" ht="18.75">
      <c r="A1630" s="11"/>
      <c r="B1630" s="167" t="s">
        <v>510</v>
      </c>
      <c r="C1630" s="319" t="s">
        <v>523</v>
      </c>
      <c r="D1630" s="318">
        <v>1</v>
      </c>
      <c r="E1630" s="318" t="s">
        <v>911</v>
      </c>
      <c r="F1630" s="318" t="s">
        <v>911</v>
      </c>
      <c r="G1630" s="318">
        <v>1</v>
      </c>
      <c r="H1630" s="318" t="s">
        <v>911</v>
      </c>
      <c r="I1630" s="318" t="s">
        <v>911</v>
      </c>
      <c r="J1630" s="318" t="s">
        <v>911</v>
      </c>
    </row>
    <row r="1631" spans="1:10" ht="18.75">
      <c r="A1631" s="11"/>
      <c r="B1631" s="167" t="s">
        <v>618</v>
      </c>
      <c r="C1631" s="317" t="s">
        <v>619</v>
      </c>
      <c r="D1631" s="318">
        <v>1</v>
      </c>
      <c r="E1631" s="318" t="s">
        <v>911</v>
      </c>
      <c r="F1631" s="318" t="s">
        <v>911</v>
      </c>
      <c r="G1631" s="318" t="s">
        <v>911</v>
      </c>
      <c r="H1631" s="318">
        <v>1</v>
      </c>
      <c r="I1631" s="318" t="s">
        <v>911</v>
      </c>
      <c r="J1631" s="318" t="s">
        <v>911</v>
      </c>
    </row>
    <row r="1632" spans="1:10" ht="18.75">
      <c r="A1632" s="11"/>
      <c r="B1632" s="167" t="s">
        <v>524</v>
      </c>
      <c r="C1632" s="317" t="s">
        <v>525</v>
      </c>
      <c r="D1632" s="318">
        <v>4</v>
      </c>
      <c r="E1632" s="318" t="s">
        <v>911</v>
      </c>
      <c r="F1632" s="318" t="s">
        <v>911</v>
      </c>
      <c r="G1632" s="318">
        <v>1</v>
      </c>
      <c r="H1632" s="318" t="s">
        <v>911</v>
      </c>
      <c r="I1632" s="318">
        <v>1</v>
      </c>
      <c r="J1632" s="318" t="s">
        <v>911</v>
      </c>
    </row>
    <row r="1633" spans="1:10" ht="18.75">
      <c r="A1633" s="11"/>
      <c r="B1633" s="167" t="s">
        <v>526</v>
      </c>
      <c r="C1633" s="317" t="s">
        <v>513</v>
      </c>
      <c r="D1633" s="318">
        <v>8</v>
      </c>
      <c r="E1633" s="318" t="s">
        <v>911</v>
      </c>
      <c r="F1633" s="318" t="s">
        <v>911</v>
      </c>
      <c r="G1633" s="318">
        <v>1</v>
      </c>
      <c r="H1633" s="318" t="s">
        <v>911</v>
      </c>
      <c r="I1633" s="318">
        <v>1</v>
      </c>
      <c r="J1633" s="318" t="s">
        <v>911</v>
      </c>
    </row>
    <row r="1634" spans="1:10" ht="18.75">
      <c r="A1634" s="11"/>
      <c r="B1634" s="167" t="s">
        <v>527</v>
      </c>
      <c r="C1634" s="317" t="s">
        <v>518</v>
      </c>
      <c r="D1634" s="318">
        <v>3</v>
      </c>
      <c r="E1634" s="318" t="s">
        <v>911</v>
      </c>
      <c r="F1634" s="318" t="s">
        <v>911</v>
      </c>
      <c r="G1634" s="318">
        <v>1</v>
      </c>
      <c r="H1634" s="318" t="s">
        <v>911</v>
      </c>
      <c r="I1634" s="318" t="s">
        <v>911</v>
      </c>
      <c r="J1634" s="318" t="s">
        <v>911</v>
      </c>
    </row>
    <row r="1635" spans="1:10" ht="18.75">
      <c r="A1635" s="11"/>
      <c r="B1635" s="170" t="s">
        <v>516</v>
      </c>
      <c r="C1635" s="316" t="s">
        <v>528</v>
      </c>
      <c r="D1635" s="314">
        <v>16</v>
      </c>
      <c r="E1635" s="314">
        <v>1</v>
      </c>
      <c r="F1635" s="314">
        <v>2</v>
      </c>
      <c r="G1635" s="314" t="s">
        <v>911</v>
      </c>
      <c r="H1635" s="314">
        <v>2</v>
      </c>
      <c r="I1635" s="314" t="s">
        <v>911</v>
      </c>
      <c r="J1635" s="314" t="s">
        <v>911</v>
      </c>
    </row>
    <row r="1636" spans="1:10" ht="18.75">
      <c r="A1636" s="519" t="s">
        <v>1563</v>
      </c>
      <c r="B1636" s="507"/>
      <c r="C1636" s="507"/>
      <c r="D1636" s="507"/>
      <c r="E1636" s="507"/>
      <c r="F1636" s="507"/>
      <c r="G1636" s="507"/>
      <c r="H1636" s="507"/>
      <c r="I1636" s="507"/>
      <c r="J1636" s="508"/>
    </row>
    <row r="1637" spans="1:10" ht="18.75">
      <c r="A1637" s="504" t="s">
        <v>1580</v>
      </c>
      <c r="B1637" s="505"/>
      <c r="C1637" s="505"/>
      <c r="D1637" s="505"/>
      <c r="E1637" s="505"/>
      <c r="F1637" s="505"/>
      <c r="G1637" s="505"/>
      <c r="H1637" s="505"/>
      <c r="I1637" s="505"/>
      <c r="J1637" s="506"/>
    </row>
    <row r="1638" spans="1:10" ht="18.75">
      <c r="A1638" s="179">
        <v>41</v>
      </c>
      <c r="B1638" s="124" t="s">
        <v>1539</v>
      </c>
      <c r="C1638" s="14"/>
      <c r="D1638" s="32" t="s">
        <v>911</v>
      </c>
      <c r="E1638" s="32" t="s">
        <v>911</v>
      </c>
      <c r="F1638" s="32" t="s">
        <v>911</v>
      </c>
      <c r="G1638" s="32">
        <v>4</v>
      </c>
      <c r="H1638" s="32">
        <v>2</v>
      </c>
      <c r="I1638" s="32">
        <v>2</v>
      </c>
      <c r="J1638" s="32" t="s">
        <v>911</v>
      </c>
    </row>
    <row r="1639" spans="1:10" ht="18.75">
      <c r="A1639" s="11"/>
      <c r="B1639" s="173" t="s">
        <v>179</v>
      </c>
      <c r="C1639" s="14"/>
      <c r="D1639" s="298" t="s">
        <v>911</v>
      </c>
      <c r="E1639" s="298" t="s">
        <v>911</v>
      </c>
      <c r="F1639" s="298" t="s">
        <v>911</v>
      </c>
      <c r="G1639" s="298" t="s">
        <v>911</v>
      </c>
      <c r="H1639" s="298">
        <v>2</v>
      </c>
      <c r="I1639" s="298">
        <v>2</v>
      </c>
      <c r="J1639" s="298" t="s">
        <v>911</v>
      </c>
    </row>
    <row r="1640" spans="1:10" ht="18.75">
      <c r="A1640" s="11"/>
      <c r="B1640" s="174" t="s">
        <v>529</v>
      </c>
      <c r="C1640" s="14"/>
      <c r="D1640" s="121">
        <v>14</v>
      </c>
      <c r="E1640" s="121">
        <v>4</v>
      </c>
      <c r="F1640" s="121" t="s">
        <v>911</v>
      </c>
      <c r="G1640" s="121" t="s">
        <v>911</v>
      </c>
      <c r="H1640" s="121">
        <v>1</v>
      </c>
      <c r="I1640" s="121">
        <v>1</v>
      </c>
      <c r="J1640" s="121" t="s">
        <v>911</v>
      </c>
    </row>
    <row r="1641" spans="1:10" ht="18.75">
      <c r="A1641" s="11"/>
      <c r="B1641" s="174" t="s">
        <v>530</v>
      </c>
      <c r="C1641" s="14"/>
      <c r="D1641" s="121">
        <v>7</v>
      </c>
      <c r="E1641" s="121">
        <v>3</v>
      </c>
      <c r="F1641" s="121" t="s">
        <v>911</v>
      </c>
      <c r="G1641" s="121" t="s">
        <v>911</v>
      </c>
      <c r="H1641" s="121">
        <v>1</v>
      </c>
      <c r="I1641" s="121">
        <v>1</v>
      </c>
      <c r="J1641" s="121" t="s">
        <v>911</v>
      </c>
    </row>
    <row r="1642" spans="1:10" ht="18.75">
      <c r="A1642" s="11"/>
      <c r="B1642" s="173" t="s">
        <v>2275</v>
      </c>
      <c r="C1642" s="14"/>
      <c r="D1642" s="305" t="s">
        <v>911</v>
      </c>
      <c r="E1642" s="305" t="s">
        <v>911</v>
      </c>
      <c r="F1642" s="305" t="s">
        <v>911</v>
      </c>
      <c r="G1642" s="305">
        <v>4</v>
      </c>
      <c r="H1642" s="305" t="s">
        <v>911</v>
      </c>
      <c r="I1642" s="305" t="s">
        <v>911</v>
      </c>
      <c r="J1642" s="305" t="s">
        <v>911</v>
      </c>
    </row>
    <row r="1643" spans="1:10" ht="18.75">
      <c r="A1643" s="11"/>
      <c r="B1643" s="129" t="s">
        <v>473</v>
      </c>
      <c r="C1643" s="14"/>
      <c r="D1643" s="175">
        <v>1</v>
      </c>
      <c r="E1643" s="175" t="s">
        <v>911</v>
      </c>
      <c r="F1643" s="175" t="s">
        <v>911</v>
      </c>
      <c r="G1643" s="175">
        <v>1</v>
      </c>
      <c r="H1643" s="175" t="s">
        <v>911</v>
      </c>
      <c r="I1643" s="175" t="s">
        <v>911</v>
      </c>
      <c r="J1643" s="175" t="s">
        <v>911</v>
      </c>
    </row>
    <row r="1644" spans="1:10" ht="18.75">
      <c r="A1644" s="11"/>
      <c r="B1644" s="106" t="s">
        <v>531</v>
      </c>
      <c r="C1644" s="14"/>
      <c r="D1644" s="176">
        <v>1</v>
      </c>
      <c r="E1644" s="175">
        <v>1</v>
      </c>
      <c r="F1644" s="175" t="s">
        <v>911</v>
      </c>
      <c r="G1644" s="175">
        <v>1</v>
      </c>
      <c r="H1644" s="175" t="s">
        <v>911</v>
      </c>
      <c r="I1644" s="175" t="s">
        <v>911</v>
      </c>
      <c r="J1644" s="175" t="s">
        <v>911</v>
      </c>
    </row>
    <row r="1645" spans="1:10" ht="18.75">
      <c r="A1645" s="11"/>
      <c r="B1645" s="174" t="s">
        <v>532</v>
      </c>
      <c r="C1645" s="14"/>
      <c r="D1645" s="175">
        <v>1</v>
      </c>
      <c r="E1645" s="175">
        <v>1</v>
      </c>
      <c r="F1645" s="175" t="s">
        <v>911</v>
      </c>
      <c r="G1645" s="175">
        <v>1</v>
      </c>
      <c r="H1645" s="175" t="s">
        <v>911</v>
      </c>
      <c r="I1645" s="175" t="s">
        <v>911</v>
      </c>
      <c r="J1645" s="175" t="s">
        <v>911</v>
      </c>
    </row>
    <row r="1646" spans="1:10" ht="18.75">
      <c r="A1646" s="11"/>
      <c r="B1646" s="129" t="s">
        <v>785</v>
      </c>
      <c r="C1646" s="14"/>
      <c r="D1646" s="175">
        <v>1</v>
      </c>
      <c r="E1646" s="175">
        <v>1</v>
      </c>
      <c r="F1646" s="175" t="s">
        <v>911</v>
      </c>
      <c r="G1646" s="175">
        <v>1</v>
      </c>
      <c r="H1646" s="175" t="s">
        <v>911</v>
      </c>
      <c r="I1646" s="175" t="s">
        <v>911</v>
      </c>
      <c r="J1646" s="175" t="s">
        <v>911</v>
      </c>
    </row>
    <row r="1647" spans="1:10" ht="18.75">
      <c r="A1647" s="519" t="s">
        <v>1562</v>
      </c>
      <c r="B1647" s="558"/>
      <c r="C1647" s="558"/>
      <c r="D1647" s="558"/>
      <c r="E1647" s="558"/>
      <c r="F1647" s="558"/>
      <c r="G1647" s="558"/>
      <c r="H1647" s="558"/>
      <c r="I1647" s="558"/>
      <c r="J1647" s="559"/>
    </row>
    <row r="1648" spans="1:10" ht="18.75">
      <c r="A1648" s="504" t="s">
        <v>1580</v>
      </c>
      <c r="B1648" s="560"/>
      <c r="C1648" s="560"/>
      <c r="D1648" s="560"/>
      <c r="E1648" s="560"/>
      <c r="F1648" s="560"/>
      <c r="G1648" s="560"/>
      <c r="H1648" s="560"/>
      <c r="I1648" s="560"/>
      <c r="J1648" s="561"/>
    </row>
    <row r="1649" spans="1:10" ht="18.75" customHeight="1">
      <c r="A1649" s="179">
        <v>42</v>
      </c>
      <c r="B1649" s="255" t="s">
        <v>164</v>
      </c>
      <c r="C1649" s="245"/>
      <c r="D1649" s="245">
        <v>96</v>
      </c>
      <c r="E1649" s="245">
        <v>16</v>
      </c>
      <c r="F1649" s="245">
        <v>40</v>
      </c>
      <c r="G1649" s="245">
        <v>14</v>
      </c>
      <c r="H1649" s="245">
        <v>21</v>
      </c>
      <c r="I1649" s="245">
        <v>22</v>
      </c>
      <c r="J1649" s="245">
        <v>25</v>
      </c>
    </row>
    <row r="1650" spans="1:10" ht="18.75">
      <c r="A1650" s="65"/>
      <c r="B1650" s="173" t="s">
        <v>179</v>
      </c>
      <c r="C1650" s="213"/>
      <c r="D1650" s="292">
        <v>77</v>
      </c>
      <c r="E1650" s="292">
        <v>8</v>
      </c>
      <c r="F1650" s="292">
        <v>37</v>
      </c>
      <c r="G1650" s="292">
        <v>18</v>
      </c>
      <c r="H1650" s="292">
        <v>20</v>
      </c>
      <c r="I1650" s="292">
        <v>22</v>
      </c>
      <c r="J1650" s="292">
        <v>25</v>
      </c>
    </row>
    <row r="1651" spans="1:10" ht="18.75">
      <c r="A1651" s="65"/>
      <c r="B1651" s="182" t="s">
        <v>526</v>
      </c>
      <c r="C1651" s="213"/>
      <c r="D1651" s="213">
        <v>26</v>
      </c>
      <c r="E1651" s="213">
        <v>4</v>
      </c>
      <c r="F1651" s="213">
        <v>8</v>
      </c>
      <c r="G1651" s="213">
        <v>4</v>
      </c>
      <c r="H1651" s="213">
        <v>3</v>
      </c>
      <c r="I1651" s="213">
        <v>3</v>
      </c>
      <c r="J1651" s="213">
        <v>3</v>
      </c>
    </row>
    <row r="1652" spans="1:10" ht="18.75">
      <c r="A1652" s="65"/>
      <c r="B1652" s="182" t="s">
        <v>517</v>
      </c>
      <c r="C1652" s="213"/>
      <c r="D1652" s="213">
        <v>11</v>
      </c>
      <c r="E1652" s="213" t="s">
        <v>911</v>
      </c>
      <c r="F1652" s="213">
        <v>7</v>
      </c>
      <c r="G1652" s="213">
        <v>2</v>
      </c>
      <c r="H1652" s="213">
        <v>4</v>
      </c>
      <c r="I1652" s="213">
        <v>4</v>
      </c>
      <c r="J1652" s="213">
        <v>4</v>
      </c>
    </row>
    <row r="1653" spans="1:10" ht="18.75" customHeight="1">
      <c r="A1653" s="65"/>
      <c r="B1653" s="182" t="s">
        <v>295</v>
      </c>
      <c r="C1653" s="213"/>
      <c r="D1653" s="213">
        <v>16</v>
      </c>
      <c r="E1653" s="213">
        <v>1</v>
      </c>
      <c r="F1653" s="213">
        <v>9</v>
      </c>
      <c r="G1653" s="213">
        <v>5</v>
      </c>
      <c r="H1653" s="213">
        <v>5</v>
      </c>
      <c r="I1653" s="213">
        <v>5</v>
      </c>
      <c r="J1653" s="213">
        <v>5</v>
      </c>
    </row>
    <row r="1654" spans="1:10" ht="18.75" customHeight="1">
      <c r="A1654" s="65"/>
      <c r="B1654" s="182" t="s">
        <v>1173</v>
      </c>
      <c r="C1654" s="213"/>
      <c r="D1654" s="213">
        <v>12</v>
      </c>
      <c r="E1654" s="213">
        <v>3</v>
      </c>
      <c r="F1654" s="213">
        <v>4</v>
      </c>
      <c r="G1654" s="213">
        <v>2</v>
      </c>
      <c r="H1654" s="213">
        <v>3</v>
      </c>
      <c r="I1654" s="213">
        <v>4</v>
      </c>
      <c r="J1654" s="213">
        <v>7</v>
      </c>
    </row>
    <row r="1655" spans="1:10" ht="18.75">
      <c r="A1655" s="65"/>
      <c r="B1655" s="182" t="s">
        <v>2133</v>
      </c>
      <c r="C1655" s="213"/>
      <c r="D1655" s="213">
        <v>3</v>
      </c>
      <c r="E1655" s="213" t="s">
        <v>911</v>
      </c>
      <c r="F1655" s="213">
        <v>1</v>
      </c>
      <c r="G1655" s="213">
        <v>1</v>
      </c>
      <c r="H1655" s="213">
        <v>1</v>
      </c>
      <c r="I1655" s="213">
        <v>1</v>
      </c>
      <c r="J1655" s="213">
        <v>1</v>
      </c>
    </row>
    <row r="1656" spans="1:10" ht="20.25" customHeight="1">
      <c r="A1656" s="65"/>
      <c r="B1656" s="182" t="s">
        <v>296</v>
      </c>
      <c r="C1656" s="213"/>
      <c r="D1656" s="213">
        <v>3</v>
      </c>
      <c r="E1656" s="213" t="s">
        <v>911</v>
      </c>
      <c r="F1656" s="213">
        <v>1</v>
      </c>
      <c r="G1656" s="213">
        <v>1</v>
      </c>
      <c r="H1656" s="213">
        <v>1</v>
      </c>
      <c r="I1656" s="213">
        <v>1</v>
      </c>
      <c r="J1656" s="213">
        <v>1</v>
      </c>
    </row>
    <row r="1657" spans="1:10" ht="18.75">
      <c r="A1657" s="65"/>
      <c r="B1657" s="182" t="s">
        <v>297</v>
      </c>
      <c r="C1657" s="213"/>
      <c r="D1657" s="213">
        <v>3</v>
      </c>
      <c r="E1657" s="213">
        <v>1</v>
      </c>
      <c r="F1657" s="213">
        <v>1</v>
      </c>
      <c r="G1657" s="213">
        <v>1</v>
      </c>
      <c r="H1657" s="213">
        <v>1</v>
      </c>
      <c r="I1657" s="213" t="s">
        <v>911</v>
      </c>
      <c r="J1657" s="213">
        <v>1</v>
      </c>
    </row>
    <row r="1658" spans="1:10" ht="18.75">
      <c r="A1658" s="65"/>
      <c r="B1658" s="182" t="s">
        <v>298</v>
      </c>
      <c r="C1658" s="213"/>
      <c r="D1658" s="213">
        <v>3</v>
      </c>
      <c r="E1658" s="213" t="s">
        <v>911</v>
      </c>
      <c r="F1658" s="213">
        <v>2</v>
      </c>
      <c r="G1658" s="213" t="s">
        <v>911</v>
      </c>
      <c r="H1658" s="213" t="s">
        <v>911</v>
      </c>
      <c r="I1658" s="213" t="s">
        <v>911</v>
      </c>
      <c r="J1658" s="213" t="s">
        <v>911</v>
      </c>
    </row>
    <row r="1659" spans="1:10" ht="18.75" customHeight="1">
      <c r="A1659" s="65"/>
      <c r="B1659" s="182" t="s">
        <v>299</v>
      </c>
      <c r="C1659" s="213"/>
      <c r="D1659" s="213">
        <v>3</v>
      </c>
      <c r="E1659" s="213">
        <v>3</v>
      </c>
      <c r="F1659" s="213">
        <v>3</v>
      </c>
      <c r="G1659" s="213" t="s">
        <v>911</v>
      </c>
      <c r="H1659" s="213">
        <v>1</v>
      </c>
      <c r="I1659" s="213">
        <v>1</v>
      </c>
      <c r="J1659" s="213">
        <v>1</v>
      </c>
    </row>
    <row r="1660" spans="1:10" ht="18.75" customHeight="1">
      <c r="A1660" s="65"/>
      <c r="B1660" s="182" t="s">
        <v>300</v>
      </c>
      <c r="C1660" s="213"/>
      <c r="D1660" s="213">
        <v>1</v>
      </c>
      <c r="E1660" s="213" t="s">
        <v>911</v>
      </c>
      <c r="F1660" s="213">
        <v>1</v>
      </c>
      <c r="G1660" s="213">
        <v>1</v>
      </c>
      <c r="H1660" s="213">
        <v>1</v>
      </c>
      <c r="I1660" s="213">
        <v>2</v>
      </c>
      <c r="J1660" s="213">
        <v>1</v>
      </c>
    </row>
    <row r="1661" spans="1:10" ht="18.75" customHeight="1">
      <c r="A1661" s="65"/>
      <c r="B1661" s="182" t="s">
        <v>301</v>
      </c>
      <c r="C1661" s="213"/>
      <c r="D1661" s="213">
        <v>1</v>
      </c>
      <c r="E1661" s="213">
        <v>1</v>
      </c>
      <c r="F1661" s="213" t="s">
        <v>911</v>
      </c>
      <c r="G1661" s="213" t="s">
        <v>911</v>
      </c>
      <c r="H1661" s="213" t="s">
        <v>911</v>
      </c>
      <c r="I1661" s="213" t="s">
        <v>911</v>
      </c>
      <c r="J1661" s="213">
        <v>1</v>
      </c>
    </row>
    <row r="1662" spans="1:10" ht="18.75">
      <c r="A1662" s="65"/>
      <c r="B1662" s="182" t="s">
        <v>302</v>
      </c>
      <c r="C1662" s="213"/>
      <c r="D1662" s="213">
        <v>1</v>
      </c>
      <c r="E1662" s="213">
        <v>1</v>
      </c>
      <c r="F1662" s="213" t="s">
        <v>911</v>
      </c>
      <c r="G1662" s="213">
        <v>1</v>
      </c>
      <c r="H1662" s="213" t="s">
        <v>911</v>
      </c>
      <c r="I1662" s="213">
        <v>1</v>
      </c>
      <c r="J1662" s="213" t="s">
        <v>911</v>
      </c>
    </row>
    <row r="1663" spans="1:10" ht="18.75">
      <c r="A1663" s="65"/>
      <c r="B1663" s="182" t="s">
        <v>666</v>
      </c>
      <c r="C1663" s="213"/>
      <c r="D1663" s="213">
        <v>1</v>
      </c>
      <c r="E1663" s="213">
        <v>1</v>
      </c>
      <c r="F1663" s="213" t="s">
        <v>911</v>
      </c>
      <c r="G1663" s="213" t="s">
        <v>911</v>
      </c>
      <c r="H1663" s="213" t="s">
        <v>911</v>
      </c>
      <c r="I1663" s="213" t="s">
        <v>911</v>
      </c>
      <c r="J1663" s="213">
        <v>1</v>
      </c>
    </row>
    <row r="1664" spans="1:10" ht="18.75">
      <c r="A1664" s="65"/>
      <c r="B1664" s="166" t="s">
        <v>1575</v>
      </c>
      <c r="C1664" s="213"/>
      <c r="D1664" s="292">
        <v>12</v>
      </c>
      <c r="E1664" s="292">
        <v>2</v>
      </c>
      <c r="F1664" s="292">
        <v>3</v>
      </c>
      <c r="G1664" s="292" t="s">
        <v>911</v>
      </c>
      <c r="H1664" s="292">
        <v>1</v>
      </c>
      <c r="I1664" s="292" t="s">
        <v>911</v>
      </c>
      <c r="J1664" s="292" t="s">
        <v>911</v>
      </c>
    </row>
    <row r="1665" spans="1:10" ht="18.75">
      <c r="A1665" s="65"/>
      <c r="B1665" s="182" t="s">
        <v>300</v>
      </c>
      <c r="C1665" s="213"/>
      <c r="D1665" s="213">
        <v>1</v>
      </c>
      <c r="E1665" s="213" t="s">
        <v>911</v>
      </c>
      <c r="F1665" s="213">
        <v>2</v>
      </c>
      <c r="G1665" s="213" t="s">
        <v>911</v>
      </c>
      <c r="H1665" s="213">
        <v>1</v>
      </c>
      <c r="I1665" s="213" t="s">
        <v>911</v>
      </c>
      <c r="J1665" s="213" t="s">
        <v>911</v>
      </c>
    </row>
    <row r="1666" spans="1:10" ht="18.75" customHeight="1">
      <c r="A1666" s="65"/>
      <c r="B1666" s="182" t="s">
        <v>1028</v>
      </c>
      <c r="C1666" s="213"/>
      <c r="D1666" s="213">
        <v>1</v>
      </c>
      <c r="E1666" s="213">
        <v>1</v>
      </c>
      <c r="F1666" s="213">
        <v>1</v>
      </c>
      <c r="G1666" s="213" t="s">
        <v>911</v>
      </c>
      <c r="H1666" s="213" t="s">
        <v>911</v>
      </c>
      <c r="I1666" s="213" t="s">
        <v>911</v>
      </c>
      <c r="J1666" s="213" t="s">
        <v>911</v>
      </c>
    </row>
    <row r="1667" spans="1:10" ht="18.75">
      <c r="A1667" s="519" t="s">
        <v>1561</v>
      </c>
      <c r="B1667" s="507"/>
      <c r="C1667" s="507"/>
      <c r="D1667" s="507"/>
      <c r="E1667" s="507"/>
      <c r="F1667" s="507"/>
      <c r="G1667" s="507"/>
      <c r="H1667" s="507"/>
      <c r="I1667" s="507"/>
      <c r="J1667" s="508"/>
    </row>
    <row r="1668" spans="1:10" ht="18.75">
      <c r="A1668" s="504" t="s">
        <v>1409</v>
      </c>
      <c r="B1668" s="505"/>
      <c r="C1668" s="505"/>
      <c r="D1668" s="505"/>
      <c r="E1668" s="505"/>
      <c r="F1668" s="505"/>
      <c r="G1668" s="505"/>
      <c r="H1668" s="505"/>
      <c r="I1668" s="505"/>
      <c r="J1668" s="506"/>
    </row>
    <row r="1669" spans="1:10" ht="18.75">
      <c r="A1669" s="179">
        <v>43</v>
      </c>
      <c r="B1669" s="95" t="s">
        <v>1540</v>
      </c>
      <c r="C1669" s="98"/>
      <c r="D1669" s="54">
        <v>57</v>
      </c>
      <c r="E1669" s="54">
        <v>10</v>
      </c>
      <c r="F1669" s="54">
        <v>18</v>
      </c>
      <c r="G1669" s="54">
        <v>12</v>
      </c>
      <c r="H1669" s="54">
        <v>17</v>
      </c>
      <c r="I1669" s="54">
        <v>13</v>
      </c>
      <c r="J1669" s="54">
        <v>13</v>
      </c>
    </row>
    <row r="1670" spans="1:10" ht="18.75">
      <c r="A1670" s="11"/>
      <c r="B1670" s="104" t="s">
        <v>179</v>
      </c>
      <c r="C1670" s="98"/>
      <c r="D1670" s="289">
        <v>11</v>
      </c>
      <c r="E1670" s="289">
        <v>4</v>
      </c>
      <c r="F1670" s="289">
        <v>18</v>
      </c>
      <c r="G1670" s="289">
        <v>12</v>
      </c>
      <c r="H1670" s="289">
        <v>16</v>
      </c>
      <c r="I1670" s="289">
        <v>13</v>
      </c>
      <c r="J1670" s="289">
        <v>12</v>
      </c>
    </row>
    <row r="1671" spans="1:10" ht="18.75">
      <c r="A1671" s="11"/>
      <c r="B1671" s="98" t="s">
        <v>657</v>
      </c>
      <c r="C1671" s="98"/>
      <c r="D1671" s="22">
        <v>6</v>
      </c>
      <c r="E1671" s="22">
        <v>3</v>
      </c>
      <c r="F1671" s="22">
        <v>3</v>
      </c>
      <c r="G1671" s="22" t="s">
        <v>911</v>
      </c>
      <c r="H1671" s="22">
        <v>1</v>
      </c>
      <c r="I1671" s="22" t="s">
        <v>911</v>
      </c>
      <c r="J1671" s="22" t="s">
        <v>911</v>
      </c>
    </row>
    <row r="1672" spans="1:10" ht="18.75">
      <c r="A1672" s="11"/>
      <c r="B1672" s="98" t="s">
        <v>2154</v>
      </c>
      <c r="C1672" s="98"/>
      <c r="D1672" s="22">
        <v>2</v>
      </c>
      <c r="E1672" s="22" t="s">
        <v>911</v>
      </c>
      <c r="F1672" s="22" t="s">
        <v>911</v>
      </c>
      <c r="G1672" s="22" t="s">
        <v>911</v>
      </c>
      <c r="H1672" s="22">
        <v>1</v>
      </c>
      <c r="I1672" s="22">
        <v>1</v>
      </c>
      <c r="J1672" s="22" t="s">
        <v>911</v>
      </c>
    </row>
    <row r="1673" spans="1:10" ht="18.75">
      <c r="A1673" s="11"/>
      <c r="B1673" s="98" t="s">
        <v>2155</v>
      </c>
      <c r="C1673" s="98"/>
      <c r="D1673" s="22">
        <v>2</v>
      </c>
      <c r="E1673" s="22">
        <v>1</v>
      </c>
      <c r="F1673" s="22">
        <v>1</v>
      </c>
      <c r="G1673" s="22" t="s">
        <v>911</v>
      </c>
      <c r="H1673" s="22">
        <v>1</v>
      </c>
      <c r="I1673" s="22" t="s">
        <v>911</v>
      </c>
      <c r="J1673" s="22" t="s">
        <v>911</v>
      </c>
    </row>
    <row r="1674" spans="1:10" ht="18.75">
      <c r="A1674" s="11"/>
      <c r="B1674" s="98" t="s">
        <v>1875</v>
      </c>
      <c r="C1674" s="98"/>
      <c r="D1674" s="22">
        <v>1</v>
      </c>
      <c r="E1674" s="22" t="s">
        <v>911</v>
      </c>
      <c r="F1674" s="22" t="s">
        <v>911</v>
      </c>
      <c r="G1674" s="22" t="s">
        <v>911</v>
      </c>
      <c r="H1674" s="22">
        <v>1</v>
      </c>
      <c r="I1674" s="22" t="s">
        <v>911</v>
      </c>
      <c r="J1674" s="22" t="s">
        <v>911</v>
      </c>
    </row>
    <row r="1675" spans="1:10" ht="18.75">
      <c r="A1675" s="11"/>
      <c r="B1675" s="98" t="s">
        <v>2224</v>
      </c>
      <c r="C1675" s="98"/>
      <c r="D1675" s="22">
        <v>12</v>
      </c>
      <c r="E1675" s="22" t="s">
        <v>911</v>
      </c>
      <c r="F1675" s="22">
        <v>3</v>
      </c>
      <c r="G1675" s="22">
        <v>3</v>
      </c>
      <c r="H1675" s="22">
        <v>3</v>
      </c>
      <c r="I1675" s="22">
        <v>3</v>
      </c>
      <c r="J1675" s="22">
        <v>3</v>
      </c>
    </row>
    <row r="1676" spans="1:10" ht="18.75">
      <c r="A1676" s="11"/>
      <c r="B1676" s="98" t="s">
        <v>884</v>
      </c>
      <c r="C1676" s="98"/>
      <c r="D1676" s="22">
        <v>4</v>
      </c>
      <c r="E1676" s="22" t="s">
        <v>911</v>
      </c>
      <c r="F1676" s="22">
        <v>3</v>
      </c>
      <c r="G1676" s="22">
        <v>3</v>
      </c>
      <c r="H1676" s="22">
        <v>3</v>
      </c>
      <c r="I1676" s="22">
        <v>3</v>
      </c>
      <c r="J1676" s="22">
        <v>3</v>
      </c>
    </row>
    <row r="1677" spans="1:10" ht="18.75">
      <c r="A1677" s="11"/>
      <c r="B1677" s="98" t="s">
        <v>627</v>
      </c>
      <c r="C1677" s="98"/>
      <c r="D1677" s="22">
        <v>5</v>
      </c>
      <c r="E1677" s="22" t="s">
        <v>911</v>
      </c>
      <c r="F1677" s="22">
        <v>1</v>
      </c>
      <c r="G1677" s="22">
        <v>1</v>
      </c>
      <c r="H1677" s="22">
        <v>1</v>
      </c>
      <c r="I1677" s="22">
        <v>1</v>
      </c>
      <c r="J1677" s="22">
        <v>1</v>
      </c>
    </row>
    <row r="1678" spans="1:10" ht="18.75">
      <c r="A1678" s="11"/>
      <c r="B1678" s="98" t="s">
        <v>1086</v>
      </c>
      <c r="C1678" s="98"/>
      <c r="D1678" s="22">
        <v>2</v>
      </c>
      <c r="E1678" s="22" t="s">
        <v>911</v>
      </c>
      <c r="F1678" s="22">
        <v>1</v>
      </c>
      <c r="G1678" s="22">
        <v>1</v>
      </c>
      <c r="H1678" s="22">
        <v>1</v>
      </c>
      <c r="I1678" s="22">
        <v>1</v>
      </c>
      <c r="J1678" s="22">
        <v>1</v>
      </c>
    </row>
    <row r="1679" spans="1:10" ht="18.75">
      <c r="A1679" s="11"/>
      <c r="B1679" s="98" t="s">
        <v>512</v>
      </c>
      <c r="C1679" s="98"/>
      <c r="D1679" s="22">
        <v>9</v>
      </c>
      <c r="E1679" s="22" t="s">
        <v>911</v>
      </c>
      <c r="F1679" s="22">
        <v>3</v>
      </c>
      <c r="G1679" s="22">
        <v>3</v>
      </c>
      <c r="H1679" s="22">
        <v>3</v>
      </c>
      <c r="I1679" s="22">
        <v>3</v>
      </c>
      <c r="J1679" s="22">
        <v>3</v>
      </c>
    </row>
    <row r="1680" spans="1:10" ht="18.75">
      <c r="A1680" s="11"/>
      <c r="B1680" s="98" t="s">
        <v>2236</v>
      </c>
      <c r="C1680" s="98"/>
      <c r="D1680" s="22">
        <v>1</v>
      </c>
      <c r="E1680" s="22" t="s">
        <v>911</v>
      </c>
      <c r="F1680" s="22">
        <v>1</v>
      </c>
      <c r="G1680" s="22" t="s">
        <v>911</v>
      </c>
      <c r="H1680" s="22">
        <v>1</v>
      </c>
      <c r="I1680" s="22" t="s">
        <v>911</v>
      </c>
      <c r="J1680" s="22">
        <v>1</v>
      </c>
    </row>
    <row r="1681" spans="1:10" ht="18.75">
      <c r="A1681" s="11"/>
      <c r="B1681" s="98" t="s">
        <v>2156</v>
      </c>
      <c r="C1681" s="98"/>
      <c r="D1681" s="22">
        <v>3</v>
      </c>
      <c r="E1681" s="22" t="s">
        <v>911</v>
      </c>
      <c r="F1681" s="22" t="s">
        <v>911</v>
      </c>
      <c r="G1681" s="22">
        <v>1</v>
      </c>
      <c r="H1681" s="22" t="s">
        <v>911</v>
      </c>
      <c r="I1681" s="22">
        <v>1</v>
      </c>
      <c r="J1681" s="22" t="s">
        <v>911</v>
      </c>
    </row>
    <row r="1682" spans="1:10" ht="18.75">
      <c r="A1682" s="11"/>
      <c r="B1682" s="98" t="s">
        <v>218</v>
      </c>
      <c r="C1682" s="98"/>
      <c r="D1682" s="22">
        <v>1</v>
      </c>
      <c r="E1682" s="22">
        <v>1</v>
      </c>
      <c r="F1682" s="22">
        <v>1</v>
      </c>
      <c r="G1682" s="22" t="s">
        <v>911</v>
      </c>
      <c r="H1682" s="22" t="s">
        <v>911</v>
      </c>
      <c r="I1682" s="22" t="s">
        <v>911</v>
      </c>
      <c r="J1682" s="22" t="s">
        <v>911</v>
      </c>
    </row>
    <row r="1683" spans="1:10" ht="18.75">
      <c r="A1683" s="11"/>
      <c r="B1683" s="98" t="s">
        <v>663</v>
      </c>
      <c r="C1683" s="98"/>
      <c r="D1683" s="22">
        <v>1</v>
      </c>
      <c r="E1683" s="22"/>
      <c r="F1683" s="22">
        <v>1</v>
      </c>
      <c r="G1683" s="22" t="s">
        <v>911</v>
      </c>
      <c r="H1683" s="22" t="s">
        <v>911</v>
      </c>
      <c r="I1683" s="22" t="s">
        <v>911</v>
      </c>
      <c r="J1683" s="22" t="s">
        <v>911</v>
      </c>
    </row>
    <row r="1684" spans="1:10" ht="18.75">
      <c r="A1684" s="11"/>
      <c r="B1684" s="104" t="s">
        <v>2275</v>
      </c>
      <c r="C1684" s="98"/>
      <c r="D1684" s="289">
        <v>3</v>
      </c>
      <c r="E1684" s="289">
        <v>1</v>
      </c>
      <c r="F1684" s="289" t="s">
        <v>911</v>
      </c>
      <c r="G1684" s="289" t="s">
        <v>911</v>
      </c>
      <c r="H1684" s="289">
        <v>1</v>
      </c>
      <c r="I1684" s="289" t="s">
        <v>911</v>
      </c>
      <c r="J1684" s="289">
        <v>1</v>
      </c>
    </row>
    <row r="1685" spans="1:10" ht="18.75">
      <c r="A1685" s="11"/>
      <c r="B1685" s="98" t="s">
        <v>2157</v>
      </c>
      <c r="C1685" s="98"/>
      <c r="D1685" s="22">
        <v>2</v>
      </c>
      <c r="E1685" s="22">
        <v>1</v>
      </c>
      <c r="F1685" s="22" t="s">
        <v>911</v>
      </c>
      <c r="G1685" s="22" t="s">
        <v>911</v>
      </c>
      <c r="H1685" s="22">
        <v>1</v>
      </c>
      <c r="I1685" s="22" t="s">
        <v>911</v>
      </c>
      <c r="J1685" s="22" t="s">
        <v>911</v>
      </c>
    </row>
    <row r="1686" spans="1:10" ht="18.75">
      <c r="A1686" s="11"/>
      <c r="B1686" s="98" t="s">
        <v>2158</v>
      </c>
      <c r="C1686" s="98"/>
      <c r="D1686" s="22">
        <v>1</v>
      </c>
      <c r="E1686" s="22" t="s">
        <v>911</v>
      </c>
      <c r="F1686" s="22" t="s">
        <v>911</v>
      </c>
      <c r="G1686" s="22" t="s">
        <v>911</v>
      </c>
      <c r="H1686" s="22" t="s">
        <v>911</v>
      </c>
      <c r="I1686" s="22" t="s">
        <v>911</v>
      </c>
      <c r="J1686" s="22">
        <v>1</v>
      </c>
    </row>
    <row r="1687" spans="1:10" ht="18.75">
      <c r="A1687" s="179">
        <v>44</v>
      </c>
      <c r="B1687" s="184" t="s">
        <v>165</v>
      </c>
      <c r="C1687" s="245"/>
      <c r="D1687" s="245">
        <v>47</v>
      </c>
      <c r="E1687" s="245">
        <v>3</v>
      </c>
      <c r="F1687" s="245">
        <v>13</v>
      </c>
      <c r="G1687" s="245">
        <v>13</v>
      </c>
      <c r="H1687" s="245">
        <v>13</v>
      </c>
      <c r="I1687" s="245">
        <v>13</v>
      </c>
      <c r="J1687" s="245">
        <v>13</v>
      </c>
    </row>
    <row r="1688" spans="1:10" ht="18.75">
      <c r="A1688" s="11"/>
      <c r="B1688" s="104" t="s">
        <v>179</v>
      </c>
      <c r="C1688" s="213"/>
      <c r="D1688" s="292" t="s">
        <v>911</v>
      </c>
      <c r="E1688" s="292" t="s">
        <v>911</v>
      </c>
      <c r="F1688" s="292">
        <v>13</v>
      </c>
      <c r="G1688" s="292">
        <v>13</v>
      </c>
      <c r="H1688" s="292">
        <v>13</v>
      </c>
      <c r="I1688" s="292">
        <v>13</v>
      </c>
      <c r="J1688" s="292">
        <v>13</v>
      </c>
    </row>
    <row r="1689" spans="1:10" ht="18.75">
      <c r="A1689" s="11"/>
      <c r="B1689" s="182" t="s">
        <v>1988</v>
      </c>
      <c r="C1689" s="252">
        <v>39090</v>
      </c>
      <c r="D1689" s="213">
        <v>5</v>
      </c>
      <c r="E1689" s="213" t="s">
        <v>911</v>
      </c>
      <c r="F1689" s="213">
        <v>1</v>
      </c>
      <c r="G1689" s="213">
        <v>1</v>
      </c>
      <c r="H1689" s="213">
        <v>1</v>
      </c>
      <c r="I1689" s="213">
        <v>1</v>
      </c>
      <c r="J1689" s="213">
        <v>1</v>
      </c>
    </row>
    <row r="1690" spans="1:10" ht="18.75">
      <c r="A1690" s="11"/>
      <c r="B1690" s="182" t="s">
        <v>1850</v>
      </c>
      <c r="C1690" s="90" t="s">
        <v>317</v>
      </c>
      <c r="D1690" s="213">
        <v>5</v>
      </c>
      <c r="E1690" s="213">
        <v>1</v>
      </c>
      <c r="F1690" s="213">
        <v>1</v>
      </c>
      <c r="G1690" s="213">
        <v>1</v>
      </c>
      <c r="H1690" s="213">
        <v>1</v>
      </c>
      <c r="I1690" s="213">
        <v>1</v>
      </c>
      <c r="J1690" s="213">
        <v>1</v>
      </c>
    </row>
    <row r="1691" spans="1:10" ht="18.75">
      <c r="A1691" s="11"/>
      <c r="B1691" s="182" t="s">
        <v>2198</v>
      </c>
      <c r="C1691" s="252">
        <v>37644</v>
      </c>
      <c r="D1691" s="213">
        <v>5</v>
      </c>
      <c r="E1691" s="213">
        <v>1</v>
      </c>
      <c r="F1691" s="213">
        <v>1</v>
      </c>
      <c r="G1691" s="213">
        <v>1</v>
      </c>
      <c r="H1691" s="213">
        <v>1</v>
      </c>
      <c r="I1691" s="213">
        <v>1</v>
      </c>
      <c r="J1691" s="213">
        <v>1</v>
      </c>
    </row>
    <row r="1692" spans="1:10" ht="18.75">
      <c r="A1692" s="11"/>
      <c r="B1692" s="253" t="s">
        <v>1989</v>
      </c>
      <c r="C1692" s="90" t="s">
        <v>1990</v>
      </c>
      <c r="D1692" s="213">
        <v>2</v>
      </c>
      <c r="E1692" s="213" t="s">
        <v>911</v>
      </c>
      <c r="F1692" s="213">
        <v>1</v>
      </c>
      <c r="G1692" s="213">
        <v>1</v>
      </c>
      <c r="H1692" s="213">
        <v>1</v>
      </c>
      <c r="I1692" s="213">
        <v>1</v>
      </c>
      <c r="J1692" s="213">
        <v>1</v>
      </c>
    </row>
    <row r="1693" spans="1:10" ht="18.75">
      <c r="A1693" s="11"/>
      <c r="B1693" s="182" t="s">
        <v>694</v>
      </c>
      <c r="C1693" s="252">
        <v>38725</v>
      </c>
      <c r="D1693" s="213">
        <v>5</v>
      </c>
      <c r="E1693" s="213">
        <v>1</v>
      </c>
      <c r="F1693" s="213">
        <v>1</v>
      </c>
      <c r="G1693" s="213">
        <v>1</v>
      </c>
      <c r="H1693" s="213">
        <v>1</v>
      </c>
      <c r="I1693" s="213">
        <v>1</v>
      </c>
      <c r="J1693" s="213">
        <v>1</v>
      </c>
    </row>
    <row r="1694" spans="1:10" ht="18.75">
      <c r="A1694" s="11"/>
      <c r="B1694" s="182" t="s">
        <v>261</v>
      </c>
      <c r="C1694" s="252">
        <v>39455</v>
      </c>
      <c r="D1694" s="213">
        <v>5</v>
      </c>
      <c r="E1694" s="213" t="s">
        <v>911</v>
      </c>
      <c r="F1694" s="213">
        <v>1</v>
      </c>
      <c r="G1694" s="213">
        <v>1</v>
      </c>
      <c r="H1694" s="213">
        <v>1</v>
      </c>
      <c r="I1694" s="213">
        <v>1</v>
      </c>
      <c r="J1694" s="213">
        <v>1</v>
      </c>
    </row>
    <row r="1695" spans="1:10" ht="16.5" customHeight="1">
      <c r="A1695" s="11"/>
      <c r="B1695" s="182" t="s">
        <v>318</v>
      </c>
      <c r="C1695" s="252">
        <v>38360</v>
      </c>
      <c r="D1695" s="213">
        <v>1</v>
      </c>
      <c r="E1695" s="213" t="s">
        <v>911</v>
      </c>
      <c r="F1695" s="213">
        <v>1</v>
      </c>
      <c r="G1695" s="213">
        <v>1</v>
      </c>
      <c r="H1695" s="213">
        <v>1</v>
      </c>
      <c r="I1695" s="213">
        <v>1</v>
      </c>
      <c r="J1695" s="213">
        <v>1</v>
      </c>
    </row>
    <row r="1696" spans="1:10" ht="18.75">
      <c r="A1696" s="11"/>
      <c r="B1696" s="182" t="s">
        <v>319</v>
      </c>
      <c r="C1696" s="252">
        <v>36914</v>
      </c>
      <c r="D1696" s="213">
        <v>3</v>
      </c>
      <c r="E1696" s="213" t="s">
        <v>911</v>
      </c>
      <c r="F1696" s="213">
        <v>1</v>
      </c>
      <c r="G1696" s="213">
        <v>1</v>
      </c>
      <c r="H1696" s="213">
        <v>1</v>
      </c>
      <c r="I1696" s="213">
        <v>1</v>
      </c>
      <c r="J1696" s="213">
        <v>1</v>
      </c>
    </row>
    <row r="1697" spans="1:10" ht="18.75">
      <c r="A1697" s="11"/>
      <c r="B1697" s="182" t="s">
        <v>449</v>
      </c>
      <c r="C1697" s="252">
        <v>46037</v>
      </c>
      <c r="D1697" s="213">
        <v>1</v>
      </c>
      <c r="E1697" s="213" t="s">
        <v>911</v>
      </c>
      <c r="F1697" s="213">
        <v>1</v>
      </c>
      <c r="G1697" s="213">
        <v>1</v>
      </c>
      <c r="H1697" s="213">
        <v>1</v>
      </c>
      <c r="I1697" s="213">
        <v>1</v>
      </c>
      <c r="J1697" s="213">
        <v>1</v>
      </c>
    </row>
    <row r="1698" spans="1:10" ht="18.75">
      <c r="A1698" s="11"/>
      <c r="B1698" s="182" t="s">
        <v>1991</v>
      </c>
      <c r="C1698" s="254">
        <v>36930</v>
      </c>
      <c r="D1698" s="213">
        <v>5</v>
      </c>
      <c r="E1698" s="213" t="s">
        <v>911</v>
      </c>
      <c r="F1698" s="213">
        <v>4</v>
      </c>
      <c r="G1698" s="213">
        <v>4</v>
      </c>
      <c r="H1698" s="213">
        <v>4</v>
      </c>
      <c r="I1698" s="213">
        <v>4</v>
      </c>
      <c r="J1698" s="213">
        <v>4</v>
      </c>
    </row>
    <row r="1699" spans="1:10" ht="18" customHeight="1">
      <c r="A1699" s="179">
        <v>45</v>
      </c>
      <c r="B1699" s="95" t="s">
        <v>1541</v>
      </c>
      <c r="C1699" s="98"/>
      <c r="D1699" s="245">
        <v>31</v>
      </c>
      <c r="E1699" s="245">
        <v>5</v>
      </c>
      <c r="F1699" s="245">
        <v>9</v>
      </c>
      <c r="G1699" s="245">
        <v>7</v>
      </c>
      <c r="H1699" s="245">
        <v>8</v>
      </c>
      <c r="I1699" s="245">
        <v>7</v>
      </c>
      <c r="J1699" s="245">
        <v>7</v>
      </c>
    </row>
    <row r="1700" spans="1:10" ht="18.75">
      <c r="A1700" s="11"/>
      <c r="B1700" s="166" t="s">
        <v>183</v>
      </c>
      <c r="C1700" s="213"/>
      <c r="D1700" s="292" t="s">
        <v>911</v>
      </c>
      <c r="E1700" s="292" t="s">
        <v>911</v>
      </c>
      <c r="F1700" s="292">
        <v>7</v>
      </c>
      <c r="G1700" s="292">
        <v>5</v>
      </c>
      <c r="H1700" s="292">
        <v>6</v>
      </c>
      <c r="I1700" s="292">
        <v>5</v>
      </c>
      <c r="J1700" s="292">
        <v>5</v>
      </c>
    </row>
    <row r="1701" spans="1:10" ht="18.75">
      <c r="A1701" s="11"/>
      <c r="B1701" s="182" t="s">
        <v>1987</v>
      </c>
      <c r="C1701" s="252">
        <v>37644</v>
      </c>
      <c r="D1701" s="213">
        <v>3</v>
      </c>
      <c r="E1701" s="213" t="s">
        <v>911</v>
      </c>
      <c r="F1701" s="213">
        <v>1</v>
      </c>
      <c r="G1701" s="213" t="s">
        <v>911</v>
      </c>
      <c r="H1701" s="213" t="s">
        <v>911</v>
      </c>
      <c r="I1701" s="213" t="s">
        <v>911</v>
      </c>
      <c r="J1701" s="213" t="s">
        <v>911</v>
      </c>
    </row>
    <row r="1702" spans="1:10" ht="18.75">
      <c r="A1702" s="11"/>
      <c r="B1702" s="182" t="s">
        <v>1988</v>
      </c>
      <c r="C1702" s="252">
        <v>39090</v>
      </c>
      <c r="D1702" s="213">
        <v>15</v>
      </c>
      <c r="E1702" s="213" t="s">
        <v>911</v>
      </c>
      <c r="F1702" s="213">
        <v>5</v>
      </c>
      <c r="G1702" s="213">
        <v>5</v>
      </c>
      <c r="H1702" s="213">
        <v>5</v>
      </c>
      <c r="I1702" s="213">
        <v>5</v>
      </c>
      <c r="J1702" s="213">
        <v>5</v>
      </c>
    </row>
    <row r="1703" spans="1:10" ht="18.75">
      <c r="A1703" s="11"/>
      <c r="B1703" s="253" t="s">
        <v>1989</v>
      </c>
      <c r="C1703" s="90" t="s">
        <v>1990</v>
      </c>
      <c r="D1703" s="213">
        <v>3</v>
      </c>
      <c r="E1703" s="254" t="s">
        <v>911</v>
      </c>
      <c r="F1703" s="213">
        <v>1</v>
      </c>
      <c r="G1703" s="213" t="s">
        <v>911</v>
      </c>
      <c r="H1703" s="213">
        <v>1</v>
      </c>
      <c r="I1703" s="213" t="s">
        <v>911</v>
      </c>
      <c r="J1703" s="213" t="s">
        <v>911</v>
      </c>
    </row>
    <row r="1704" spans="1:10" ht="18.75">
      <c r="A1704" s="11"/>
      <c r="B1704" s="166" t="s">
        <v>1575</v>
      </c>
      <c r="C1704" s="213"/>
      <c r="D1704" s="292" t="s">
        <v>911</v>
      </c>
      <c r="E1704" s="292" t="s">
        <v>911</v>
      </c>
      <c r="F1704" s="292">
        <v>2</v>
      </c>
      <c r="G1704" s="292">
        <v>2</v>
      </c>
      <c r="H1704" s="292">
        <v>2</v>
      </c>
      <c r="I1704" s="292">
        <v>2</v>
      </c>
      <c r="J1704" s="292">
        <v>2</v>
      </c>
    </row>
    <row r="1705" spans="1:10" ht="18.75">
      <c r="A1705" s="11"/>
      <c r="B1705" s="182" t="s">
        <v>1054</v>
      </c>
      <c r="C1705" s="252">
        <v>36930</v>
      </c>
      <c r="D1705" s="213">
        <v>3</v>
      </c>
      <c r="E1705" s="213" t="s">
        <v>911</v>
      </c>
      <c r="F1705" s="213">
        <v>2</v>
      </c>
      <c r="G1705" s="213">
        <v>2</v>
      </c>
      <c r="H1705" s="213">
        <v>2</v>
      </c>
      <c r="I1705" s="213">
        <v>2</v>
      </c>
      <c r="J1705" s="213">
        <v>2</v>
      </c>
    </row>
    <row r="1706" spans="1:10" ht="18.75">
      <c r="A1706" s="519" t="s">
        <v>224</v>
      </c>
      <c r="B1706" s="507"/>
      <c r="C1706" s="507"/>
      <c r="D1706" s="507"/>
      <c r="E1706" s="507"/>
      <c r="F1706" s="507"/>
      <c r="G1706" s="507"/>
      <c r="H1706" s="507"/>
      <c r="I1706" s="507"/>
      <c r="J1706" s="508"/>
    </row>
    <row r="1707" spans="1:10" ht="18.75">
      <c r="A1707" s="504" t="s">
        <v>1580</v>
      </c>
      <c r="B1707" s="505"/>
      <c r="C1707" s="505"/>
      <c r="D1707" s="505"/>
      <c r="E1707" s="505"/>
      <c r="F1707" s="505"/>
      <c r="G1707" s="505"/>
      <c r="H1707" s="505"/>
      <c r="I1707" s="505"/>
      <c r="J1707" s="506"/>
    </row>
    <row r="1708" spans="1:10" ht="31.5">
      <c r="A1708" s="179">
        <v>46</v>
      </c>
      <c r="B1708" s="95" t="s">
        <v>1542</v>
      </c>
      <c r="C1708" s="22"/>
      <c r="D1708" s="54">
        <v>394</v>
      </c>
      <c r="E1708" s="54">
        <v>153</v>
      </c>
      <c r="F1708" s="54" t="s">
        <v>911</v>
      </c>
      <c r="G1708" s="54">
        <v>3</v>
      </c>
      <c r="H1708" s="54">
        <v>1</v>
      </c>
      <c r="I1708" s="54">
        <v>3</v>
      </c>
      <c r="J1708" s="54">
        <v>1</v>
      </c>
    </row>
    <row r="1709" spans="1:10" ht="18.75">
      <c r="A1709" s="11"/>
      <c r="B1709" s="104" t="s">
        <v>179</v>
      </c>
      <c r="C1709" s="22"/>
      <c r="D1709" s="289">
        <v>30</v>
      </c>
      <c r="E1709" s="289">
        <v>11</v>
      </c>
      <c r="F1709" s="289" t="s">
        <v>911</v>
      </c>
      <c r="G1709" s="289">
        <v>3</v>
      </c>
      <c r="H1709" s="289">
        <v>1</v>
      </c>
      <c r="I1709" s="289">
        <v>3</v>
      </c>
      <c r="J1709" s="289">
        <v>1</v>
      </c>
    </row>
    <row r="1710" spans="1:10" ht="18.75">
      <c r="A1710" s="11"/>
      <c r="B1710" s="98" t="s">
        <v>939</v>
      </c>
      <c r="C1710" s="22"/>
      <c r="D1710" s="22">
        <v>9</v>
      </c>
      <c r="E1710" s="22">
        <v>1</v>
      </c>
      <c r="F1710" s="22" t="s">
        <v>911</v>
      </c>
      <c r="G1710" s="22" t="s">
        <v>911</v>
      </c>
      <c r="H1710" s="22" t="s">
        <v>911</v>
      </c>
      <c r="I1710" s="22" t="s">
        <v>911</v>
      </c>
      <c r="J1710" s="22" t="s">
        <v>911</v>
      </c>
    </row>
    <row r="1711" spans="1:10" ht="18.75">
      <c r="A1711" s="11"/>
      <c r="B1711" s="98" t="s">
        <v>2159</v>
      </c>
      <c r="C1711" s="22"/>
      <c r="D1711" s="22">
        <v>21</v>
      </c>
      <c r="E1711" s="22">
        <v>10</v>
      </c>
      <c r="F1711" s="22" t="s">
        <v>911</v>
      </c>
      <c r="G1711" s="22">
        <v>3</v>
      </c>
      <c r="H1711" s="22">
        <v>1</v>
      </c>
      <c r="I1711" s="22">
        <v>3</v>
      </c>
      <c r="J1711" s="22">
        <v>1</v>
      </c>
    </row>
    <row r="1712" spans="1:10" ht="18.75">
      <c r="A1712" s="179">
        <v>47</v>
      </c>
      <c r="B1712" s="95" t="s">
        <v>1543</v>
      </c>
      <c r="C1712" s="54"/>
      <c r="D1712" s="54">
        <v>58</v>
      </c>
      <c r="E1712" s="54">
        <v>13</v>
      </c>
      <c r="F1712" s="54">
        <v>5</v>
      </c>
      <c r="G1712" s="54">
        <v>5</v>
      </c>
      <c r="H1712" s="54">
        <v>2</v>
      </c>
      <c r="I1712" s="54">
        <v>1</v>
      </c>
      <c r="J1712" s="54">
        <v>2</v>
      </c>
    </row>
    <row r="1713" spans="1:10" ht="18.75">
      <c r="A1713" s="11"/>
      <c r="B1713" s="104" t="s">
        <v>180</v>
      </c>
      <c r="C1713" s="22"/>
      <c r="D1713" s="289">
        <v>40</v>
      </c>
      <c r="E1713" s="289">
        <v>10</v>
      </c>
      <c r="F1713" s="289">
        <v>4</v>
      </c>
      <c r="G1713" s="289">
        <v>4</v>
      </c>
      <c r="H1713" s="289">
        <v>1</v>
      </c>
      <c r="I1713" s="289">
        <v>1</v>
      </c>
      <c r="J1713" s="289">
        <v>2</v>
      </c>
    </row>
    <row r="1714" spans="1:10" ht="18.75">
      <c r="A1714" s="11"/>
      <c r="B1714" s="98" t="s">
        <v>2160</v>
      </c>
      <c r="C1714" s="22">
        <v>114428</v>
      </c>
      <c r="D1714" s="22">
        <v>19</v>
      </c>
      <c r="E1714" s="22">
        <v>8</v>
      </c>
      <c r="F1714" s="22">
        <v>1</v>
      </c>
      <c r="G1714" s="22">
        <v>3</v>
      </c>
      <c r="H1714" s="22">
        <v>1</v>
      </c>
      <c r="I1714" s="22">
        <v>1</v>
      </c>
      <c r="J1714" s="22">
        <v>2</v>
      </c>
    </row>
    <row r="1715" spans="1:10" ht="18.75">
      <c r="A1715" s="11"/>
      <c r="B1715" s="98" t="s">
        <v>2161</v>
      </c>
      <c r="C1715" s="22">
        <v>192037</v>
      </c>
      <c r="D1715" s="22">
        <v>6</v>
      </c>
      <c r="E1715" s="22">
        <v>2</v>
      </c>
      <c r="F1715" s="22">
        <v>2</v>
      </c>
      <c r="G1715" s="22" t="s">
        <v>911</v>
      </c>
      <c r="H1715" s="22" t="s">
        <v>911</v>
      </c>
      <c r="I1715" s="22" t="s">
        <v>911</v>
      </c>
      <c r="J1715" s="22" t="s">
        <v>911</v>
      </c>
    </row>
    <row r="1716" spans="1:10" ht="18.75">
      <c r="A1716" s="11"/>
      <c r="B1716" s="98" t="s">
        <v>2162</v>
      </c>
      <c r="C1716" s="22">
        <v>118895</v>
      </c>
      <c r="D1716" s="22">
        <v>4</v>
      </c>
      <c r="E1716" s="22" t="s">
        <v>1420</v>
      </c>
      <c r="F1716" s="22">
        <v>1</v>
      </c>
      <c r="G1716" s="22">
        <v>1</v>
      </c>
      <c r="H1716" s="22" t="s">
        <v>911</v>
      </c>
      <c r="I1716" s="22" t="s">
        <v>911</v>
      </c>
      <c r="J1716" s="22" t="s">
        <v>911</v>
      </c>
    </row>
    <row r="1717" spans="1:10" ht="18.75">
      <c r="A1717" s="11"/>
      <c r="B1717" s="104" t="s">
        <v>1575</v>
      </c>
      <c r="C1717" s="22"/>
      <c r="D1717" s="289">
        <v>3</v>
      </c>
      <c r="E1717" s="289">
        <v>1</v>
      </c>
      <c r="F1717" s="289">
        <v>1</v>
      </c>
      <c r="G1717" s="289" t="s">
        <v>911</v>
      </c>
      <c r="H1717" s="289" t="s">
        <v>911</v>
      </c>
      <c r="I1717" s="289" t="s">
        <v>911</v>
      </c>
      <c r="J1717" s="289" t="s">
        <v>911</v>
      </c>
    </row>
    <row r="1718" spans="1:10" ht="18.75">
      <c r="A1718" s="11"/>
      <c r="B1718" s="98" t="s">
        <v>2227</v>
      </c>
      <c r="C1718" s="22">
        <v>241106</v>
      </c>
      <c r="D1718" s="22">
        <v>1</v>
      </c>
      <c r="E1718" s="22">
        <v>1</v>
      </c>
      <c r="F1718" s="22">
        <v>1</v>
      </c>
      <c r="G1718" s="22" t="s">
        <v>911</v>
      </c>
      <c r="H1718" s="22" t="s">
        <v>911</v>
      </c>
      <c r="I1718" s="22" t="s">
        <v>911</v>
      </c>
      <c r="J1718" s="22" t="s">
        <v>911</v>
      </c>
    </row>
    <row r="1719" spans="1:10" ht="18.75">
      <c r="A1719" s="11"/>
      <c r="B1719" s="104" t="s">
        <v>1161</v>
      </c>
      <c r="C1719" s="22"/>
      <c r="D1719" s="289">
        <v>15</v>
      </c>
      <c r="E1719" s="289">
        <v>2</v>
      </c>
      <c r="F1719" s="289" t="s">
        <v>911</v>
      </c>
      <c r="G1719" s="289">
        <v>1</v>
      </c>
      <c r="H1719" s="289">
        <v>1</v>
      </c>
      <c r="I1719" s="289" t="s">
        <v>911</v>
      </c>
      <c r="J1719" s="289" t="s">
        <v>911</v>
      </c>
    </row>
    <row r="1720" spans="1:10" ht="18.75">
      <c r="A1720" s="11"/>
      <c r="B1720" s="98" t="s">
        <v>2163</v>
      </c>
      <c r="C1720" s="22">
        <v>237967</v>
      </c>
      <c r="D1720" s="22">
        <v>3</v>
      </c>
      <c r="E1720" s="22">
        <v>1</v>
      </c>
      <c r="F1720" s="22" t="s">
        <v>911</v>
      </c>
      <c r="G1720" s="22">
        <v>1</v>
      </c>
      <c r="H1720" s="22">
        <v>1</v>
      </c>
      <c r="I1720" s="22" t="s">
        <v>911</v>
      </c>
      <c r="J1720" s="22" t="s">
        <v>911</v>
      </c>
    </row>
    <row r="1721" spans="1:10" ht="18.75">
      <c r="A1721" s="504" t="s">
        <v>1409</v>
      </c>
      <c r="B1721" s="505"/>
      <c r="C1721" s="505"/>
      <c r="D1721" s="505"/>
      <c r="E1721" s="505"/>
      <c r="F1721" s="505"/>
      <c r="G1721" s="505"/>
      <c r="H1721" s="505"/>
      <c r="I1721" s="505"/>
      <c r="J1721" s="506"/>
    </row>
    <row r="1722" spans="1:10" ht="18.75">
      <c r="A1722" s="179">
        <v>48</v>
      </c>
      <c r="B1722" s="95" t="s">
        <v>1544</v>
      </c>
      <c r="C1722" s="54"/>
      <c r="D1722" s="54">
        <v>34</v>
      </c>
      <c r="E1722" s="54">
        <v>7</v>
      </c>
      <c r="F1722" s="54">
        <v>2</v>
      </c>
      <c r="G1722" s="54">
        <v>2</v>
      </c>
      <c r="H1722" s="54">
        <v>1</v>
      </c>
      <c r="I1722" s="54">
        <v>1</v>
      </c>
      <c r="J1722" s="54">
        <v>1</v>
      </c>
    </row>
    <row r="1723" spans="1:10" ht="18.75">
      <c r="A1723" s="11"/>
      <c r="B1723" s="104" t="s">
        <v>179</v>
      </c>
      <c r="C1723" s="22"/>
      <c r="D1723" s="289">
        <v>24</v>
      </c>
      <c r="E1723" s="289">
        <v>5</v>
      </c>
      <c r="F1723" s="289">
        <v>1</v>
      </c>
      <c r="G1723" s="289">
        <v>1</v>
      </c>
      <c r="H1723" s="289">
        <v>1</v>
      </c>
      <c r="I1723" s="289">
        <v>1</v>
      </c>
      <c r="J1723" s="289">
        <v>1</v>
      </c>
    </row>
    <row r="1724" spans="1:10" ht="18.75">
      <c r="A1724" s="11"/>
      <c r="B1724" s="98" t="s">
        <v>837</v>
      </c>
      <c r="C1724" s="22"/>
      <c r="D1724" s="22">
        <v>9</v>
      </c>
      <c r="E1724" s="22">
        <v>3</v>
      </c>
      <c r="F1724" s="22">
        <v>1</v>
      </c>
      <c r="G1724" s="22">
        <v>1</v>
      </c>
      <c r="H1724" s="22">
        <v>1</v>
      </c>
      <c r="I1724" s="22" t="s">
        <v>911</v>
      </c>
      <c r="J1724" s="22" t="s">
        <v>911</v>
      </c>
    </row>
    <row r="1725" spans="1:10" ht="18.75">
      <c r="A1725" s="11"/>
      <c r="B1725" s="98" t="s">
        <v>884</v>
      </c>
      <c r="C1725" s="22"/>
      <c r="D1725" s="22">
        <v>2</v>
      </c>
      <c r="E1725" s="22">
        <v>1</v>
      </c>
      <c r="F1725" s="22" t="s">
        <v>911</v>
      </c>
      <c r="G1725" s="22" t="s">
        <v>911</v>
      </c>
      <c r="H1725" s="22" t="s">
        <v>911</v>
      </c>
      <c r="I1725" s="22">
        <v>1</v>
      </c>
      <c r="J1725" s="22" t="s">
        <v>911</v>
      </c>
    </row>
    <row r="1726" spans="1:10" ht="18.75">
      <c r="A1726" s="11"/>
      <c r="B1726" s="98" t="s">
        <v>657</v>
      </c>
      <c r="C1726" s="22"/>
      <c r="D1726" s="22">
        <v>2</v>
      </c>
      <c r="E1726" s="22">
        <v>1</v>
      </c>
      <c r="F1726" s="22" t="s">
        <v>911</v>
      </c>
      <c r="G1726" s="22" t="s">
        <v>911</v>
      </c>
      <c r="H1726" s="22" t="s">
        <v>911</v>
      </c>
      <c r="I1726" s="22" t="s">
        <v>911</v>
      </c>
      <c r="J1726" s="22">
        <v>1</v>
      </c>
    </row>
    <row r="1727" spans="1:10" ht="18.75">
      <c r="A1727" s="11"/>
      <c r="B1727" s="104" t="s">
        <v>1575</v>
      </c>
      <c r="C1727" s="22"/>
      <c r="D1727" s="289">
        <v>5</v>
      </c>
      <c r="E1727" s="289">
        <v>2</v>
      </c>
      <c r="F1727" s="289">
        <v>1</v>
      </c>
      <c r="G1727" s="289">
        <v>1</v>
      </c>
      <c r="H1727" s="289" t="s">
        <v>911</v>
      </c>
      <c r="I1727" s="289" t="s">
        <v>911</v>
      </c>
      <c r="J1727" s="289" t="s">
        <v>911</v>
      </c>
    </row>
    <row r="1728" spans="1:10" ht="18.75">
      <c r="A1728" s="11"/>
      <c r="B1728" s="98" t="s">
        <v>825</v>
      </c>
      <c r="C1728" s="22"/>
      <c r="D1728" s="22">
        <v>1</v>
      </c>
      <c r="E1728" s="22">
        <v>1</v>
      </c>
      <c r="F1728" s="22">
        <v>1</v>
      </c>
      <c r="G1728" s="22" t="s">
        <v>911</v>
      </c>
      <c r="H1728" s="22" t="s">
        <v>911</v>
      </c>
      <c r="I1728" s="22" t="s">
        <v>911</v>
      </c>
      <c r="J1728" s="22" t="s">
        <v>911</v>
      </c>
    </row>
    <row r="1729" spans="1:10" ht="18.75">
      <c r="A1729" s="11"/>
      <c r="B1729" s="98" t="s">
        <v>2136</v>
      </c>
      <c r="C1729" s="22"/>
      <c r="D1729" s="22">
        <v>1</v>
      </c>
      <c r="E1729" s="22">
        <v>1</v>
      </c>
      <c r="F1729" s="22" t="s">
        <v>911</v>
      </c>
      <c r="G1729" s="22">
        <v>1</v>
      </c>
      <c r="H1729" s="22" t="s">
        <v>911</v>
      </c>
      <c r="I1729" s="22" t="s">
        <v>911</v>
      </c>
      <c r="J1729" s="22" t="s">
        <v>911</v>
      </c>
    </row>
    <row r="1730" spans="1:10" ht="18.75">
      <c r="A1730" s="519" t="s">
        <v>223</v>
      </c>
      <c r="B1730" s="537"/>
      <c r="C1730" s="537"/>
      <c r="D1730" s="537"/>
      <c r="E1730" s="537"/>
      <c r="F1730" s="537"/>
      <c r="G1730" s="537"/>
      <c r="H1730" s="537"/>
      <c r="I1730" s="537"/>
      <c r="J1730" s="538"/>
    </row>
    <row r="1731" spans="1:10" ht="18.75">
      <c r="A1731" s="504" t="s">
        <v>1580</v>
      </c>
      <c r="B1731" s="539"/>
      <c r="C1731" s="539"/>
      <c r="D1731" s="539"/>
      <c r="E1731" s="539"/>
      <c r="F1731" s="539"/>
      <c r="G1731" s="539"/>
      <c r="H1731" s="539"/>
      <c r="I1731" s="539"/>
      <c r="J1731" s="540"/>
    </row>
    <row r="1732" spans="1:10" ht="18.75">
      <c r="A1732" s="179">
        <v>49</v>
      </c>
      <c r="B1732" s="258" t="s">
        <v>575</v>
      </c>
      <c r="C1732" s="213"/>
      <c r="D1732" s="245">
        <v>164</v>
      </c>
      <c r="E1732" s="213" t="s">
        <v>911</v>
      </c>
      <c r="F1732" s="245">
        <v>6</v>
      </c>
      <c r="G1732" s="245">
        <v>8</v>
      </c>
      <c r="H1732" s="245">
        <v>6</v>
      </c>
      <c r="I1732" s="245">
        <v>7</v>
      </c>
      <c r="J1732" s="245">
        <v>6</v>
      </c>
    </row>
    <row r="1733" spans="1:10" ht="18.75">
      <c r="A1733" s="65"/>
      <c r="B1733" s="104" t="s">
        <v>1575</v>
      </c>
      <c r="C1733" s="213"/>
      <c r="D1733" s="292" t="s">
        <v>911</v>
      </c>
      <c r="E1733" s="292" t="s">
        <v>911</v>
      </c>
      <c r="F1733" s="292">
        <v>6</v>
      </c>
      <c r="G1733" s="292">
        <v>8</v>
      </c>
      <c r="H1733" s="292">
        <v>6</v>
      </c>
      <c r="I1733" s="292">
        <v>7</v>
      </c>
      <c r="J1733" s="292">
        <v>6</v>
      </c>
    </row>
    <row r="1734" spans="1:10" ht="18.75">
      <c r="A1734" s="65"/>
      <c r="B1734" s="259" t="s">
        <v>274</v>
      </c>
      <c r="C1734" s="246">
        <v>12680</v>
      </c>
      <c r="D1734" s="213">
        <v>25</v>
      </c>
      <c r="E1734" s="213" t="s">
        <v>911</v>
      </c>
      <c r="F1734" s="213">
        <v>3</v>
      </c>
      <c r="G1734" s="213">
        <v>3</v>
      </c>
      <c r="H1734" s="213">
        <v>3</v>
      </c>
      <c r="I1734" s="213">
        <v>3</v>
      </c>
      <c r="J1734" s="213">
        <v>3</v>
      </c>
    </row>
    <row r="1735" spans="1:10" ht="18.75">
      <c r="A1735" s="65"/>
      <c r="B1735" s="259" t="s">
        <v>275</v>
      </c>
      <c r="C1735" s="246">
        <v>19727</v>
      </c>
      <c r="D1735" s="213">
        <v>30</v>
      </c>
      <c r="E1735" s="213" t="s">
        <v>911</v>
      </c>
      <c r="F1735" s="213">
        <v>3</v>
      </c>
      <c r="G1735" s="213">
        <v>4</v>
      </c>
      <c r="H1735" s="213">
        <v>3</v>
      </c>
      <c r="I1735" s="213">
        <v>4</v>
      </c>
      <c r="J1735" s="213">
        <v>3</v>
      </c>
    </row>
    <row r="1736" spans="1:10" ht="18.75">
      <c r="A1736" s="65"/>
      <c r="B1736" s="182" t="s">
        <v>2199</v>
      </c>
      <c r="C1736" s="213" t="s">
        <v>2200</v>
      </c>
      <c r="D1736" s="213">
        <v>1</v>
      </c>
      <c r="E1736" s="213" t="s">
        <v>911</v>
      </c>
      <c r="F1736" s="213" t="s">
        <v>911</v>
      </c>
      <c r="G1736" s="213">
        <v>1</v>
      </c>
      <c r="H1736" s="213" t="s">
        <v>911</v>
      </c>
      <c r="I1736" s="213" t="s">
        <v>911</v>
      </c>
      <c r="J1736" s="213" t="s">
        <v>911</v>
      </c>
    </row>
    <row r="1737" spans="1:10" ht="18.75">
      <c r="A1737" s="519" t="s">
        <v>104</v>
      </c>
      <c r="B1737" s="507"/>
      <c r="C1737" s="507"/>
      <c r="D1737" s="507"/>
      <c r="E1737" s="507"/>
      <c r="F1737" s="507"/>
      <c r="G1737" s="507"/>
      <c r="H1737" s="507"/>
      <c r="I1737" s="507"/>
      <c r="J1737" s="508"/>
    </row>
    <row r="1738" spans="1:10" ht="18.75">
      <c r="A1738" s="504" t="s">
        <v>1409</v>
      </c>
      <c r="B1738" s="505"/>
      <c r="C1738" s="505"/>
      <c r="D1738" s="505"/>
      <c r="E1738" s="505"/>
      <c r="F1738" s="505"/>
      <c r="G1738" s="505"/>
      <c r="H1738" s="505"/>
      <c r="I1738" s="505"/>
      <c r="J1738" s="506"/>
    </row>
    <row r="1739" spans="1:10" ht="18.75">
      <c r="A1739" s="179">
        <v>50</v>
      </c>
      <c r="B1739" s="95" t="s">
        <v>1545</v>
      </c>
      <c r="C1739" s="95"/>
      <c r="D1739" s="54">
        <v>28</v>
      </c>
      <c r="E1739" s="54">
        <v>13</v>
      </c>
      <c r="F1739" s="54">
        <v>1</v>
      </c>
      <c r="G1739" s="54">
        <v>6</v>
      </c>
      <c r="H1739" s="54">
        <v>6</v>
      </c>
      <c r="I1739" s="54">
        <v>1</v>
      </c>
      <c r="J1739" s="54">
        <v>3</v>
      </c>
    </row>
    <row r="1740" spans="1:10" ht="18.75">
      <c r="A1740" s="11"/>
      <c r="B1740" s="104" t="s">
        <v>179</v>
      </c>
      <c r="C1740" s="98"/>
      <c r="D1740" s="289">
        <v>23</v>
      </c>
      <c r="E1740" s="289">
        <v>10</v>
      </c>
      <c r="F1740" s="289" t="s">
        <v>911</v>
      </c>
      <c r="G1740" s="289">
        <v>6</v>
      </c>
      <c r="H1740" s="289">
        <v>5</v>
      </c>
      <c r="I1740" s="289">
        <v>1</v>
      </c>
      <c r="J1740" s="289">
        <v>2</v>
      </c>
    </row>
    <row r="1741" spans="1:10" ht="18.75">
      <c r="A1741" s="11"/>
      <c r="B1741" s="98" t="s">
        <v>545</v>
      </c>
      <c r="C1741" s="98"/>
      <c r="D1741" s="22">
        <v>2</v>
      </c>
      <c r="E1741" s="22">
        <v>2</v>
      </c>
      <c r="F1741" s="22" t="s">
        <v>911</v>
      </c>
      <c r="G1741" s="22">
        <v>1</v>
      </c>
      <c r="H1741" s="22">
        <v>1</v>
      </c>
      <c r="I1741" s="22" t="s">
        <v>911</v>
      </c>
      <c r="J1741" s="22" t="s">
        <v>911</v>
      </c>
    </row>
    <row r="1742" spans="1:10" ht="18.75">
      <c r="A1742" s="11"/>
      <c r="B1742" s="98" t="s">
        <v>546</v>
      </c>
      <c r="C1742" s="98"/>
      <c r="D1742" s="22">
        <v>1</v>
      </c>
      <c r="E1742" s="22">
        <v>1</v>
      </c>
      <c r="F1742" s="22" t="s">
        <v>911</v>
      </c>
      <c r="G1742" s="22" t="s">
        <v>911</v>
      </c>
      <c r="H1742" s="22">
        <v>1</v>
      </c>
      <c r="I1742" s="22" t="s">
        <v>911</v>
      </c>
      <c r="J1742" s="22" t="s">
        <v>911</v>
      </c>
    </row>
    <row r="1743" spans="1:10" ht="18.75">
      <c r="A1743" s="11"/>
      <c r="B1743" s="98" t="s">
        <v>547</v>
      </c>
      <c r="C1743" s="98"/>
      <c r="D1743" s="22">
        <v>12</v>
      </c>
      <c r="E1743" s="22">
        <v>4</v>
      </c>
      <c r="F1743" s="22" t="s">
        <v>911</v>
      </c>
      <c r="G1743" s="22">
        <v>4</v>
      </c>
      <c r="H1743" s="22">
        <v>3</v>
      </c>
      <c r="I1743" s="22" t="s">
        <v>911</v>
      </c>
      <c r="J1743" s="22">
        <v>1</v>
      </c>
    </row>
    <row r="1744" spans="1:10" ht="18.75">
      <c r="A1744" s="11"/>
      <c r="B1744" s="98" t="s">
        <v>1628</v>
      </c>
      <c r="C1744" s="98"/>
      <c r="D1744" s="22">
        <v>4</v>
      </c>
      <c r="E1744" s="22">
        <v>2</v>
      </c>
      <c r="F1744" s="22" t="s">
        <v>911</v>
      </c>
      <c r="G1744" s="22" t="s">
        <v>911</v>
      </c>
      <c r="H1744" s="22" t="s">
        <v>911</v>
      </c>
      <c r="I1744" s="22" t="s">
        <v>911</v>
      </c>
      <c r="J1744" s="22">
        <v>1</v>
      </c>
    </row>
    <row r="1745" spans="1:10" ht="18.75">
      <c r="A1745" s="11"/>
      <c r="B1745" s="98" t="s">
        <v>1688</v>
      </c>
      <c r="C1745" s="98"/>
      <c r="D1745" s="22">
        <v>1</v>
      </c>
      <c r="E1745" s="22" t="s">
        <v>911</v>
      </c>
      <c r="F1745" s="22" t="s">
        <v>911</v>
      </c>
      <c r="G1745" s="22" t="s">
        <v>911</v>
      </c>
      <c r="H1745" s="22" t="s">
        <v>911</v>
      </c>
      <c r="I1745" s="22">
        <v>1</v>
      </c>
      <c r="J1745" s="22" t="s">
        <v>911</v>
      </c>
    </row>
    <row r="1746" spans="1:10" ht="18.75">
      <c r="A1746" s="11"/>
      <c r="B1746" s="98" t="s">
        <v>1689</v>
      </c>
      <c r="C1746" s="98"/>
      <c r="D1746" s="22">
        <v>2</v>
      </c>
      <c r="E1746" s="22">
        <v>1</v>
      </c>
      <c r="F1746" s="22" t="s">
        <v>911</v>
      </c>
      <c r="G1746" s="22">
        <v>1</v>
      </c>
      <c r="H1746" s="22" t="s">
        <v>911</v>
      </c>
      <c r="I1746" s="22" t="s">
        <v>911</v>
      </c>
      <c r="J1746" s="22" t="s">
        <v>911</v>
      </c>
    </row>
    <row r="1747" spans="1:10" ht="18.75">
      <c r="A1747" s="11"/>
      <c r="B1747" s="104" t="s">
        <v>2275</v>
      </c>
      <c r="C1747" s="98"/>
      <c r="D1747" s="289">
        <v>4</v>
      </c>
      <c r="E1747" s="289">
        <v>3</v>
      </c>
      <c r="F1747" s="289">
        <v>1</v>
      </c>
      <c r="G1747" s="289" t="s">
        <v>911</v>
      </c>
      <c r="H1747" s="289">
        <v>1</v>
      </c>
      <c r="I1747" s="289" t="s">
        <v>911</v>
      </c>
      <c r="J1747" s="289">
        <v>1</v>
      </c>
    </row>
    <row r="1748" spans="1:10" ht="18.75">
      <c r="A1748" s="11"/>
      <c r="B1748" s="98" t="s">
        <v>1929</v>
      </c>
      <c r="C1748" s="98"/>
      <c r="D1748" s="22">
        <v>1</v>
      </c>
      <c r="E1748" s="22" t="s">
        <v>911</v>
      </c>
      <c r="F1748" s="22" t="s">
        <v>911</v>
      </c>
      <c r="G1748" s="22" t="s">
        <v>911</v>
      </c>
      <c r="H1748" s="22" t="s">
        <v>911</v>
      </c>
      <c r="I1748" s="22" t="s">
        <v>911</v>
      </c>
      <c r="J1748" s="22">
        <v>1</v>
      </c>
    </row>
    <row r="1749" spans="1:10" ht="18.75">
      <c r="A1749" s="11"/>
      <c r="B1749" s="98" t="s">
        <v>435</v>
      </c>
      <c r="C1749" s="98"/>
      <c r="D1749" s="22">
        <v>1</v>
      </c>
      <c r="E1749" s="22">
        <v>1</v>
      </c>
      <c r="F1749" s="22">
        <v>1</v>
      </c>
      <c r="G1749" s="22" t="s">
        <v>911</v>
      </c>
      <c r="H1749" s="22" t="s">
        <v>911</v>
      </c>
      <c r="I1749" s="22" t="s">
        <v>911</v>
      </c>
      <c r="J1749" s="22" t="s">
        <v>911</v>
      </c>
    </row>
    <row r="1750" spans="1:10" ht="18.75">
      <c r="A1750" s="11"/>
      <c r="B1750" s="98" t="s">
        <v>1637</v>
      </c>
      <c r="C1750" s="98"/>
      <c r="D1750" s="22">
        <v>1</v>
      </c>
      <c r="E1750" s="22">
        <v>1</v>
      </c>
      <c r="F1750" s="22" t="s">
        <v>911</v>
      </c>
      <c r="G1750" s="22" t="s">
        <v>911</v>
      </c>
      <c r="H1750" s="22">
        <v>1</v>
      </c>
      <c r="I1750" s="22" t="s">
        <v>911</v>
      </c>
      <c r="J1750" s="22" t="s">
        <v>911</v>
      </c>
    </row>
    <row r="1751" spans="1:10" ht="18.75">
      <c r="A1751" s="179">
        <v>51</v>
      </c>
      <c r="B1751" s="148" t="s">
        <v>1546</v>
      </c>
      <c r="C1751" s="148"/>
      <c r="D1751" s="150">
        <v>36</v>
      </c>
      <c r="E1751" s="150">
        <v>5</v>
      </c>
      <c r="F1751" s="150">
        <v>1</v>
      </c>
      <c r="G1751" s="150">
        <v>3</v>
      </c>
      <c r="H1751" s="150">
        <v>6</v>
      </c>
      <c r="I1751" s="150">
        <v>3</v>
      </c>
      <c r="J1751" s="150">
        <v>8</v>
      </c>
    </row>
    <row r="1752" spans="1:10" ht="18.75">
      <c r="A1752" s="11"/>
      <c r="B1752" s="151" t="s">
        <v>179</v>
      </c>
      <c r="C1752" s="152"/>
      <c r="D1752" s="308" t="s">
        <v>911</v>
      </c>
      <c r="E1752" s="308" t="s">
        <v>911</v>
      </c>
      <c r="F1752" s="308" t="s">
        <v>911</v>
      </c>
      <c r="G1752" s="308">
        <v>3</v>
      </c>
      <c r="H1752" s="308">
        <v>6</v>
      </c>
      <c r="I1752" s="308">
        <v>3</v>
      </c>
      <c r="J1752" s="308">
        <v>7</v>
      </c>
    </row>
    <row r="1753" spans="1:10" ht="18.75">
      <c r="A1753" s="11"/>
      <c r="B1753" s="152" t="s">
        <v>538</v>
      </c>
      <c r="C1753" s="152"/>
      <c r="D1753" s="149">
        <v>4</v>
      </c>
      <c r="E1753" s="149">
        <v>1</v>
      </c>
      <c r="F1753" s="149" t="s">
        <v>911</v>
      </c>
      <c r="G1753" s="149" t="s">
        <v>911</v>
      </c>
      <c r="H1753" s="149">
        <v>1</v>
      </c>
      <c r="I1753" s="149" t="s">
        <v>911</v>
      </c>
      <c r="J1753" s="149">
        <v>1</v>
      </c>
    </row>
    <row r="1754" spans="1:10" ht="18.75">
      <c r="A1754" s="11"/>
      <c r="B1754" s="152" t="s">
        <v>539</v>
      </c>
      <c r="C1754" s="152"/>
      <c r="D1754" s="149">
        <v>6</v>
      </c>
      <c r="E1754" s="149" t="s">
        <v>911</v>
      </c>
      <c r="F1754" s="149" t="s">
        <v>911</v>
      </c>
      <c r="G1754" s="149">
        <v>2</v>
      </c>
      <c r="H1754" s="149">
        <v>2</v>
      </c>
      <c r="I1754" s="149">
        <v>2</v>
      </c>
      <c r="J1754" s="149">
        <v>4</v>
      </c>
    </row>
    <row r="1755" spans="1:10" ht="18.75">
      <c r="A1755" s="11"/>
      <c r="B1755" s="152" t="s">
        <v>540</v>
      </c>
      <c r="C1755" s="152"/>
      <c r="D1755" s="149">
        <v>3</v>
      </c>
      <c r="E1755" s="149">
        <v>1</v>
      </c>
      <c r="F1755" s="149" t="s">
        <v>911</v>
      </c>
      <c r="G1755" s="149" t="s">
        <v>911</v>
      </c>
      <c r="H1755" s="149">
        <v>1</v>
      </c>
      <c r="I1755" s="149" t="s">
        <v>911</v>
      </c>
      <c r="J1755" s="149" t="s">
        <v>911</v>
      </c>
    </row>
    <row r="1756" spans="1:10" ht="18.75">
      <c r="A1756" s="11"/>
      <c r="B1756" s="152" t="s">
        <v>541</v>
      </c>
      <c r="C1756" s="152"/>
      <c r="D1756" s="149">
        <v>1</v>
      </c>
      <c r="E1756" s="149">
        <v>1</v>
      </c>
      <c r="F1756" s="149" t="s">
        <v>911</v>
      </c>
      <c r="G1756" s="149" t="s">
        <v>911</v>
      </c>
      <c r="H1756" s="149">
        <v>1</v>
      </c>
      <c r="I1756" s="149" t="s">
        <v>911</v>
      </c>
      <c r="J1756" s="149" t="s">
        <v>911</v>
      </c>
    </row>
    <row r="1757" spans="1:10" ht="18.75">
      <c r="A1757" s="11"/>
      <c r="B1757" s="152" t="s">
        <v>542</v>
      </c>
      <c r="C1757" s="152"/>
      <c r="D1757" s="149">
        <v>5</v>
      </c>
      <c r="E1757" s="149">
        <v>1</v>
      </c>
      <c r="F1757" s="149" t="s">
        <v>911</v>
      </c>
      <c r="G1757" s="149" t="s">
        <v>911</v>
      </c>
      <c r="H1757" s="149" t="s">
        <v>911</v>
      </c>
      <c r="I1757" s="149">
        <v>1</v>
      </c>
      <c r="J1757" s="149">
        <v>1</v>
      </c>
    </row>
    <row r="1758" spans="1:10" ht="18.75">
      <c r="A1758" s="11"/>
      <c r="B1758" s="152" t="s">
        <v>543</v>
      </c>
      <c r="C1758" s="152"/>
      <c r="D1758" s="149">
        <v>2</v>
      </c>
      <c r="E1758" s="149" t="s">
        <v>911</v>
      </c>
      <c r="F1758" s="149" t="s">
        <v>911</v>
      </c>
      <c r="G1758" s="149">
        <v>1</v>
      </c>
      <c r="H1758" s="149" t="s">
        <v>911</v>
      </c>
      <c r="I1758" s="149" t="s">
        <v>911</v>
      </c>
      <c r="J1758" s="149" t="s">
        <v>911</v>
      </c>
    </row>
    <row r="1759" spans="1:10" ht="18.75">
      <c r="A1759" s="11"/>
      <c r="B1759" s="152" t="s">
        <v>544</v>
      </c>
      <c r="C1759" s="152"/>
      <c r="D1759" s="149">
        <v>2</v>
      </c>
      <c r="E1759" s="149" t="s">
        <v>911</v>
      </c>
      <c r="F1759" s="149" t="s">
        <v>911</v>
      </c>
      <c r="G1759" s="149" t="s">
        <v>911</v>
      </c>
      <c r="H1759" s="149">
        <v>1</v>
      </c>
      <c r="I1759" s="149" t="s">
        <v>911</v>
      </c>
      <c r="J1759" s="149">
        <v>1</v>
      </c>
    </row>
    <row r="1760" spans="1:10" ht="18.75">
      <c r="A1760" s="11"/>
      <c r="B1760" s="104" t="s">
        <v>2275</v>
      </c>
      <c r="C1760" s="152"/>
      <c r="D1760" s="308" t="s">
        <v>911</v>
      </c>
      <c r="E1760" s="308" t="s">
        <v>911</v>
      </c>
      <c r="F1760" s="308">
        <v>1</v>
      </c>
      <c r="G1760" s="308" t="s">
        <v>911</v>
      </c>
      <c r="H1760" s="308" t="s">
        <v>911</v>
      </c>
      <c r="I1760" s="308" t="s">
        <v>911</v>
      </c>
      <c r="J1760" s="308">
        <v>1</v>
      </c>
    </row>
    <row r="1761" spans="1:10" ht="18.75">
      <c r="A1761" s="11"/>
      <c r="B1761" s="152" t="s">
        <v>1929</v>
      </c>
      <c r="C1761" s="152"/>
      <c r="D1761" s="149">
        <v>1</v>
      </c>
      <c r="E1761" s="149" t="s">
        <v>911</v>
      </c>
      <c r="F1761" s="149" t="s">
        <v>911</v>
      </c>
      <c r="G1761" s="149" t="s">
        <v>911</v>
      </c>
      <c r="H1761" s="149" t="s">
        <v>911</v>
      </c>
      <c r="I1761" s="149" t="s">
        <v>911</v>
      </c>
      <c r="J1761" s="149">
        <v>1</v>
      </c>
    </row>
    <row r="1762" spans="1:10" ht="18.75">
      <c r="A1762" s="11"/>
      <c r="B1762" s="152" t="s">
        <v>667</v>
      </c>
      <c r="C1762" s="152"/>
      <c r="D1762" s="149">
        <v>1</v>
      </c>
      <c r="E1762" s="149">
        <v>1</v>
      </c>
      <c r="F1762" s="149">
        <v>1</v>
      </c>
      <c r="G1762" s="149" t="s">
        <v>911</v>
      </c>
      <c r="H1762" s="149" t="s">
        <v>911</v>
      </c>
      <c r="I1762" s="149" t="s">
        <v>911</v>
      </c>
      <c r="J1762" s="149" t="s">
        <v>911</v>
      </c>
    </row>
    <row r="1763" spans="1:10" ht="41.25" customHeight="1">
      <c r="A1763" s="526" t="s">
        <v>197</v>
      </c>
      <c r="B1763" s="527"/>
      <c r="C1763" s="527"/>
      <c r="D1763" s="527"/>
      <c r="E1763" s="527"/>
      <c r="F1763" s="527"/>
      <c r="G1763" s="527"/>
      <c r="H1763" s="527"/>
      <c r="I1763" s="527"/>
      <c r="J1763" s="528"/>
    </row>
    <row r="1764" spans="1:10" ht="18.75">
      <c r="A1764" s="519" t="s">
        <v>222</v>
      </c>
      <c r="B1764" s="507"/>
      <c r="C1764" s="507"/>
      <c r="D1764" s="507"/>
      <c r="E1764" s="507"/>
      <c r="F1764" s="507"/>
      <c r="G1764" s="507"/>
      <c r="H1764" s="507"/>
      <c r="I1764" s="507"/>
      <c r="J1764" s="508"/>
    </row>
    <row r="1765" spans="1:10" ht="18.75">
      <c r="A1765" s="504" t="s">
        <v>1580</v>
      </c>
      <c r="B1765" s="505"/>
      <c r="C1765" s="505"/>
      <c r="D1765" s="505"/>
      <c r="E1765" s="505"/>
      <c r="F1765" s="505"/>
      <c r="G1765" s="505"/>
      <c r="H1765" s="505"/>
      <c r="I1765" s="505"/>
      <c r="J1765" s="506"/>
    </row>
    <row r="1766" spans="1:10" ht="18.75">
      <c r="A1766" s="179">
        <v>1</v>
      </c>
      <c r="B1766" s="95" t="s">
        <v>1547</v>
      </c>
      <c r="C1766" s="22"/>
      <c r="D1766" s="54">
        <v>40</v>
      </c>
      <c r="E1766" s="54" t="s">
        <v>911</v>
      </c>
      <c r="F1766" s="54">
        <v>3</v>
      </c>
      <c r="G1766" s="54">
        <v>4</v>
      </c>
      <c r="H1766" s="54">
        <v>5</v>
      </c>
      <c r="I1766" s="54">
        <v>5</v>
      </c>
      <c r="J1766" s="54">
        <v>5</v>
      </c>
    </row>
    <row r="1767" spans="1:10" ht="18.75">
      <c r="A1767" s="11"/>
      <c r="B1767" s="104" t="s">
        <v>179</v>
      </c>
      <c r="C1767" s="22"/>
      <c r="D1767" s="289">
        <v>30</v>
      </c>
      <c r="E1767" s="289">
        <v>5</v>
      </c>
      <c r="F1767" s="289">
        <v>2</v>
      </c>
      <c r="G1767" s="289">
        <v>3</v>
      </c>
      <c r="H1767" s="289">
        <v>4</v>
      </c>
      <c r="I1767" s="289">
        <v>4</v>
      </c>
      <c r="J1767" s="289">
        <v>4</v>
      </c>
    </row>
    <row r="1768" spans="1:10" ht="18.75">
      <c r="A1768" s="11"/>
      <c r="B1768" s="98" t="s">
        <v>890</v>
      </c>
      <c r="C1768" s="22" t="s">
        <v>1690</v>
      </c>
      <c r="D1768" s="22">
        <v>1</v>
      </c>
      <c r="E1768" s="22">
        <v>1</v>
      </c>
      <c r="F1768" s="22">
        <v>1</v>
      </c>
      <c r="G1768" s="22">
        <v>1</v>
      </c>
      <c r="H1768" s="22">
        <v>1</v>
      </c>
      <c r="I1768" s="22">
        <v>1</v>
      </c>
      <c r="J1768" s="22">
        <v>1</v>
      </c>
    </row>
    <row r="1769" spans="1:10" ht="18.75">
      <c r="A1769" s="11"/>
      <c r="B1769" s="98" t="s">
        <v>1603</v>
      </c>
      <c r="C1769" s="22" t="s">
        <v>815</v>
      </c>
      <c r="D1769" s="22">
        <v>11</v>
      </c>
      <c r="E1769" s="22">
        <v>1</v>
      </c>
      <c r="F1769" s="22" t="s">
        <v>911</v>
      </c>
      <c r="G1769" s="22">
        <v>2</v>
      </c>
      <c r="H1769" s="22">
        <v>1</v>
      </c>
      <c r="I1769" s="22">
        <v>1</v>
      </c>
      <c r="J1769" s="22">
        <v>1</v>
      </c>
    </row>
    <row r="1770" spans="1:10" ht="18.75">
      <c r="A1770" s="11"/>
      <c r="B1770" s="98" t="s">
        <v>877</v>
      </c>
      <c r="C1770" s="22" t="s">
        <v>816</v>
      </c>
      <c r="D1770" s="22">
        <v>4</v>
      </c>
      <c r="E1770" s="22">
        <v>4</v>
      </c>
      <c r="F1770" s="22" t="s">
        <v>911</v>
      </c>
      <c r="G1770" s="22" t="s">
        <v>911</v>
      </c>
      <c r="H1770" s="22">
        <v>1</v>
      </c>
      <c r="I1770" s="22">
        <v>1</v>
      </c>
      <c r="J1770" s="22">
        <v>1</v>
      </c>
    </row>
    <row r="1771" spans="1:10" ht="18.75">
      <c r="A1771" s="11"/>
      <c r="B1771" s="98" t="s">
        <v>888</v>
      </c>
      <c r="C1771" s="22" t="s">
        <v>817</v>
      </c>
      <c r="D1771" s="22">
        <v>10</v>
      </c>
      <c r="E1771" s="22">
        <v>2</v>
      </c>
      <c r="F1771" s="22">
        <v>1</v>
      </c>
      <c r="G1771" s="22">
        <v>1</v>
      </c>
      <c r="H1771" s="22" t="s">
        <v>911</v>
      </c>
      <c r="I1771" s="22" t="s">
        <v>911</v>
      </c>
      <c r="J1771" s="22" t="s">
        <v>911</v>
      </c>
    </row>
    <row r="1772" spans="1:10" ht="18.75">
      <c r="A1772" s="11"/>
      <c r="B1772" s="98" t="s">
        <v>818</v>
      </c>
      <c r="C1772" s="22"/>
      <c r="D1772" s="22">
        <v>1</v>
      </c>
      <c r="E1772" s="22" t="s">
        <v>911</v>
      </c>
      <c r="F1772" s="22" t="s">
        <v>911</v>
      </c>
      <c r="G1772" s="22" t="s">
        <v>911</v>
      </c>
      <c r="H1772" s="22">
        <v>1</v>
      </c>
      <c r="I1772" s="22">
        <v>1</v>
      </c>
      <c r="J1772" s="22">
        <v>1</v>
      </c>
    </row>
    <row r="1773" spans="1:10" ht="18.75">
      <c r="A1773" s="11"/>
      <c r="B1773" s="104" t="s">
        <v>1575</v>
      </c>
      <c r="C1773" s="22"/>
      <c r="D1773" s="289">
        <v>10</v>
      </c>
      <c r="E1773" s="289">
        <v>2</v>
      </c>
      <c r="F1773" s="289">
        <v>1</v>
      </c>
      <c r="G1773" s="289">
        <v>1</v>
      </c>
      <c r="H1773" s="289">
        <v>1</v>
      </c>
      <c r="I1773" s="289">
        <v>1</v>
      </c>
      <c r="J1773" s="289">
        <v>1</v>
      </c>
    </row>
    <row r="1774" spans="1:10" ht="18.75">
      <c r="A1774" s="11"/>
      <c r="B1774" s="98" t="s">
        <v>1873</v>
      </c>
      <c r="C1774" s="22"/>
      <c r="D1774" s="22">
        <v>1</v>
      </c>
      <c r="E1774" s="22">
        <v>1</v>
      </c>
      <c r="F1774" s="22" t="s">
        <v>911</v>
      </c>
      <c r="G1774" s="22" t="s">
        <v>911</v>
      </c>
      <c r="H1774" s="22">
        <v>1</v>
      </c>
      <c r="I1774" s="22">
        <v>1</v>
      </c>
      <c r="J1774" s="22">
        <v>1</v>
      </c>
    </row>
    <row r="1775" spans="1:10" ht="18.75">
      <c r="A1775" s="11"/>
      <c r="B1775" s="98" t="s">
        <v>1962</v>
      </c>
      <c r="C1775" s="22" t="s">
        <v>819</v>
      </c>
      <c r="D1775" s="22">
        <v>1</v>
      </c>
      <c r="E1775" s="22" t="s">
        <v>911</v>
      </c>
      <c r="F1775" s="22">
        <v>1</v>
      </c>
      <c r="G1775" s="22" t="s">
        <v>911</v>
      </c>
      <c r="H1775" s="22" t="s">
        <v>911</v>
      </c>
      <c r="I1775" s="22" t="s">
        <v>911</v>
      </c>
      <c r="J1775" s="22" t="s">
        <v>911</v>
      </c>
    </row>
    <row r="1776" spans="1:10" ht="18.75">
      <c r="A1776" s="179">
        <v>2</v>
      </c>
      <c r="B1776" s="95" t="s">
        <v>1548</v>
      </c>
      <c r="C1776" s="54"/>
      <c r="D1776" s="54">
        <v>19</v>
      </c>
      <c r="E1776" s="54">
        <v>8</v>
      </c>
      <c r="F1776" s="54">
        <v>4</v>
      </c>
      <c r="G1776" s="54">
        <v>4</v>
      </c>
      <c r="H1776" s="54">
        <v>4</v>
      </c>
      <c r="I1776" s="54">
        <v>6</v>
      </c>
      <c r="J1776" s="54">
        <v>4</v>
      </c>
    </row>
    <row r="1777" spans="1:10" ht="18.75">
      <c r="A1777" s="11"/>
      <c r="B1777" s="104" t="s">
        <v>179</v>
      </c>
      <c r="C1777" s="22"/>
      <c r="D1777" s="289">
        <v>3</v>
      </c>
      <c r="E1777" s="289">
        <v>3</v>
      </c>
      <c r="F1777" s="289">
        <v>2</v>
      </c>
      <c r="G1777" s="289">
        <v>2</v>
      </c>
      <c r="H1777" s="289">
        <v>2</v>
      </c>
      <c r="I1777" s="289">
        <v>2</v>
      </c>
      <c r="J1777" s="289">
        <v>2</v>
      </c>
    </row>
    <row r="1778" spans="1:10" ht="18.75">
      <c r="A1778" s="11"/>
      <c r="B1778" s="104" t="s">
        <v>1575</v>
      </c>
      <c r="C1778" s="22"/>
      <c r="D1778" s="289">
        <v>16</v>
      </c>
      <c r="E1778" s="289">
        <v>5</v>
      </c>
      <c r="F1778" s="289">
        <v>1</v>
      </c>
      <c r="G1778" s="289">
        <v>1</v>
      </c>
      <c r="H1778" s="289">
        <v>1</v>
      </c>
      <c r="I1778" s="289">
        <v>3</v>
      </c>
      <c r="J1778" s="289">
        <v>1</v>
      </c>
    </row>
    <row r="1779" spans="1:10" ht="18.75">
      <c r="A1779" s="11"/>
      <c r="B1779" s="104" t="s">
        <v>2275</v>
      </c>
      <c r="C1779" s="22"/>
      <c r="D1779" s="289" t="s">
        <v>911</v>
      </c>
      <c r="E1779" s="289" t="s">
        <v>911</v>
      </c>
      <c r="F1779" s="289">
        <v>1</v>
      </c>
      <c r="G1779" s="289">
        <v>1</v>
      </c>
      <c r="H1779" s="289">
        <v>1</v>
      </c>
      <c r="I1779" s="289">
        <v>1</v>
      </c>
      <c r="J1779" s="289">
        <v>1</v>
      </c>
    </row>
    <row r="1780" spans="1:10" ht="18.75">
      <c r="A1780" s="504" t="s">
        <v>1409</v>
      </c>
      <c r="B1780" s="505"/>
      <c r="C1780" s="505"/>
      <c r="D1780" s="505"/>
      <c r="E1780" s="505"/>
      <c r="F1780" s="505"/>
      <c r="G1780" s="505"/>
      <c r="H1780" s="505"/>
      <c r="I1780" s="505"/>
      <c r="J1780" s="506"/>
    </row>
    <row r="1781" spans="1:10" ht="18.75">
      <c r="A1781" s="179">
        <v>3</v>
      </c>
      <c r="B1781" s="95" t="s">
        <v>1549</v>
      </c>
      <c r="C1781" s="54"/>
      <c r="D1781" s="54">
        <v>21</v>
      </c>
      <c r="E1781" s="54">
        <v>6</v>
      </c>
      <c r="F1781" s="54">
        <v>2</v>
      </c>
      <c r="G1781" s="54">
        <v>3</v>
      </c>
      <c r="H1781" s="54">
        <v>3</v>
      </c>
      <c r="I1781" s="54">
        <v>3</v>
      </c>
      <c r="J1781" s="54">
        <v>3</v>
      </c>
    </row>
    <row r="1782" spans="1:10" ht="18.75">
      <c r="A1782" s="11"/>
      <c r="B1782" s="104" t="s">
        <v>1575</v>
      </c>
      <c r="C1782" s="22"/>
      <c r="D1782" s="289" t="s">
        <v>911</v>
      </c>
      <c r="E1782" s="289" t="s">
        <v>911</v>
      </c>
      <c r="F1782" s="289">
        <v>2</v>
      </c>
      <c r="G1782" s="289">
        <v>3</v>
      </c>
      <c r="H1782" s="289">
        <v>3</v>
      </c>
      <c r="I1782" s="289">
        <v>3</v>
      </c>
      <c r="J1782" s="289">
        <v>3</v>
      </c>
    </row>
    <row r="1783" spans="1:10" ht="18.75">
      <c r="A1783" s="11"/>
      <c r="B1783" s="98" t="s">
        <v>1603</v>
      </c>
      <c r="C1783" s="22" t="s">
        <v>815</v>
      </c>
      <c r="D1783" s="22">
        <v>4</v>
      </c>
      <c r="E1783" s="22">
        <v>1</v>
      </c>
      <c r="F1783" s="22">
        <v>1</v>
      </c>
      <c r="G1783" s="22">
        <v>2</v>
      </c>
      <c r="H1783" s="22">
        <v>2</v>
      </c>
      <c r="I1783" s="22">
        <v>2</v>
      </c>
      <c r="J1783" s="22">
        <v>2</v>
      </c>
    </row>
    <row r="1784" spans="1:10" ht="18.75">
      <c r="A1784" s="11"/>
      <c r="B1784" s="98" t="s">
        <v>823</v>
      </c>
      <c r="C1784" s="22"/>
      <c r="D1784" s="22">
        <v>1</v>
      </c>
      <c r="E1784" s="22" t="s">
        <v>911</v>
      </c>
      <c r="F1784" s="22">
        <v>1</v>
      </c>
      <c r="G1784" s="22">
        <v>1</v>
      </c>
      <c r="H1784" s="22">
        <v>1</v>
      </c>
      <c r="I1784" s="22">
        <v>1</v>
      </c>
      <c r="J1784" s="22">
        <v>1</v>
      </c>
    </row>
    <row r="1785" spans="1:10" ht="18.75">
      <c r="A1785" s="179">
        <v>4</v>
      </c>
      <c r="B1785" s="95" t="s">
        <v>1550</v>
      </c>
      <c r="C1785" s="22"/>
      <c r="D1785" s="54">
        <v>59</v>
      </c>
      <c r="E1785" s="54" t="s">
        <v>911</v>
      </c>
      <c r="F1785" s="54">
        <v>58</v>
      </c>
      <c r="G1785" s="54">
        <v>58</v>
      </c>
      <c r="H1785" s="54">
        <v>58</v>
      </c>
      <c r="I1785" s="54">
        <v>58</v>
      </c>
      <c r="J1785" s="54">
        <v>58</v>
      </c>
    </row>
    <row r="1786" spans="1:10" ht="18.75">
      <c r="A1786" s="11"/>
      <c r="B1786" s="104" t="s">
        <v>179</v>
      </c>
      <c r="C1786" s="22"/>
      <c r="D1786" s="289" t="s">
        <v>911</v>
      </c>
      <c r="E1786" s="289" t="s">
        <v>911</v>
      </c>
      <c r="F1786" s="289">
        <v>37</v>
      </c>
      <c r="G1786" s="289">
        <v>37</v>
      </c>
      <c r="H1786" s="289">
        <v>37</v>
      </c>
      <c r="I1786" s="289">
        <v>37</v>
      </c>
      <c r="J1786" s="289">
        <v>37</v>
      </c>
    </row>
    <row r="1787" spans="1:10" ht="18.75">
      <c r="A1787" s="11"/>
      <c r="B1787" s="98" t="s">
        <v>656</v>
      </c>
      <c r="C1787" s="22"/>
      <c r="D1787" s="22">
        <v>2</v>
      </c>
      <c r="E1787" s="22" t="s">
        <v>911</v>
      </c>
      <c r="F1787" s="22">
        <v>2</v>
      </c>
      <c r="G1787" s="22">
        <v>2</v>
      </c>
      <c r="H1787" s="22">
        <v>2</v>
      </c>
      <c r="I1787" s="22">
        <v>2</v>
      </c>
      <c r="J1787" s="22">
        <v>2</v>
      </c>
    </row>
    <row r="1788" spans="1:10" ht="18.75">
      <c r="A1788" s="11"/>
      <c r="B1788" s="98" t="s">
        <v>544</v>
      </c>
      <c r="C1788" s="22" t="s">
        <v>820</v>
      </c>
      <c r="D1788" s="22">
        <v>3</v>
      </c>
      <c r="E1788" s="22">
        <v>1</v>
      </c>
      <c r="F1788" s="22">
        <v>3</v>
      </c>
      <c r="G1788" s="22">
        <v>3</v>
      </c>
      <c r="H1788" s="22">
        <v>3</v>
      </c>
      <c r="I1788" s="22">
        <v>3</v>
      </c>
      <c r="J1788" s="22">
        <v>3</v>
      </c>
    </row>
    <row r="1789" spans="1:10" ht="18.75">
      <c r="A1789" s="11"/>
      <c r="B1789" s="98" t="s">
        <v>824</v>
      </c>
      <c r="C1789" s="22"/>
      <c r="D1789" s="22">
        <v>2</v>
      </c>
      <c r="E1789" s="22" t="s">
        <v>911</v>
      </c>
      <c r="F1789" s="22">
        <v>2</v>
      </c>
      <c r="G1789" s="22">
        <v>2</v>
      </c>
      <c r="H1789" s="22">
        <v>2</v>
      </c>
      <c r="I1789" s="22">
        <v>2</v>
      </c>
      <c r="J1789" s="22">
        <v>2</v>
      </c>
    </row>
    <row r="1790" spans="1:10" ht="18.75">
      <c r="A1790" s="11"/>
      <c r="B1790" s="98" t="s">
        <v>822</v>
      </c>
      <c r="C1790" s="22"/>
      <c r="D1790" s="22">
        <v>1</v>
      </c>
      <c r="E1790" s="22" t="s">
        <v>911</v>
      </c>
      <c r="F1790" s="22">
        <v>1</v>
      </c>
      <c r="G1790" s="22">
        <v>1</v>
      </c>
      <c r="H1790" s="22">
        <v>1</v>
      </c>
      <c r="I1790" s="22">
        <v>1</v>
      </c>
      <c r="J1790" s="22">
        <v>1</v>
      </c>
    </row>
    <row r="1791" spans="1:10" ht="18.75">
      <c r="A1791" s="11"/>
      <c r="B1791" s="98" t="s">
        <v>825</v>
      </c>
      <c r="C1791" s="22"/>
      <c r="D1791" s="22">
        <v>2</v>
      </c>
      <c r="E1791" s="22" t="s">
        <v>911</v>
      </c>
      <c r="F1791" s="22">
        <v>1</v>
      </c>
      <c r="G1791" s="22">
        <v>1</v>
      </c>
      <c r="H1791" s="22">
        <v>1</v>
      </c>
      <c r="I1791" s="22">
        <v>1</v>
      </c>
      <c r="J1791" s="22">
        <v>1</v>
      </c>
    </row>
    <row r="1792" spans="1:10" ht="18.75">
      <c r="A1792" s="11"/>
      <c r="B1792" s="98" t="s">
        <v>888</v>
      </c>
      <c r="C1792" s="22" t="s">
        <v>817</v>
      </c>
      <c r="D1792" s="22">
        <v>2</v>
      </c>
      <c r="E1792" s="22">
        <v>1</v>
      </c>
      <c r="F1792" s="22">
        <v>2</v>
      </c>
      <c r="G1792" s="22">
        <v>2</v>
      </c>
      <c r="H1792" s="22">
        <v>2</v>
      </c>
      <c r="I1792" s="22">
        <v>2</v>
      </c>
      <c r="J1792" s="22">
        <v>2</v>
      </c>
    </row>
    <row r="1793" spans="1:10" ht="18.75">
      <c r="A1793" s="11"/>
      <c r="B1793" s="98" t="s">
        <v>826</v>
      </c>
      <c r="C1793" s="22" t="s">
        <v>827</v>
      </c>
      <c r="D1793" s="22">
        <v>2</v>
      </c>
      <c r="E1793" s="22">
        <v>1</v>
      </c>
      <c r="F1793" s="22">
        <v>2</v>
      </c>
      <c r="G1793" s="22">
        <v>2</v>
      </c>
      <c r="H1793" s="22">
        <v>2</v>
      </c>
      <c r="I1793" s="22">
        <v>2</v>
      </c>
      <c r="J1793" s="22">
        <v>2</v>
      </c>
    </row>
    <row r="1794" spans="1:10" ht="18.75">
      <c r="A1794" s="11"/>
      <c r="B1794" s="98" t="s">
        <v>821</v>
      </c>
      <c r="C1794" s="22"/>
      <c r="D1794" s="22">
        <v>2</v>
      </c>
      <c r="E1794" s="22" t="s">
        <v>911</v>
      </c>
      <c r="F1794" s="22">
        <v>2</v>
      </c>
      <c r="G1794" s="22">
        <v>2</v>
      </c>
      <c r="H1794" s="22">
        <v>2</v>
      </c>
      <c r="I1794" s="22">
        <v>2</v>
      </c>
      <c r="J1794" s="22">
        <v>2</v>
      </c>
    </row>
    <row r="1795" spans="1:10" ht="18.75">
      <c r="A1795" s="11"/>
      <c r="B1795" s="98" t="s">
        <v>1170</v>
      </c>
      <c r="C1795" s="22"/>
      <c r="D1795" s="22">
        <v>1</v>
      </c>
      <c r="E1795" s="22" t="s">
        <v>911</v>
      </c>
      <c r="F1795" s="22">
        <v>1</v>
      </c>
      <c r="G1795" s="22">
        <v>1</v>
      </c>
      <c r="H1795" s="22">
        <v>1</v>
      </c>
      <c r="I1795" s="22">
        <v>1</v>
      </c>
      <c r="J1795" s="22">
        <v>1</v>
      </c>
    </row>
    <row r="1796" spans="1:10" ht="18.75">
      <c r="A1796" s="11"/>
      <c r="B1796" s="98" t="s">
        <v>828</v>
      </c>
      <c r="C1796" s="22" t="s">
        <v>829</v>
      </c>
      <c r="D1796" s="22">
        <v>1</v>
      </c>
      <c r="E1796" s="22" t="s">
        <v>911</v>
      </c>
      <c r="F1796" s="22">
        <v>1</v>
      </c>
      <c r="G1796" s="22">
        <v>1</v>
      </c>
      <c r="H1796" s="22">
        <v>1</v>
      </c>
      <c r="I1796" s="22">
        <v>1</v>
      </c>
      <c r="J1796" s="22">
        <v>1</v>
      </c>
    </row>
    <row r="1797" spans="1:10" ht="18.75">
      <c r="A1797" s="11"/>
      <c r="B1797" s="98" t="s">
        <v>830</v>
      </c>
      <c r="C1797" s="22" t="s">
        <v>831</v>
      </c>
      <c r="D1797" s="22">
        <v>1</v>
      </c>
      <c r="E1797" s="22" t="s">
        <v>911</v>
      </c>
      <c r="F1797" s="22">
        <v>1</v>
      </c>
      <c r="G1797" s="22">
        <v>1</v>
      </c>
      <c r="H1797" s="22">
        <v>1</v>
      </c>
      <c r="I1797" s="22">
        <v>1</v>
      </c>
      <c r="J1797" s="22">
        <v>1</v>
      </c>
    </row>
    <row r="1798" spans="1:10" ht="18.75">
      <c r="A1798" s="11"/>
      <c r="B1798" s="98" t="s">
        <v>627</v>
      </c>
      <c r="C1798" s="22" t="s">
        <v>832</v>
      </c>
      <c r="D1798" s="22">
        <v>2</v>
      </c>
      <c r="E1798" s="22" t="s">
        <v>911</v>
      </c>
      <c r="F1798" s="22">
        <v>2</v>
      </c>
      <c r="G1798" s="22">
        <v>2</v>
      </c>
      <c r="H1798" s="22">
        <v>2</v>
      </c>
      <c r="I1798" s="22">
        <v>2</v>
      </c>
      <c r="J1798" s="22">
        <v>2</v>
      </c>
    </row>
    <row r="1799" spans="1:10" ht="18.75">
      <c r="A1799" s="11"/>
      <c r="B1799" s="98" t="s">
        <v>833</v>
      </c>
      <c r="C1799" s="22" t="s">
        <v>827</v>
      </c>
      <c r="D1799" s="22">
        <v>8</v>
      </c>
      <c r="E1799" s="22" t="s">
        <v>911</v>
      </c>
      <c r="F1799" s="22">
        <v>8</v>
      </c>
      <c r="G1799" s="22">
        <v>8</v>
      </c>
      <c r="H1799" s="22">
        <v>8</v>
      </c>
      <c r="I1799" s="22">
        <v>8</v>
      </c>
      <c r="J1799" s="22">
        <v>8</v>
      </c>
    </row>
    <row r="1800" spans="1:10" ht="18.75">
      <c r="A1800" s="11"/>
      <c r="B1800" s="98" t="s">
        <v>823</v>
      </c>
      <c r="C1800" s="22"/>
      <c r="D1800" s="22">
        <v>1</v>
      </c>
      <c r="E1800" s="22">
        <v>1</v>
      </c>
      <c r="F1800" s="22">
        <v>1</v>
      </c>
      <c r="G1800" s="22">
        <v>1</v>
      </c>
      <c r="H1800" s="22">
        <v>1</v>
      </c>
      <c r="I1800" s="22">
        <v>1</v>
      </c>
      <c r="J1800" s="22">
        <v>1</v>
      </c>
    </row>
    <row r="1801" spans="1:10" ht="18.75">
      <c r="A1801" s="11"/>
      <c r="B1801" s="98" t="s">
        <v>834</v>
      </c>
      <c r="C1801" s="22" t="s">
        <v>815</v>
      </c>
      <c r="D1801" s="22">
        <v>1</v>
      </c>
      <c r="E1801" s="22">
        <v>1</v>
      </c>
      <c r="F1801" s="22">
        <v>1</v>
      </c>
      <c r="G1801" s="22">
        <v>1</v>
      </c>
      <c r="H1801" s="22">
        <v>1</v>
      </c>
      <c r="I1801" s="22">
        <v>1</v>
      </c>
      <c r="J1801" s="22">
        <v>1</v>
      </c>
    </row>
    <row r="1802" spans="1:10" ht="18.75">
      <c r="A1802" s="11"/>
      <c r="B1802" s="98" t="s">
        <v>835</v>
      </c>
      <c r="C1802" s="22" t="s">
        <v>815</v>
      </c>
      <c r="D1802" s="22">
        <v>1</v>
      </c>
      <c r="E1802" s="22" t="s">
        <v>911</v>
      </c>
      <c r="F1802" s="22">
        <v>1</v>
      </c>
      <c r="G1802" s="22">
        <v>1</v>
      </c>
      <c r="H1802" s="22">
        <v>1</v>
      </c>
      <c r="I1802" s="22">
        <v>1</v>
      </c>
      <c r="J1802" s="22">
        <v>1</v>
      </c>
    </row>
    <row r="1803" spans="1:10" ht="18.75">
      <c r="A1803" s="11"/>
      <c r="B1803" s="98" t="s">
        <v>836</v>
      </c>
      <c r="C1803" s="22" t="s">
        <v>816</v>
      </c>
      <c r="D1803" s="22">
        <v>1</v>
      </c>
      <c r="E1803" s="22" t="s">
        <v>911</v>
      </c>
      <c r="F1803" s="22">
        <v>1</v>
      </c>
      <c r="G1803" s="22">
        <v>1</v>
      </c>
      <c r="H1803" s="22">
        <v>1</v>
      </c>
      <c r="I1803" s="22">
        <v>1</v>
      </c>
      <c r="J1803" s="22">
        <v>1</v>
      </c>
    </row>
    <row r="1804" spans="1:10" ht="18.75">
      <c r="A1804" s="11"/>
      <c r="B1804" s="98" t="s">
        <v>837</v>
      </c>
      <c r="C1804" s="22" t="s">
        <v>838</v>
      </c>
      <c r="D1804" s="22">
        <v>1</v>
      </c>
      <c r="E1804" s="22" t="s">
        <v>911</v>
      </c>
      <c r="F1804" s="22">
        <v>1</v>
      </c>
      <c r="G1804" s="22">
        <v>1</v>
      </c>
      <c r="H1804" s="22">
        <v>1</v>
      </c>
      <c r="I1804" s="22">
        <v>1</v>
      </c>
      <c r="J1804" s="22">
        <v>1</v>
      </c>
    </row>
    <row r="1805" spans="1:10" ht="18.75">
      <c r="A1805" s="11"/>
      <c r="B1805" s="98" t="s">
        <v>1695</v>
      </c>
      <c r="C1805" s="22" t="s">
        <v>1696</v>
      </c>
      <c r="D1805" s="22">
        <v>3</v>
      </c>
      <c r="E1805" s="22">
        <v>3</v>
      </c>
      <c r="F1805" s="22">
        <v>3</v>
      </c>
      <c r="G1805" s="22">
        <v>3</v>
      </c>
      <c r="H1805" s="22">
        <v>3</v>
      </c>
      <c r="I1805" s="22">
        <v>3</v>
      </c>
      <c r="J1805" s="22">
        <v>3</v>
      </c>
    </row>
    <row r="1806" spans="1:10" ht="18.75">
      <c r="A1806" s="11"/>
      <c r="B1806" s="98" t="s">
        <v>1963</v>
      </c>
      <c r="C1806" s="22" t="s">
        <v>1697</v>
      </c>
      <c r="D1806" s="22">
        <v>1</v>
      </c>
      <c r="E1806" s="22" t="s">
        <v>911</v>
      </c>
      <c r="F1806" s="22">
        <v>1</v>
      </c>
      <c r="G1806" s="22">
        <v>1</v>
      </c>
      <c r="H1806" s="22">
        <v>1</v>
      </c>
      <c r="I1806" s="22">
        <v>1</v>
      </c>
      <c r="J1806" s="22">
        <v>1</v>
      </c>
    </row>
    <row r="1807" spans="1:10" ht="18.75">
      <c r="A1807" s="11"/>
      <c r="B1807" s="104" t="s">
        <v>2275</v>
      </c>
      <c r="C1807" s="22"/>
      <c r="D1807" s="289" t="s">
        <v>911</v>
      </c>
      <c r="E1807" s="289" t="s">
        <v>911</v>
      </c>
      <c r="F1807" s="289">
        <v>21</v>
      </c>
      <c r="G1807" s="289">
        <v>21</v>
      </c>
      <c r="H1807" s="289">
        <v>21</v>
      </c>
      <c r="I1807" s="289">
        <v>21</v>
      </c>
      <c r="J1807" s="289">
        <v>21</v>
      </c>
    </row>
    <row r="1808" spans="1:10" ht="18.75">
      <c r="A1808" s="11"/>
      <c r="B1808" s="98" t="s">
        <v>666</v>
      </c>
      <c r="C1808" s="22">
        <v>80110</v>
      </c>
      <c r="D1808" s="22">
        <v>1</v>
      </c>
      <c r="E1808" s="22">
        <v>1</v>
      </c>
      <c r="F1808" s="22">
        <v>1</v>
      </c>
      <c r="G1808" s="22">
        <v>1</v>
      </c>
      <c r="H1808" s="22">
        <v>1</v>
      </c>
      <c r="I1808" s="22">
        <v>1</v>
      </c>
      <c r="J1808" s="22">
        <v>1</v>
      </c>
    </row>
    <row r="1809" spans="1:10" ht="18.75">
      <c r="A1809" s="11"/>
      <c r="B1809" s="98" t="s">
        <v>1483</v>
      </c>
      <c r="C1809" s="22">
        <v>80110</v>
      </c>
      <c r="D1809" s="22">
        <v>1</v>
      </c>
      <c r="E1809" s="22" t="s">
        <v>911</v>
      </c>
      <c r="F1809" s="22">
        <v>1</v>
      </c>
      <c r="G1809" s="22">
        <v>1</v>
      </c>
      <c r="H1809" s="22">
        <v>1</v>
      </c>
      <c r="I1809" s="22">
        <v>1</v>
      </c>
      <c r="J1809" s="22">
        <v>1</v>
      </c>
    </row>
    <row r="1810" spans="1:10" ht="18.75">
      <c r="A1810" s="11"/>
      <c r="B1810" s="98" t="s">
        <v>1698</v>
      </c>
      <c r="C1810" s="22"/>
      <c r="D1810" s="22">
        <v>1</v>
      </c>
      <c r="E1810" s="22" t="s">
        <v>911</v>
      </c>
      <c r="F1810" s="22">
        <v>1</v>
      </c>
      <c r="G1810" s="22">
        <v>1</v>
      </c>
      <c r="H1810" s="22">
        <v>1</v>
      </c>
      <c r="I1810" s="22">
        <v>1</v>
      </c>
      <c r="J1810" s="22">
        <v>1</v>
      </c>
    </row>
    <row r="1811" spans="1:10" ht="31.5">
      <c r="A1811" s="11"/>
      <c r="B1811" s="98" t="s">
        <v>1699</v>
      </c>
      <c r="C1811" s="22"/>
      <c r="D1811" s="22">
        <v>1</v>
      </c>
      <c r="E1811" s="22" t="s">
        <v>911</v>
      </c>
      <c r="F1811" s="22">
        <v>1</v>
      </c>
      <c r="G1811" s="22">
        <v>1</v>
      </c>
      <c r="H1811" s="22">
        <v>1</v>
      </c>
      <c r="I1811" s="22">
        <v>1</v>
      </c>
      <c r="J1811" s="22">
        <v>1</v>
      </c>
    </row>
    <row r="1812" spans="1:10" ht="18.75">
      <c r="A1812" s="11"/>
      <c r="B1812" s="98" t="s">
        <v>1811</v>
      </c>
      <c r="C1812" s="22"/>
      <c r="D1812" s="22">
        <v>1</v>
      </c>
      <c r="E1812" s="22" t="s">
        <v>911</v>
      </c>
      <c r="F1812" s="22">
        <v>1</v>
      </c>
      <c r="G1812" s="22">
        <v>1</v>
      </c>
      <c r="H1812" s="22">
        <v>1</v>
      </c>
      <c r="I1812" s="22">
        <v>1</v>
      </c>
      <c r="J1812" s="22">
        <v>1</v>
      </c>
    </row>
    <row r="1813" spans="1:10" ht="18.75">
      <c r="A1813" s="11"/>
      <c r="B1813" s="98" t="s">
        <v>1700</v>
      </c>
      <c r="C1813" s="22"/>
      <c r="D1813" s="22">
        <v>1</v>
      </c>
      <c r="E1813" s="22" t="s">
        <v>911</v>
      </c>
      <c r="F1813" s="22">
        <v>1</v>
      </c>
      <c r="G1813" s="22">
        <v>1</v>
      </c>
      <c r="H1813" s="22">
        <v>1</v>
      </c>
      <c r="I1813" s="22">
        <v>1</v>
      </c>
      <c r="J1813" s="22">
        <v>1</v>
      </c>
    </row>
    <row r="1814" spans="1:10" ht="18.75">
      <c r="A1814" s="11"/>
      <c r="B1814" s="98" t="s">
        <v>667</v>
      </c>
      <c r="C1814" s="22">
        <v>80109</v>
      </c>
      <c r="D1814" s="22">
        <v>1</v>
      </c>
      <c r="E1814" s="22" t="s">
        <v>911</v>
      </c>
      <c r="F1814" s="22">
        <v>1</v>
      </c>
      <c r="G1814" s="22">
        <v>1</v>
      </c>
      <c r="H1814" s="22">
        <v>1</v>
      </c>
      <c r="I1814" s="22">
        <v>1</v>
      </c>
      <c r="J1814" s="22">
        <v>1</v>
      </c>
    </row>
    <row r="1815" spans="1:10" ht="18.75">
      <c r="A1815" s="11"/>
      <c r="B1815" s="98" t="s">
        <v>1701</v>
      </c>
      <c r="C1815" s="22">
        <v>800110</v>
      </c>
      <c r="D1815" s="22">
        <v>1</v>
      </c>
      <c r="E1815" s="22" t="s">
        <v>911</v>
      </c>
      <c r="F1815" s="22">
        <v>1</v>
      </c>
      <c r="G1815" s="22">
        <v>1</v>
      </c>
      <c r="H1815" s="22">
        <v>1</v>
      </c>
      <c r="I1815" s="22">
        <v>1</v>
      </c>
      <c r="J1815" s="22">
        <v>1</v>
      </c>
    </row>
    <row r="1816" spans="1:10" ht="18.75">
      <c r="A1816" s="11"/>
      <c r="B1816" s="98" t="s">
        <v>1702</v>
      </c>
      <c r="C1816" s="22">
        <v>800110</v>
      </c>
      <c r="D1816" s="22">
        <v>1</v>
      </c>
      <c r="E1816" s="22">
        <v>1</v>
      </c>
      <c r="F1816" s="22">
        <v>1</v>
      </c>
      <c r="G1816" s="22">
        <v>1</v>
      </c>
      <c r="H1816" s="22">
        <v>1</v>
      </c>
      <c r="I1816" s="22">
        <v>1</v>
      </c>
      <c r="J1816" s="22">
        <v>1</v>
      </c>
    </row>
    <row r="1817" spans="1:10" ht="18.75">
      <c r="A1817" s="11"/>
      <c r="B1817" s="98" t="s">
        <v>1703</v>
      </c>
      <c r="C1817" s="22">
        <v>80507</v>
      </c>
      <c r="D1817" s="22">
        <v>1</v>
      </c>
      <c r="E1817" s="22" t="s">
        <v>911</v>
      </c>
      <c r="F1817" s="22">
        <v>1</v>
      </c>
      <c r="G1817" s="22">
        <v>1</v>
      </c>
      <c r="H1817" s="22">
        <v>1</v>
      </c>
      <c r="I1817" s="22">
        <v>1</v>
      </c>
      <c r="J1817" s="22">
        <v>1</v>
      </c>
    </row>
    <row r="1818" spans="1:10" ht="18.75">
      <c r="A1818" s="11"/>
      <c r="B1818" s="98" t="s">
        <v>1704</v>
      </c>
      <c r="C1818" s="22">
        <v>80111</v>
      </c>
      <c r="D1818" s="22">
        <v>1</v>
      </c>
      <c r="E1818" s="22" t="s">
        <v>911</v>
      </c>
      <c r="F1818" s="22">
        <v>1</v>
      </c>
      <c r="G1818" s="22">
        <v>1</v>
      </c>
      <c r="H1818" s="22">
        <v>1</v>
      </c>
      <c r="I1818" s="22">
        <v>1</v>
      </c>
      <c r="J1818" s="22">
        <v>1</v>
      </c>
    </row>
    <row r="1819" spans="1:10" ht="18.75">
      <c r="A1819" s="11"/>
      <c r="B1819" s="98" t="s">
        <v>1705</v>
      </c>
      <c r="C1819" s="22">
        <v>80507</v>
      </c>
      <c r="D1819" s="22">
        <v>1</v>
      </c>
      <c r="E1819" s="22" t="s">
        <v>911</v>
      </c>
      <c r="F1819" s="22">
        <v>1</v>
      </c>
      <c r="G1819" s="22">
        <v>1</v>
      </c>
      <c r="H1819" s="22">
        <v>1</v>
      </c>
      <c r="I1819" s="22">
        <v>1</v>
      </c>
      <c r="J1819" s="22">
        <v>1</v>
      </c>
    </row>
    <row r="1820" spans="1:10" ht="18.75">
      <c r="A1820" s="11"/>
      <c r="B1820" s="98" t="s">
        <v>1706</v>
      </c>
      <c r="C1820" s="22">
        <v>80507</v>
      </c>
      <c r="D1820" s="22">
        <v>1</v>
      </c>
      <c r="E1820" s="22" t="s">
        <v>911</v>
      </c>
      <c r="F1820" s="22">
        <v>2</v>
      </c>
      <c r="G1820" s="22">
        <v>2</v>
      </c>
      <c r="H1820" s="22">
        <v>2</v>
      </c>
      <c r="I1820" s="22">
        <v>2</v>
      </c>
      <c r="J1820" s="22">
        <v>2</v>
      </c>
    </row>
    <row r="1821" spans="1:10" ht="18.75">
      <c r="A1821" s="11"/>
      <c r="B1821" s="98" t="s">
        <v>1707</v>
      </c>
      <c r="C1821" s="22"/>
      <c r="D1821" s="22">
        <v>4</v>
      </c>
      <c r="E1821" s="22">
        <v>2</v>
      </c>
      <c r="F1821" s="22">
        <v>4</v>
      </c>
      <c r="G1821" s="22">
        <v>4</v>
      </c>
      <c r="H1821" s="22">
        <v>4</v>
      </c>
      <c r="I1821" s="22">
        <v>4</v>
      </c>
      <c r="J1821" s="22">
        <v>4</v>
      </c>
    </row>
    <row r="1822" spans="1:10" ht="18.75">
      <c r="A1822" s="11"/>
      <c r="B1822" s="98" t="s">
        <v>1708</v>
      </c>
      <c r="C1822" s="22"/>
      <c r="D1822" s="22">
        <v>1</v>
      </c>
      <c r="E1822" s="22" t="s">
        <v>911</v>
      </c>
      <c r="F1822" s="22">
        <v>1</v>
      </c>
      <c r="G1822" s="22">
        <v>1</v>
      </c>
      <c r="H1822" s="22">
        <v>1</v>
      </c>
      <c r="I1822" s="22">
        <v>1</v>
      </c>
      <c r="J1822" s="22">
        <v>1</v>
      </c>
    </row>
    <row r="1823" spans="1:10" ht="18.75">
      <c r="A1823" s="11"/>
      <c r="B1823" s="98" t="s">
        <v>1709</v>
      </c>
      <c r="C1823" s="22">
        <v>80110</v>
      </c>
      <c r="D1823" s="22">
        <v>1</v>
      </c>
      <c r="E1823" s="22" t="s">
        <v>911</v>
      </c>
      <c r="F1823" s="22">
        <v>1</v>
      </c>
      <c r="G1823" s="22">
        <v>1</v>
      </c>
      <c r="H1823" s="22">
        <v>1</v>
      </c>
      <c r="I1823" s="22">
        <v>1</v>
      </c>
      <c r="J1823" s="22">
        <v>1</v>
      </c>
    </row>
    <row r="1824" spans="1:10" ht="18.75">
      <c r="A1824" s="11"/>
      <c r="B1824" s="98" t="s">
        <v>1710</v>
      </c>
      <c r="C1824" s="22"/>
      <c r="D1824" s="22">
        <v>1</v>
      </c>
      <c r="E1824" s="22">
        <v>1</v>
      </c>
      <c r="F1824" s="22">
        <v>1</v>
      </c>
      <c r="G1824" s="22">
        <v>1</v>
      </c>
      <c r="H1824" s="22">
        <v>1</v>
      </c>
      <c r="I1824" s="22">
        <v>1</v>
      </c>
      <c r="J1824" s="22">
        <v>1</v>
      </c>
    </row>
    <row r="1825" spans="1:10" ht="16.5" customHeight="1">
      <c r="A1825" s="179">
        <v>5</v>
      </c>
      <c r="B1825" s="95" t="s">
        <v>1551</v>
      </c>
      <c r="C1825" s="54"/>
      <c r="D1825" s="54">
        <v>50</v>
      </c>
      <c r="E1825" s="54">
        <v>8</v>
      </c>
      <c r="F1825" s="54">
        <v>17</v>
      </c>
      <c r="G1825" s="22" t="s">
        <v>911</v>
      </c>
      <c r="H1825" s="22" t="s">
        <v>911</v>
      </c>
      <c r="I1825" s="22" t="s">
        <v>911</v>
      </c>
      <c r="J1825" s="22" t="s">
        <v>911</v>
      </c>
    </row>
    <row r="1826" spans="1:10" ht="18.75">
      <c r="A1826" s="11"/>
      <c r="B1826" s="104" t="s">
        <v>179</v>
      </c>
      <c r="C1826" s="289"/>
      <c r="D1826" s="289">
        <v>35</v>
      </c>
      <c r="E1826" s="289">
        <v>7</v>
      </c>
      <c r="F1826" s="289">
        <v>15</v>
      </c>
      <c r="G1826" s="22" t="s">
        <v>911</v>
      </c>
      <c r="H1826" s="22" t="s">
        <v>911</v>
      </c>
      <c r="I1826" s="22" t="s">
        <v>911</v>
      </c>
      <c r="J1826" s="22" t="s">
        <v>911</v>
      </c>
    </row>
    <row r="1827" spans="1:10" ht="18.75">
      <c r="A1827" s="11"/>
      <c r="B1827" s="98" t="s">
        <v>1714</v>
      </c>
      <c r="C1827" s="22" t="s">
        <v>1715</v>
      </c>
      <c r="D1827" s="22">
        <v>1</v>
      </c>
      <c r="E1827" s="22">
        <v>1</v>
      </c>
      <c r="F1827" s="22">
        <v>2</v>
      </c>
      <c r="G1827" s="22" t="s">
        <v>911</v>
      </c>
      <c r="H1827" s="22" t="s">
        <v>911</v>
      </c>
      <c r="I1827" s="22" t="s">
        <v>911</v>
      </c>
      <c r="J1827" s="22" t="s">
        <v>911</v>
      </c>
    </row>
    <row r="1828" spans="1:10" ht="18.75">
      <c r="A1828" s="11"/>
      <c r="B1828" s="98" t="s">
        <v>1711</v>
      </c>
      <c r="C1828" s="22" t="s">
        <v>827</v>
      </c>
      <c r="D1828" s="22">
        <v>4</v>
      </c>
      <c r="E1828" s="22" t="s">
        <v>911</v>
      </c>
      <c r="F1828" s="22">
        <v>2</v>
      </c>
      <c r="G1828" s="22" t="s">
        <v>911</v>
      </c>
      <c r="H1828" s="22" t="s">
        <v>911</v>
      </c>
      <c r="I1828" s="22" t="s">
        <v>911</v>
      </c>
      <c r="J1828" s="22" t="s">
        <v>911</v>
      </c>
    </row>
    <row r="1829" spans="1:10" ht="18.75">
      <c r="A1829" s="11"/>
      <c r="B1829" s="98" t="s">
        <v>1712</v>
      </c>
      <c r="C1829" s="22" t="s">
        <v>1713</v>
      </c>
      <c r="D1829" s="22">
        <v>17</v>
      </c>
      <c r="E1829" s="22">
        <v>2</v>
      </c>
      <c r="F1829" s="22">
        <v>6</v>
      </c>
      <c r="G1829" s="22" t="s">
        <v>911</v>
      </c>
      <c r="H1829" s="22" t="s">
        <v>911</v>
      </c>
      <c r="I1829" s="22" t="s">
        <v>911</v>
      </c>
      <c r="J1829" s="22" t="s">
        <v>911</v>
      </c>
    </row>
    <row r="1830" spans="1:10" ht="18.75">
      <c r="A1830" s="11"/>
      <c r="B1830" s="98" t="s">
        <v>1842</v>
      </c>
      <c r="C1830" s="22"/>
      <c r="D1830" s="22">
        <v>1</v>
      </c>
      <c r="E1830" s="22" t="s">
        <v>911</v>
      </c>
      <c r="F1830" s="22">
        <v>1</v>
      </c>
      <c r="G1830" s="22" t="s">
        <v>911</v>
      </c>
      <c r="H1830" s="22" t="s">
        <v>911</v>
      </c>
      <c r="I1830" s="22" t="s">
        <v>911</v>
      </c>
      <c r="J1830" s="22" t="s">
        <v>911</v>
      </c>
    </row>
    <row r="1831" spans="1:10" ht="18.75">
      <c r="A1831" s="11"/>
      <c r="B1831" s="98" t="s">
        <v>1718</v>
      </c>
      <c r="C1831" s="22"/>
      <c r="D1831" s="22">
        <v>1</v>
      </c>
      <c r="E1831" s="22" t="s">
        <v>911</v>
      </c>
      <c r="F1831" s="22">
        <v>1</v>
      </c>
      <c r="G1831" s="22" t="s">
        <v>911</v>
      </c>
      <c r="H1831" s="22" t="s">
        <v>911</v>
      </c>
      <c r="I1831" s="22" t="s">
        <v>911</v>
      </c>
      <c r="J1831" s="22" t="s">
        <v>911</v>
      </c>
    </row>
    <row r="1832" spans="1:10" ht="18.75">
      <c r="A1832" s="11"/>
      <c r="B1832" s="98" t="s">
        <v>1719</v>
      </c>
      <c r="C1832" s="22"/>
      <c r="D1832" s="22">
        <v>2</v>
      </c>
      <c r="E1832" s="22">
        <v>2</v>
      </c>
      <c r="F1832" s="22">
        <v>1</v>
      </c>
      <c r="G1832" s="22" t="s">
        <v>911</v>
      </c>
      <c r="H1832" s="22" t="s">
        <v>911</v>
      </c>
      <c r="I1832" s="22" t="s">
        <v>911</v>
      </c>
      <c r="J1832" s="22" t="s">
        <v>911</v>
      </c>
    </row>
    <row r="1833" spans="1:10" ht="18.75">
      <c r="A1833" s="11"/>
      <c r="B1833" s="98" t="s">
        <v>1835</v>
      </c>
      <c r="C1833" s="22" t="s">
        <v>1720</v>
      </c>
      <c r="D1833" s="22">
        <v>1</v>
      </c>
      <c r="E1833" s="22" t="s">
        <v>911</v>
      </c>
      <c r="F1833" s="22">
        <v>1</v>
      </c>
      <c r="G1833" s="22" t="s">
        <v>911</v>
      </c>
      <c r="H1833" s="22" t="s">
        <v>911</v>
      </c>
      <c r="I1833" s="22" t="s">
        <v>911</v>
      </c>
      <c r="J1833" s="22" t="s">
        <v>911</v>
      </c>
    </row>
    <row r="1834" spans="1:10" ht="18.75">
      <c r="A1834" s="11"/>
      <c r="B1834" s="98" t="s">
        <v>544</v>
      </c>
      <c r="C1834" s="22" t="s">
        <v>820</v>
      </c>
      <c r="D1834" s="22">
        <v>2</v>
      </c>
      <c r="E1834" s="22">
        <v>1</v>
      </c>
      <c r="F1834" s="22">
        <v>1</v>
      </c>
      <c r="G1834" s="22" t="s">
        <v>911</v>
      </c>
      <c r="H1834" s="22" t="s">
        <v>911</v>
      </c>
      <c r="I1834" s="22" t="s">
        <v>911</v>
      </c>
      <c r="J1834" s="22" t="s">
        <v>911</v>
      </c>
    </row>
    <row r="1835" spans="1:10" ht="18.75">
      <c r="A1835" s="11"/>
      <c r="B1835" s="104" t="s">
        <v>2275</v>
      </c>
      <c r="C1835" s="22"/>
      <c r="D1835" s="289">
        <v>11</v>
      </c>
      <c r="E1835" s="289" t="s">
        <v>911</v>
      </c>
      <c r="F1835" s="289">
        <v>2</v>
      </c>
      <c r="G1835" s="22" t="s">
        <v>911</v>
      </c>
      <c r="H1835" s="22" t="s">
        <v>911</v>
      </c>
      <c r="I1835" s="22" t="s">
        <v>911</v>
      </c>
      <c r="J1835" s="22" t="s">
        <v>911</v>
      </c>
    </row>
    <row r="1836" spans="1:10" ht="18.75">
      <c r="A1836" s="11"/>
      <c r="B1836" s="98" t="s">
        <v>1716</v>
      </c>
      <c r="C1836" s="22"/>
      <c r="D1836" s="22">
        <v>1</v>
      </c>
      <c r="E1836" s="22" t="s">
        <v>911</v>
      </c>
      <c r="F1836" s="22">
        <v>1</v>
      </c>
      <c r="G1836" s="22" t="s">
        <v>911</v>
      </c>
      <c r="H1836" s="22" t="s">
        <v>911</v>
      </c>
      <c r="I1836" s="22" t="s">
        <v>911</v>
      </c>
      <c r="J1836" s="22" t="s">
        <v>911</v>
      </c>
    </row>
    <row r="1837" spans="1:10" ht="18.75">
      <c r="A1837" s="11"/>
      <c r="B1837" s="98" t="s">
        <v>1717</v>
      </c>
      <c r="C1837" s="22"/>
      <c r="D1837" s="22">
        <v>1</v>
      </c>
      <c r="E1837" s="22" t="s">
        <v>911</v>
      </c>
      <c r="F1837" s="22">
        <v>1</v>
      </c>
      <c r="G1837" s="22" t="s">
        <v>911</v>
      </c>
      <c r="H1837" s="22" t="s">
        <v>911</v>
      </c>
      <c r="I1837" s="22" t="s">
        <v>911</v>
      </c>
      <c r="J1837" s="22" t="s">
        <v>911</v>
      </c>
    </row>
    <row r="1838" spans="1:10" ht="18.75">
      <c r="A1838" s="179">
        <v>6</v>
      </c>
      <c r="B1838" s="95" t="s">
        <v>1552</v>
      </c>
      <c r="C1838" s="22"/>
      <c r="D1838" s="54">
        <v>500</v>
      </c>
      <c r="E1838" s="54" t="s">
        <v>911</v>
      </c>
      <c r="F1838" s="54">
        <v>44</v>
      </c>
      <c r="G1838" s="54">
        <v>44</v>
      </c>
      <c r="H1838" s="54">
        <v>44</v>
      </c>
      <c r="I1838" s="54">
        <v>44</v>
      </c>
      <c r="J1838" s="54">
        <v>44</v>
      </c>
    </row>
    <row r="1839" spans="1:10" ht="18.75">
      <c r="A1839" s="11"/>
      <c r="B1839" s="104" t="s">
        <v>179</v>
      </c>
      <c r="C1839" s="22"/>
      <c r="D1839" s="289">
        <v>16</v>
      </c>
      <c r="E1839" s="289" t="s">
        <v>911</v>
      </c>
      <c r="F1839" s="289">
        <v>22</v>
      </c>
      <c r="G1839" s="289">
        <v>22</v>
      </c>
      <c r="H1839" s="289">
        <v>22</v>
      </c>
      <c r="I1839" s="289">
        <v>22</v>
      </c>
      <c r="J1839" s="289">
        <v>22</v>
      </c>
    </row>
    <row r="1840" spans="1:10" ht="18.75">
      <c r="A1840" s="11"/>
      <c r="B1840" s="98" t="s">
        <v>1721</v>
      </c>
      <c r="C1840" s="22"/>
      <c r="D1840" s="22" t="s">
        <v>911</v>
      </c>
      <c r="E1840" s="22" t="s">
        <v>911</v>
      </c>
      <c r="F1840" s="22">
        <v>2</v>
      </c>
      <c r="G1840" s="22">
        <v>2</v>
      </c>
      <c r="H1840" s="22">
        <v>2</v>
      </c>
      <c r="I1840" s="22">
        <v>2</v>
      </c>
      <c r="J1840" s="22">
        <v>2</v>
      </c>
    </row>
    <row r="1841" spans="1:10" ht="18.75">
      <c r="A1841" s="11"/>
      <c r="B1841" s="98" t="s">
        <v>1722</v>
      </c>
      <c r="C1841" s="22"/>
      <c r="D1841" s="22" t="s">
        <v>911</v>
      </c>
      <c r="E1841" s="22" t="s">
        <v>911</v>
      </c>
      <c r="F1841" s="22">
        <v>7</v>
      </c>
      <c r="G1841" s="22">
        <v>7</v>
      </c>
      <c r="H1841" s="22">
        <v>7</v>
      </c>
      <c r="I1841" s="22">
        <v>7</v>
      </c>
      <c r="J1841" s="22">
        <v>7</v>
      </c>
    </row>
    <row r="1842" spans="1:10" ht="18.75">
      <c r="A1842" s="11"/>
      <c r="B1842" s="98" t="s">
        <v>1721</v>
      </c>
      <c r="C1842" s="22"/>
      <c r="D1842" s="22" t="s">
        <v>911</v>
      </c>
      <c r="E1842" s="22" t="s">
        <v>911</v>
      </c>
      <c r="F1842" s="22">
        <v>4</v>
      </c>
      <c r="G1842" s="22">
        <v>4</v>
      </c>
      <c r="H1842" s="22">
        <v>4</v>
      </c>
      <c r="I1842" s="22">
        <v>4</v>
      </c>
      <c r="J1842" s="22">
        <v>4</v>
      </c>
    </row>
    <row r="1843" spans="1:10" ht="18.75">
      <c r="A1843" s="11"/>
      <c r="B1843" s="98" t="s">
        <v>1723</v>
      </c>
      <c r="C1843" s="22"/>
      <c r="D1843" s="22" t="s">
        <v>911</v>
      </c>
      <c r="E1843" s="22" t="s">
        <v>911</v>
      </c>
      <c r="F1843" s="22">
        <v>4</v>
      </c>
      <c r="G1843" s="22">
        <v>4</v>
      </c>
      <c r="H1843" s="22">
        <v>4</v>
      </c>
      <c r="I1843" s="22">
        <v>4</v>
      </c>
      <c r="J1843" s="22">
        <v>4</v>
      </c>
    </row>
    <row r="1844" spans="1:10" ht="18.75">
      <c r="A1844" s="12"/>
      <c r="B1844" s="98" t="s">
        <v>1724</v>
      </c>
      <c r="C1844" s="22"/>
      <c r="D1844" s="22" t="s">
        <v>911</v>
      </c>
      <c r="E1844" s="22" t="s">
        <v>911</v>
      </c>
      <c r="F1844" s="22">
        <v>5</v>
      </c>
      <c r="G1844" s="22">
        <v>5</v>
      </c>
      <c r="H1844" s="22">
        <v>5</v>
      </c>
      <c r="I1844" s="22">
        <v>5</v>
      </c>
      <c r="J1844" s="22">
        <v>5</v>
      </c>
    </row>
    <row r="1845" spans="1:10" ht="18.75">
      <c r="A1845" s="12"/>
      <c r="B1845" s="104" t="s">
        <v>1575</v>
      </c>
      <c r="C1845" s="22"/>
      <c r="D1845" s="22"/>
      <c r="E1845" s="22"/>
      <c r="F1845" s="289">
        <v>20</v>
      </c>
      <c r="G1845" s="289">
        <v>20</v>
      </c>
      <c r="H1845" s="289">
        <v>20</v>
      </c>
      <c r="I1845" s="289">
        <v>20</v>
      </c>
      <c r="J1845" s="289">
        <v>20</v>
      </c>
    </row>
    <row r="1846" spans="1:10" ht="18.75">
      <c r="A1846" s="12"/>
      <c r="B1846" s="262" t="s">
        <v>315</v>
      </c>
      <c r="C1846" s="11"/>
      <c r="D1846" s="11"/>
      <c r="E1846" s="11"/>
      <c r="F1846" s="432">
        <v>15</v>
      </c>
      <c r="G1846" s="432">
        <v>15</v>
      </c>
      <c r="H1846" s="432">
        <v>15</v>
      </c>
      <c r="I1846" s="432">
        <v>15</v>
      </c>
      <c r="J1846" s="432">
        <v>15</v>
      </c>
    </row>
    <row r="1847" spans="1:10" ht="18.75">
      <c r="A1847" s="12"/>
      <c r="B1847" s="262" t="s">
        <v>1366</v>
      </c>
      <c r="C1847" s="11"/>
      <c r="D1847" s="11"/>
      <c r="E1847" s="11"/>
      <c r="F1847" s="432">
        <v>5</v>
      </c>
      <c r="G1847" s="432">
        <v>5</v>
      </c>
      <c r="H1847" s="432">
        <v>5</v>
      </c>
      <c r="I1847" s="432">
        <v>5</v>
      </c>
      <c r="J1847" s="432">
        <v>5</v>
      </c>
    </row>
    <row r="1848" spans="1:10" ht="18.75">
      <c r="A1848" s="179">
        <v>7</v>
      </c>
      <c r="B1848" s="95" t="s">
        <v>1553</v>
      </c>
      <c r="C1848" s="54"/>
      <c r="D1848" s="54">
        <v>39</v>
      </c>
      <c r="E1848" s="54" t="s">
        <v>911</v>
      </c>
      <c r="F1848" s="54">
        <v>2</v>
      </c>
      <c r="G1848" s="54">
        <v>2</v>
      </c>
      <c r="H1848" s="54">
        <v>1</v>
      </c>
      <c r="I1848" s="54">
        <v>5</v>
      </c>
      <c r="J1848" s="54">
        <v>8</v>
      </c>
    </row>
    <row r="1849" spans="1:10" ht="18.75">
      <c r="A1849" s="11"/>
      <c r="B1849" s="104" t="s">
        <v>179</v>
      </c>
      <c r="C1849" s="98"/>
      <c r="D1849" s="289">
        <v>22</v>
      </c>
      <c r="E1849" s="289" t="s">
        <v>911</v>
      </c>
      <c r="F1849" s="289">
        <v>2</v>
      </c>
      <c r="G1849" s="289">
        <v>2</v>
      </c>
      <c r="H1849" s="289">
        <v>1</v>
      </c>
      <c r="I1849" s="289">
        <v>3</v>
      </c>
      <c r="J1849" s="289">
        <v>4</v>
      </c>
    </row>
    <row r="1850" spans="1:10" ht="18.75">
      <c r="A1850" s="11"/>
      <c r="B1850" s="98" t="s">
        <v>1090</v>
      </c>
      <c r="C1850" s="98"/>
      <c r="D1850" s="22">
        <v>4</v>
      </c>
      <c r="E1850" s="22" t="s">
        <v>911</v>
      </c>
      <c r="F1850" s="22">
        <v>1</v>
      </c>
      <c r="G1850" s="22">
        <v>1</v>
      </c>
      <c r="H1850" s="22" t="s">
        <v>911</v>
      </c>
      <c r="I1850" s="22" t="s">
        <v>911</v>
      </c>
      <c r="J1850" s="22" t="s">
        <v>911</v>
      </c>
    </row>
    <row r="1851" spans="1:10" ht="18.75">
      <c r="A1851" s="11"/>
      <c r="B1851" s="98" t="s">
        <v>1171</v>
      </c>
      <c r="C1851" s="98"/>
      <c r="D1851" s="22">
        <v>4</v>
      </c>
      <c r="E1851" s="22">
        <v>4</v>
      </c>
      <c r="F1851" s="22" t="s">
        <v>911</v>
      </c>
      <c r="G1851" s="22" t="s">
        <v>911</v>
      </c>
      <c r="H1851" s="22">
        <v>1</v>
      </c>
      <c r="I1851" s="22">
        <v>2</v>
      </c>
      <c r="J1851" s="22">
        <v>3</v>
      </c>
    </row>
    <row r="1852" spans="1:10" ht="18.75">
      <c r="A1852" s="11"/>
      <c r="B1852" s="98" t="s">
        <v>108</v>
      </c>
      <c r="C1852" s="98"/>
      <c r="D1852" s="22">
        <v>1</v>
      </c>
      <c r="E1852" s="22">
        <v>1</v>
      </c>
      <c r="F1852" s="22" t="s">
        <v>911</v>
      </c>
      <c r="G1852" s="22" t="s">
        <v>911</v>
      </c>
      <c r="H1852" s="22" t="s">
        <v>911</v>
      </c>
      <c r="I1852" s="22">
        <v>1</v>
      </c>
      <c r="J1852" s="22">
        <v>1</v>
      </c>
    </row>
    <row r="1853" spans="1:10" ht="18.75">
      <c r="A1853" s="11"/>
      <c r="B1853" s="98" t="s">
        <v>855</v>
      </c>
      <c r="C1853" s="98"/>
      <c r="D1853" s="22">
        <v>1</v>
      </c>
      <c r="E1853" s="22" t="s">
        <v>911</v>
      </c>
      <c r="F1853" s="22">
        <v>1</v>
      </c>
      <c r="G1853" s="22">
        <v>1</v>
      </c>
      <c r="H1853" s="22" t="s">
        <v>911</v>
      </c>
      <c r="I1853" s="22" t="s">
        <v>911</v>
      </c>
      <c r="J1853" s="22" t="s">
        <v>911</v>
      </c>
    </row>
    <row r="1854" spans="1:10" ht="18.75">
      <c r="A1854" s="11"/>
      <c r="B1854" s="104" t="s">
        <v>1575</v>
      </c>
      <c r="C1854" s="98"/>
      <c r="D1854" s="289">
        <v>5</v>
      </c>
      <c r="E1854" s="289" t="s">
        <v>911</v>
      </c>
      <c r="F1854" s="201" t="s">
        <v>911</v>
      </c>
      <c r="G1854" s="201" t="s">
        <v>911</v>
      </c>
      <c r="H1854" s="289" t="s">
        <v>911</v>
      </c>
      <c r="I1854" s="289">
        <v>1</v>
      </c>
      <c r="J1854" s="289">
        <v>1</v>
      </c>
    </row>
    <row r="1855" spans="1:10" ht="18.75">
      <c r="A1855" s="11"/>
      <c r="B1855" s="98" t="s">
        <v>1091</v>
      </c>
      <c r="C1855" s="98"/>
      <c r="D1855" s="22">
        <v>1</v>
      </c>
      <c r="E1855" s="22" t="s">
        <v>911</v>
      </c>
      <c r="F1855" s="54" t="s">
        <v>911</v>
      </c>
      <c r="G1855" s="54" t="s">
        <v>911</v>
      </c>
      <c r="H1855" s="22" t="s">
        <v>911</v>
      </c>
      <c r="I1855" s="22" t="s">
        <v>911</v>
      </c>
      <c r="J1855" s="22" t="s">
        <v>911</v>
      </c>
    </row>
    <row r="1856" spans="1:10" ht="18.75">
      <c r="A1856" s="11"/>
      <c r="B1856" s="98" t="s">
        <v>1092</v>
      </c>
      <c r="C1856" s="98"/>
      <c r="D1856" s="22">
        <v>1</v>
      </c>
      <c r="E1856" s="22">
        <v>1</v>
      </c>
      <c r="F1856" s="54" t="s">
        <v>911</v>
      </c>
      <c r="G1856" s="54" t="s">
        <v>911</v>
      </c>
      <c r="H1856" s="22" t="s">
        <v>911</v>
      </c>
      <c r="I1856" s="22">
        <v>1</v>
      </c>
      <c r="J1856" s="22">
        <v>1</v>
      </c>
    </row>
    <row r="1857" spans="1:10" ht="18.75">
      <c r="A1857" s="11"/>
      <c r="B1857" s="104" t="s">
        <v>2275</v>
      </c>
      <c r="C1857" s="98"/>
      <c r="D1857" s="289">
        <v>12</v>
      </c>
      <c r="E1857" s="289" t="s">
        <v>911</v>
      </c>
      <c r="F1857" s="289" t="s">
        <v>911</v>
      </c>
      <c r="G1857" s="289" t="s">
        <v>911</v>
      </c>
      <c r="H1857" s="289" t="s">
        <v>911</v>
      </c>
      <c r="I1857" s="289">
        <v>1</v>
      </c>
      <c r="J1857" s="289">
        <v>3</v>
      </c>
    </row>
    <row r="1858" spans="1:10" ht="18.75">
      <c r="A1858" s="11"/>
      <c r="B1858" s="98" t="s">
        <v>1818</v>
      </c>
      <c r="C1858" s="22">
        <v>23998</v>
      </c>
      <c r="D1858" s="22">
        <v>1</v>
      </c>
      <c r="E1858" s="22">
        <v>1</v>
      </c>
      <c r="F1858" s="54" t="s">
        <v>911</v>
      </c>
      <c r="G1858" s="54" t="s">
        <v>911</v>
      </c>
      <c r="H1858" s="54" t="s">
        <v>911</v>
      </c>
      <c r="I1858" s="22">
        <v>1</v>
      </c>
      <c r="J1858" s="22">
        <v>1</v>
      </c>
    </row>
    <row r="1859" spans="1:10" ht="18.75">
      <c r="A1859" s="11"/>
      <c r="B1859" s="98" t="s">
        <v>663</v>
      </c>
      <c r="C1859" s="22">
        <v>24110</v>
      </c>
      <c r="D1859" s="22">
        <v>1</v>
      </c>
      <c r="E1859" s="22">
        <v>1</v>
      </c>
      <c r="F1859" s="54" t="s">
        <v>911</v>
      </c>
      <c r="G1859" s="54" t="s">
        <v>911</v>
      </c>
      <c r="H1859" s="54" t="s">
        <v>911</v>
      </c>
      <c r="I1859" s="54" t="s">
        <v>911</v>
      </c>
      <c r="J1859" s="22">
        <v>1</v>
      </c>
    </row>
    <row r="1860" spans="1:10" ht="18.75">
      <c r="A1860" s="11"/>
      <c r="B1860" s="98" t="s">
        <v>1093</v>
      </c>
      <c r="C1860" s="98"/>
      <c r="D1860" s="22">
        <v>1</v>
      </c>
      <c r="E1860" s="22">
        <v>1</v>
      </c>
      <c r="F1860" s="54" t="s">
        <v>911</v>
      </c>
      <c r="G1860" s="54" t="s">
        <v>911</v>
      </c>
      <c r="H1860" s="54" t="s">
        <v>911</v>
      </c>
      <c r="I1860" s="54" t="s">
        <v>911</v>
      </c>
      <c r="J1860" s="22">
        <v>1</v>
      </c>
    </row>
    <row r="1861" spans="1:10" ht="18.75">
      <c r="A1861" s="179">
        <v>8</v>
      </c>
      <c r="B1861" s="184" t="s">
        <v>166</v>
      </c>
      <c r="C1861" s="245" t="s">
        <v>278</v>
      </c>
      <c r="D1861" s="245">
        <v>25</v>
      </c>
      <c r="E1861" s="245" t="s">
        <v>911</v>
      </c>
      <c r="F1861" s="245">
        <v>6</v>
      </c>
      <c r="G1861" s="245">
        <v>6</v>
      </c>
      <c r="H1861" s="245">
        <v>6</v>
      </c>
      <c r="I1861" s="245">
        <v>6</v>
      </c>
      <c r="J1861" s="245">
        <v>6</v>
      </c>
    </row>
    <row r="1862" spans="1:10" ht="18.75">
      <c r="A1862" s="65"/>
      <c r="B1862" s="104" t="s">
        <v>1575</v>
      </c>
      <c r="C1862" s="213"/>
      <c r="D1862" s="292">
        <v>5</v>
      </c>
      <c r="E1862" s="292" t="s">
        <v>911</v>
      </c>
      <c r="F1862" s="292">
        <v>6</v>
      </c>
      <c r="G1862" s="292">
        <v>6</v>
      </c>
      <c r="H1862" s="292">
        <v>6</v>
      </c>
      <c r="I1862" s="292">
        <v>6</v>
      </c>
      <c r="J1862" s="292">
        <v>6</v>
      </c>
    </row>
    <row r="1863" spans="1:10" ht="18.75">
      <c r="A1863" s="179"/>
      <c r="B1863" s="182" t="s">
        <v>1170</v>
      </c>
      <c r="C1863" s="213"/>
      <c r="D1863" s="213" t="s">
        <v>911</v>
      </c>
      <c r="E1863" s="213" t="s">
        <v>911</v>
      </c>
      <c r="F1863" s="213">
        <v>6</v>
      </c>
      <c r="G1863" s="213">
        <v>6</v>
      </c>
      <c r="H1863" s="213">
        <v>6</v>
      </c>
      <c r="I1863" s="213">
        <v>6</v>
      </c>
      <c r="J1863" s="213">
        <v>6</v>
      </c>
    </row>
    <row r="1864" spans="1:10" ht="18.75">
      <c r="A1864" s="179">
        <v>9</v>
      </c>
      <c r="B1864" s="184" t="s">
        <v>167</v>
      </c>
      <c r="C1864" s="245" t="s">
        <v>276</v>
      </c>
      <c r="D1864" s="245">
        <v>10</v>
      </c>
      <c r="E1864" s="245" t="s">
        <v>911</v>
      </c>
      <c r="F1864" s="245" t="s">
        <v>911</v>
      </c>
      <c r="G1864" s="245">
        <v>2</v>
      </c>
      <c r="H1864" s="245">
        <v>2</v>
      </c>
      <c r="I1864" s="245">
        <v>2</v>
      </c>
      <c r="J1864" s="245">
        <v>4</v>
      </c>
    </row>
    <row r="1865" spans="1:10" ht="18.75">
      <c r="A1865" s="65"/>
      <c r="B1865" s="104" t="s">
        <v>1575</v>
      </c>
      <c r="C1865" s="213"/>
      <c r="D1865" s="292">
        <v>6</v>
      </c>
      <c r="E1865" s="292" t="s">
        <v>911</v>
      </c>
      <c r="F1865" s="292" t="s">
        <v>911</v>
      </c>
      <c r="G1865" s="292">
        <v>2</v>
      </c>
      <c r="H1865" s="292">
        <v>2</v>
      </c>
      <c r="I1865" s="292">
        <v>2</v>
      </c>
      <c r="J1865" s="292">
        <v>4</v>
      </c>
    </row>
    <row r="1866" spans="1:10" ht="18.75">
      <c r="A1866" s="65"/>
      <c r="B1866" s="182" t="s">
        <v>279</v>
      </c>
      <c r="C1866" s="213"/>
      <c r="D1866" s="213" t="s">
        <v>911</v>
      </c>
      <c r="E1866" s="213" t="s">
        <v>911</v>
      </c>
      <c r="F1866" s="213" t="s">
        <v>911</v>
      </c>
      <c r="G1866" s="213">
        <v>2</v>
      </c>
      <c r="H1866" s="213">
        <v>2</v>
      </c>
      <c r="I1866" s="213">
        <v>2</v>
      </c>
      <c r="J1866" s="213">
        <v>4</v>
      </c>
    </row>
    <row r="1867" spans="1:10" ht="18.75">
      <c r="A1867" s="283">
        <v>10</v>
      </c>
      <c r="B1867" s="95" t="s">
        <v>168</v>
      </c>
      <c r="C1867" s="121"/>
      <c r="D1867" s="214">
        <v>48</v>
      </c>
      <c r="E1867" s="214">
        <v>9</v>
      </c>
      <c r="F1867" s="214">
        <v>2</v>
      </c>
      <c r="G1867" s="214">
        <v>2</v>
      </c>
      <c r="H1867" s="214">
        <v>2</v>
      </c>
      <c r="I1867" s="214">
        <v>2</v>
      </c>
      <c r="J1867" s="214">
        <v>2</v>
      </c>
    </row>
    <row r="1868" spans="1:10" ht="18.75">
      <c r="A1868" s="283"/>
      <c r="B1868" s="104" t="s">
        <v>179</v>
      </c>
      <c r="C1868" s="121"/>
      <c r="D1868" s="294" t="s">
        <v>911</v>
      </c>
      <c r="E1868" s="294" t="s">
        <v>911</v>
      </c>
      <c r="F1868" s="294">
        <v>2</v>
      </c>
      <c r="G1868" s="294">
        <v>2</v>
      </c>
      <c r="H1868" s="294">
        <v>2</v>
      </c>
      <c r="I1868" s="294">
        <v>2</v>
      </c>
      <c r="J1868" s="294">
        <v>2</v>
      </c>
    </row>
    <row r="1869" spans="1:10" ht="18.75">
      <c r="A1869" s="283"/>
      <c r="B1869" s="98" t="s">
        <v>269</v>
      </c>
      <c r="C1869" s="257">
        <v>39105</v>
      </c>
      <c r="D1869" s="121">
        <v>4</v>
      </c>
      <c r="E1869" s="121">
        <v>4</v>
      </c>
      <c r="F1869" s="121">
        <v>2</v>
      </c>
      <c r="G1869" s="121">
        <v>2</v>
      </c>
      <c r="H1869" s="121">
        <v>2</v>
      </c>
      <c r="I1869" s="121">
        <v>2</v>
      </c>
      <c r="J1869" s="121">
        <v>2</v>
      </c>
    </row>
    <row r="1870" spans="1:10" ht="18.75">
      <c r="A1870" s="283">
        <v>11</v>
      </c>
      <c r="B1870" s="260" t="s">
        <v>97</v>
      </c>
      <c r="C1870" s="251"/>
      <c r="D1870" s="251">
        <v>16</v>
      </c>
      <c r="E1870" s="251">
        <v>3</v>
      </c>
      <c r="F1870" s="251">
        <v>13</v>
      </c>
      <c r="G1870" s="251">
        <v>13</v>
      </c>
      <c r="H1870" s="251">
        <v>13</v>
      </c>
      <c r="I1870" s="251">
        <v>15</v>
      </c>
      <c r="J1870" s="249">
        <v>15</v>
      </c>
    </row>
    <row r="1871" spans="1:10" ht="18.75">
      <c r="A1871" s="283"/>
      <c r="B1871" s="250" t="s">
        <v>1575</v>
      </c>
      <c r="C1871" s="249"/>
      <c r="D1871" s="295" t="s">
        <v>911</v>
      </c>
      <c r="E1871" s="295" t="s">
        <v>911</v>
      </c>
      <c r="F1871" s="295">
        <v>13</v>
      </c>
      <c r="G1871" s="295">
        <v>13</v>
      </c>
      <c r="H1871" s="295">
        <v>13</v>
      </c>
      <c r="I1871" s="295">
        <v>15</v>
      </c>
      <c r="J1871" s="295">
        <v>15</v>
      </c>
    </row>
    <row r="1872" spans="1:10" ht="18.75">
      <c r="A1872" s="283"/>
      <c r="B1872" s="247" t="s">
        <v>280</v>
      </c>
      <c r="C1872" s="249">
        <v>16675</v>
      </c>
      <c r="D1872" s="249">
        <v>10</v>
      </c>
      <c r="E1872" s="249">
        <v>2</v>
      </c>
      <c r="F1872" s="249">
        <v>10</v>
      </c>
      <c r="G1872" s="249">
        <v>10</v>
      </c>
      <c r="H1872" s="249">
        <v>10</v>
      </c>
      <c r="I1872" s="249">
        <v>12</v>
      </c>
      <c r="J1872" s="249">
        <v>12</v>
      </c>
    </row>
    <row r="1873" spans="1:10" ht="18.75">
      <c r="A1873" s="283"/>
      <c r="B1873" s="247" t="s">
        <v>281</v>
      </c>
      <c r="C1873" s="261" t="s">
        <v>282</v>
      </c>
      <c r="D1873" s="249">
        <v>3</v>
      </c>
      <c r="E1873" s="249">
        <v>1</v>
      </c>
      <c r="F1873" s="249">
        <v>3</v>
      </c>
      <c r="G1873" s="249">
        <v>3</v>
      </c>
      <c r="H1873" s="249">
        <v>3</v>
      </c>
      <c r="I1873" s="249">
        <v>3</v>
      </c>
      <c r="J1873" s="249">
        <v>3</v>
      </c>
    </row>
    <row r="1874" spans="1:10" ht="18.75">
      <c r="A1874" s="283">
        <v>12</v>
      </c>
      <c r="B1874" s="260" t="s">
        <v>98</v>
      </c>
      <c r="C1874" s="249"/>
      <c r="D1874" s="251">
        <v>18</v>
      </c>
      <c r="E1874" s="251">
        <v>1</v>
      </c>
      <c r="F1874" s="251">
        <v>12</v>
      </c>
      <c r="G1874" s="251">
        <v>12</v>
      </c>
      <c r="H1874" s="251">
        <v>15</v>
      </c>
      <c r="I1874" s="251">
        <v>15</v>
      </c>
      <c r="J1874" s="251">
        <v>15</v>
      </c>
    </row>
    <row r="1875" spans="1:10" ht="18.75">
      <c r="A1875" s="283"/>
      <c r="B1875" s="250" t="s">
        <v>1575</v>
      </c>
      <c r="C1875" s="249"/>
      <c r="D1875" s="295" t="s">
        <v>911</v>
      </c>
      <c r="E1875" s="295">
        <v>1</v>
      </c>
      <c r="F1875" s="295">
        <v>12</v>
      </c>
      <c r="G1875" s="295">
        <v>12</v>
      </c>
      <c r="H1875" s="295">
        <v>15</v>
      </c>
      <c r="I1875" s="295">
        <v>15</v>
      </c>
      <c r="J1875" s="295">
        <v>15</v>
      </c>
    </row>
    <row r="1876" spans="1:10" ht="18.75">
      <c r="A1876" s="283"/>
      <c r="B1876" s="247" t="s">
        <v>280</v>
      </c>
      <c r="C1876" s="249">
        <v>16675</v>
      </c>
      <c r="D1876" s="249">
        <v>10</v>
      </c>
      <c r="E1876" s="249" t="s">
        <v>911</v>
      </c>
      <c r="F1876" s="249">
        <v>10</v>
      </c>
      <c r="G1876" s="249">
        <v>10</v>
      </c>
      <c r="H1876" s="249">
        <v>12</v>
      </c>
      <c r="I1876" s="249">
        <v>12</v>
      </c>
      <c r="J1876" s="249">
        <v>12</v>
      </c>
    </row>
    <row r="1877" spans="1:10" ht="18.75">
      <c r="A1877" s="283"/>
      <c r="B1877" s="247" t="s">
        <v>281</v>
      </c>
      <c r="C1877" s="261" t="s">
        <v>283</v>
      </c>
      <c r="D1877" s="249">
        <v>2</v>
      </c>
      <c r="E1877" s="249">
        <v>1</v>
      </c>
      <c r="F1877" s="249">
        <v>2</v>
      </c>
      <c r="G1877" s="249">
        <v>2</v>
      </c>
      <c r="H1877" s="249">
        <v>3</v>
      </c>
      <c r="I1877" s="249">
        <v>3</v>
      </c>
      <c r="J1877" s="249">
        <v>3</v>
      </c>
    </row>
    <row r="1878" spans="1:10" ht="18.75">
      <c r="A1878" s="283">
        <v>13</v>
      </c>
      <c r="B1878" s="255" t="s">
        <v>99</v>
      </c>
      <c r="C1878" s="213"/>
      <c r="D1878" s="213" t="s">
        <v>911</v>
      </c>
      <c r="E1878" s="213" t="s">
        <v>911</v>
      </c>
      <c r="F1878" s="245">
        <v>2</v>
      </c>
      <c r="G1878" s="245">
        <v>2</v>
      </c>
      <c r="H1878" s="245">
        <v>2</v>
      </c>
      <c r="I1878" s="245">
        <v>2</v>
      </c>
      <c r="J1878" s="245">
        <v>2</v>
      </c>
    </row>
    <row r="1879" spans="1:10" ht="18.75">
      <c r="A1879" s="283"/>
      <c r="B1879" s="250" t="s">
        <v>1575</v>
      </c>
      <c r="C1879" s="213"/>
      <c r="D1879" s="292" t="s">
        <v>911</v>
      </c>
      <c r="E1879" s="292" t="s">
        <v>911</v>
      </c>
      <c r="F1879" s="292">
        <v>2</v>
      </c>
      <c r="G1879" s="292">
        <v>2</v>
      </c>
      <c r="H1879" s="292">
        <v>2</v>
      </c>
      <c r="I1879" s="292">
        <v>2</v>
      </c>
      <c r="J1879" s="292">
        <v>2</v>
      </c>
    </row>
    <row r="1880" spans="1:10" ht="18.75">
      <c r="A1880" s="283"/>
      <c r="B1880" s="182" t="s">
        <v>284</v>
      </c>
      <c r="C1880" s="213"/>
      <c r="D1880" s="213">
        <v>3</v>
      </c>
      <c r="E1880" s="213" t="s">
        <v>911</v>
      </c>
      <c r="F1880" s="213">
        <v>1</v>
      </c>
      <c r="G1880" s="213">
        <v>1</v>
      </c>
      <c r="H1880" s="213">
        <v>1</v>
      </c>
      <c r="I1880" s="213">
        <v>1</v>
      </c>
      <c r="J1880" s="213">
        <v>1</v>
      </c>
    </row>
    <row r="1881" spans="1:10" ht="18.75">
      <c r="A1881" s="283"/>
      <c r="B1881" s="262" t="s">
        <v>285</v>
      </c>
      <c r="C1881" s="213"/>
      <c r="D1881" s="213" t="s">
        <v>911</v>
      </c>
      <c r="E1881" s="213" t="s">
        <v>911</v>
      </c>
      <c r="F1881" s="213">
        <v>1</v>
      </c>
      <c r="G1881" s="213">
        <v>1</v>
      </c>
      <c r="H1881" s="213">
        <v>1</v>
      </c>
      <c r="I1881" s="213">
        <v>1</v>
      </c>
      <c r="J1881" s="213">
        <v>1</v>
      </c>
    </row>
    <row r="1882" spans="1:10" ht="18.75">
      <c r="A1882" s="283">
        <v>14</v>
      </c>
      <c r="B1882" s="184" t="s">
        <v>100</v>
      </c>
      <c r="C1882" s="213"/>
      <c r="D1882" s="213" t="s">
        <v>911</v>
      </c>
      <c r="E1882" s="213" t="s">
        <v>911</v>
      </c>
      <c r="F1882" s="245">
        <v>4</v>
      </c>
      <c r="G1882" s="245">
        <v>4</v>
      </c>
      <c r="H1882" s="245">
        <v>4</v>
      </c>
      <c r="I1882" s="245">
        <v>4</v>
      </c>
      <c r="J1882" s="245">
        <v>4</v>
      </c>
    </row>
    <row r="1883" spans="1:10" ht="18.75">
      <c r="A1883" s="283"/>
      <c r="B1883" s="250" t="s">
        <v>1575</v>
      </c>
      <c r="C1883" s="213"/>
      <c r="D1883" s="213" t="s">
        <v>911</v>
      </c>
      <c r="E1883" s="213" t="s">
        <v>911</v>
      </c>
      <c r="F1883" s="292">
        <v>4</v>
      </c>
      <c r="G1883" s="292">
        <v>4</v>
      </c>
      <c r="H1883" s="292">
        <v>4</v>
      </c>
      <c r="I1883" s="292">
        <v>4</v>
      </c>
      <c r="J1883" s="292">
        <v>4</v>
      </c>
    </row>
    <row r="1884" spans="1:10" ht="18.75">
      <c r="A1884" s="283"/>
      <c r="B1884" s="182" t="s">
        <v>284</v>
      </c>
      <c r="C1884" s="213"/>
      <c r="D1884" s="213">
        <v>6</v>
      </c>
      <c r="E1884" s="213">
        <v>1</v>
      </c>
      <c r="F1884" s="213">
        <v>2</v>
      </c>
      <c r="G1884" s="213">
        <v>2</v>
      </c>
      <c r="H1884" s="213">
        <v>2</v>
      </c>
      <c r="I1884" s="213">
        <v>2</v>
      </c>
      <c r="J1884" s="213">
        <v>2</v>
      </c>
    </row>
    <row r="1885" spans="1:10" ht="18.75">
      <c r="A1885" s="283"/>
      <c r="B1885" s="262" t="s">
        <v>285</v>
      </c>
      <c r="C1885" s="213"/>
      <c r="D1885" s="213">
        <v>6</v>
      </c>
      <c r="E1885" s="213" t="s">
        <v>911</v>
      </c>
      <c r="F1885" s="213">
        <v>2</v>
      </c>
      <c r="G1885" s="213">
        <v>2</v>
      </c>
      <c r="H1885" s="213">
        <v>2</v>
      </c>
      <c r="I1885" s="213">
        <v>2</v>
      </c>
      <c r="J1885" s="213">
        <v>2</v>
      </c>
    </row>
    <row r="1886" spans="1:10" ht="18.75">
      <c r="A1886" s="283">
        <v>15</v>
      </c>
      <c r="B1886" s="184" t="s">
        <v>703</v>
      </c>
      <c r="C1886" s="213"/>
      <c r="D1886" s="213" t="s">
        <v>911</v>
      </c>
      <c r="E1886" s="213" t="s">
        <v>911</v>
      </c>
      <c r="F1886" s="245">
        <v>5</v>
      </c>
      <c r="G1886" s="245">
        <v>5</v>
      </c>
      <c r="H1886" s="245">
        <v>5</v>
      </c>
      <c r="I1886" s="245">
        <v>5</v>
      </c>
      <c r="J1886" s="245">
        <v>5</v>
      </c>
    </row>
    <row r="1887" spans="1:10" ht="18.75">
      <c r="A1887" s="283"/>
      <c r="B1887" s="250" t="s">
        <v>1575</v>
      </c>
      <c r="C1887" s="213"/>
      <c r="D1887" s="213" t="s">
        <v>911</v>
      </c>
      <c r="E1887" s="292" t="s">
        <v>911</v>
      </c>
      <c r="F1887" s="292">
        <v>5</v>
      </c>
      <c r="G1887" s="292">
        <v>5</v>
      </c>
      <c r="H1887" s="292">
        <v>5</v>
      </c>
      <c r="I1887" s="292">
        <v>5</v>
      </c>
      <c r="J1887" s="292">
        <v>5</v>
      </c>
    </row>
    <row r="1888" spans="1:10" ht="18.75">
      <c r="A1888" s="283"/>
      <c r="B1888" s="182" t="s">
        <v>284</v>
      </c>
      <c r="C1888" s="213"/>
      <c r="D1888" s="213">
        <v>4</v>
      </c>
      <c r="E1888" s="213">
        <v>4</v>
      </c>
      <c r="F1888" s="213">
        <v>2</v>
      </c>
      <c r="G1888" s="213">
        <v>2</v>
      </c>
      <c r="H1888" s="213">
        <v>2</v>
      </c>
      <c r="I1888" s="213">
        <v>2</v>
      </c>
      <c r="J1888" s="213">
        <v>2</v>
      </c>
    </row>
    <row r="1889" spans="1:10" ht="18.75">
      <c r="A1889" s="283"/>
      <c r="B1889" s="182" t="s">
        <v>286</v>
      </c>
      <c r="C1889" s="213"/>
      <c r="D1889" s="213">
        <v>1</v>
      </c>
      <c r="E1889" s="213" t="s">
        <v>911</v>
      </c>
      <c r="F1889" s="213">
        <v>1</v>
      </c>
      <c r="G1889" s="213">
        <v>1</v>
      </c>
      <c r="H1889" s="213">
        <v>1</v>
      </c>
      <c r="I1889" s="213">
        <v>1</v>
      </c>
      <c r="J1889" s="213">
        <v>1</v>
      </c>
    </row>
    <row r="1890" spans="1:10" ht="18.75">
      <c r="A1890" s="283"/>
      <c r="B1890" s="262" t="s">
        <v>285</v>
      </c>
      <c r="C1890" s="213"/>
      <c r="D1890" s="213">
        <v>2</v>
      </c>
      <c r="E1890" s="213" t="s">
        <v>911</v>
      </c>
      <c r="F1890" s="213">
        <v>2</v>
      </c>
      <c r="G1890" s="213">
        <v>2</v>
      </c>
      <c r="H1890" s="213">
        <v>2</v>
      </c>
      <c r="I1890" s="213">
        <v>2</v>
      </c>
      <c r="J1890" s="213">
        <v>2</v>
      </c>
    </row>
    <row r="1891" spans="1:10" ht="18.75">
      <c r="A1891" s="283">
        <v>16</v>
      </c>
      <c r="B1891" s="184" t="s">
        <v>704</v>
      </c>
      <c r="C1891" s="213"/>
      <c r="D1891" s="213" t="s">
        <v>911</v>
      </c>
      <c r="E1891" s="213" t="s">
        <v>911</v>
      </c>
      <c r="F1891" s="245">
        <v>11</v>
      </c>
      <c r="G1891" s="245">
        <v>11</v>
      </c>
      <c r="H1891" s="245">
        <v>11</v>
      </c>
      <c r="I1891" s="245">
        <v>11</v>
      </c>
      <c r="J1891" s="245">
        <v>11</v>
      </c>
    </row>
    <row r="1892" spans="1:10" ht="18.75">
      <c r="A1892" s="283"/>
      <c r="B1892" s="250" t="s">
        <v>1575</v>
      </c>
      <c r="C1892" s="213"/>
      <c r="D1892" s="213" t="s">
        <v>911</v>
      </c>
      <c r="E1892" s="213" t="s">
        <v>911</v>
      </c>
      <c r="F1892" s="292">
        <v>11</v>
      </c>
      <c r="G1892" s="292">
        <v>11</v>
      </c>
      <c r="H1892" s="292">
        <v>11</v>
      </c>
      <c r="I1892" s="292">
        <v>11</v>
      </c>
      <c r="J1892" s="292">
        <v>11</v>
      </c>
    </row>
    <row r="1893" spans="1:10" ht="18.75">
      <c r="A1893" s="283"/>
      <c r="B1893" s="182" t="s">
        <v>284</v>
      </c>
      <c r="C1893" s="213"/>
      <c r="D1893" s="213">
        <v>4</v>
      </c>
      <c r="E1893" s="213" t="s">
        <v>911</v>
      </c>
      <c r="F1893" s="213">
        <v>4</v>
      </c>
      <c r="G1893" s="213">
        <v>4</v>
      </c>
      <c r="H1893" s="213">
        <v>4</v>
      </c>
      <c r="I1893" s="213">
        <v>4</v>
      </c>
      <c r="J1893" s="213">
        <v>4</v>
      </c>
    </row>
    <row r="1894" spans="1:10" ht="18.75">
      <c r="A1894" s="283"/>
      <c r="B1894" s="182" t="s">
        <v>286</v>
      </c>
      <c r="C1894" s="213"/>
      <c r="D1894" s="213">
        <v>5</v>
      </c>
      <c r="E1894" s="213" t="s">
        <v>911</v>
      </c>
      <c r="F1894" s="213">
        <v>5</v>
      </c>
      <c r="G1894" s="213">
        <v>5</v>
      </c>
      <c r="H1894" s="213">
        <v>5</v>
      </c>
      <c r="I1894" s="213">
        <v>5</v>
      </c>
      <c r="J1894" s="213">
        <v>5</v>
      </c>
    </row>
    <row r="1895" spans="1:10" ht="18.75">
      <c r="A1895" s="283"/>
      <c r="B1895" s="98" t="s">
        <v>287</v>
      </c>
      <c r="C1895" s="213"/>
      <c r="D1895" s="213">
        <v>2</v>
      </c>
      <c r="E1895" s="213" t="s">
        <v>911</v>
      </c>
      <c r="F1895" s="213">
        <v>2</v>
      </c>
      <c r="G1895" s="213">
        <v>2</v>
      </c>
      <c r="H1895" s="213">
        <v>2</v>
      </c>
      <c r="I1895" s="213">
        <v>2</v>
      </c>
      <c r="J1895" s="213">
        <v>2</v>
      </c>
    </row>
    <row r="1896" spans="1:10" ht="18" customHeight="1">
      <c r="A1896" s="283">
        <v>17</v>
      </c>
      <c r="B1896" s="184" t="s">
        <v>705</v>
      </c>
      <c r="C1896" s="245" t="s">
        <v>288</v>
      </c>
      <c r="D1896" s="245">
        <v>94</v>
      </c>
      <c r="E1896" s="245">
        <v>7</v>
      </c>
      <c r="F1896" s="245">
        <v>28</v>
      </c>
      <c r="G1896" s="245">
        <v>28</v>
      </c>
      <c r="H1896" s="245">
        <v>28</v>
      </c>
      <c r="I1896" s="245">
        <v>28</v>
      </c>
      <c r="J1896" s="245">
        <v>28</v>
      </c>
    </row>
    <row r="1897" spans="1:10" ht="18.75">
      <c r="A1897" s="283"/>
      <c r="B1897" s="250" t="s">
        <v>1575</v>
      </c>
      <c r="C1897" s="213"/>
      <c r="D1897" s="292" t="s">
        <v>911</v>
      </c>
      <c r="E1897" s="292" t="s">
        <v>911</v>
      </c>
      <c r="F1897" s="292">
        <v>28</v>
      </c>
      <c r="G1897" s="292">
        <v>28</v>
      </c>
      <c r="H1897" s="292">
        <v>28</v>
      </c>
      <c r="I1897" s="292">
        <v>28</v>
      </c>
      <c r="J1897" s="292">
        <v>28</v>
      </c>
    </row>
    <row r="1898" spans="1:10" ht="18.75">
      <c r="A1898" s="283"/>
      <c r="B1898" s="182" t="s">
        <v>284</v>
      </c>
      <c r="C1898" s="213"/>
      <c r="D1898" s="213">
        <v>20</v>
      </c>
      <c r="E1898" s="213" t="s">
        <v>911</v>
      </c>
      <c r="F1898" s="213">
        <v>12</v>
      </c>
      <c r="G1898" s="213">
        <v>12</v>
      </c>
      <c r="H1898" s="213">
        <v>12</v>
      </c>
      <c r="I1898" s="213">
        <v>12</v>
      </c>
      <c r="J1898" s="213">
        <v>12</v>
      </c>
    </row>
    <row r="1899" spans="1:10" ht="18.75">
      <c r="A1899" s="283"/>
      <c r="B1899" s="182" t="s">
        <v>286</v>
      </c>
      <c r="C1899" s="213"/>
      <c r="D1899" s="213">
        <v>20</v>
      </c>
      <c r="E1899" s="213" t="s">
        <v>911</v>
      </c>
      <c r="F1899" s="213">
        <v>12</v>
      </c>
      <c r="G1899" s="213">
        <v>12</v>
      </c>
      <c r="H1899" s="213">
        <v>12</v>
      </c>
      <c r="I1899" s="213">
        <v>12</v>
      </c>
      <c r="J1899" s="213">
        <v>12</v>
      </c>
    </row>
    <row r="1900" spans="1:10" ht="18.75">
      <c r="A1900" s="283"/>
      <c r="B1900" s="98" t="s">
        <v>287</v>
      </c>
      <c r="C1900" s="213"/>
      <c r="D1900" s="213">
        <v>7</v>
      </c>
      <c r="E1900" s="213" t="s">
        <v>911</v>
      </c>
      <c r="F1900" s="213">
        <v>2</v>
      </c>
      <c r="G1900" s="213">
        <v>2</v>
      </c>
      <c r="H1900" s="213">
        <v>2</v>
      </c>
      <c r="I1900" s="213">
        <v>2</v>
      </c>
      <c r="J1900" s="213">
        <v>2</v>
      </c>
    </row>
    <row r="1901" spans="1:10" ht="18.75">
      <c r="A1901" s="283"/>
      <c r="B1901" s="262" t="s">
        <v>285</v>
      </c>
      <c r="C1901" s="213"/>
      <c r="D1901" s="213">
        <v>4</v>
      </c>
      <c r="E1901" s="213" t="s">
        <v>911</v>
      </c>
      <c r="F1901" s="213">
        <v>2</v>
      </c>
      <c r="G1901" s="213">
        <v>2</v>
      </c>
      <c r="H1901" s="213">
        <v>2</v>
      </c>
      <c r="I1901" s="213">
        <v>2</v>
      </c>
      <c r="J1901" s="213">
        <v>2</v>
      </c>
    </row>
    <row r="1902" spans="1:10" ht="18.75">
      <c r="A1902" s="283">
        <v>18</v>
      </c>
      <c r="B1902" s="184" t="s">
        <v>706</v>
      </c>
      <c r="C1902" s="213"/>
      <c r="D1902" s="245">
        <v>4</v>
      </c>
      <c r="E1902" s="213" t="s">
        <v>911</v>
      </c>
      <c r="F1902" s="245">
        <v>6</v>
      </c>
      <c r="G1902" s="245">
        <v>6</v>
      </c>
      <c r="H1902" s="245">
        <v>6</v>
      </c>
      <c r="I1902" s="245">
        <v>6</v>
      </c>
      <c r="J1902" s="245">
        <v>6</v>
      </c>
    </row>
    <row r="1903" spans="1:10" ht="18.75">
      <c r="A1903" s="283"/>
      <c r="B1903" s="250" t="s">
        <v>1575</v>
      </c>
      <c r="C1903" s="213"/>
      <c r="D1903" s="213" t="s">
        <v>911</v>
      </c>
      <c r="E1903" s="213" t="s">
        <v>911</v>
      </c>
      <c r="F1903" s="292">
        <v>6</v>
      </c>
      <c r="G1903" s="292">
        <v>6</v>
      </c>
      <c r="H1903" s="292">
        <v>6</v>
      </c>
      <c r="I1903" s="292">
        <v>6</v>
      </c>
      <c r="J1903" s="292">
        <v>6</v>
      </c>
    </row>
    <row r="1904" spans="1:10" ht="18.75">
      <c r="A1904" s="283"/>
      <c r="B1904" s="182" t="s">
        <v>284</v>
      </c>
      <c r="C1904" s="213"/>
      <c r="D1904" s="213">
        <v>4</v>
      </c>
      <c r="E1904" s="213" t="s">
        <v>911</v>
      </c>
      <c r="F1904" s="213">
        <v>2</v>
      </c>
      <c r="G1904" s="213">
        <v>2</v>
      </c>
      <c r="H1904" s="213">
        <v>2</v>
      </c>
      <c r="I1904" s="213">
        <v>2</v>
      </c>
      <c r="J1904" s="213">
        <v>2</v>
      </c>
    </row>
    <row r="1905" spans="1:10" ht="18.75">
      <c r="A1905" s="283"/>
      <c r="B1905" s="182" t="s">
        <v>286</v>
      </c>
      <c r="C1905" s="213"/>
      <c r="D1905" s="213">
        <v>2</v>
      </c>
      <c r="E1905" s="213" t="s">
        <v>911</v>
      </c>
      <c r="F1905" s="213">
        <v>2</v>
      </c>
      <c r="G1905" s="213">
        <v>2</v>
      </c>
      <c r="H1905" s="213">
        <v>2</v>
      </c>
      <c r="I1905" s="213">
        <v>2</v>
      </c>
      <c r="J1905" s="213">
        <v>2</v>
      </c>
    </row>
    <row r="1906" spans="1:10" ht="18.75">
      <c r="A1906" s="283"/>
      <c r="B1906" s="262" t="s">
        <v>285</v>
      </c>
      <c r="C1906" s="213"/>
      <c r="D1906" s="213">
        <v>2</v>
      </c>
      <c r="E1906" s="213" t="s">
        <v>911</v>
      </c>
      <c r="F1906" s="213">
        <v>2</v>
      </c>
      <c r="G1906" s="213">
        <v>2</v>
      </c>
      <c r="H1906" s="213">
        <v>2</v>
      </c>
      <c r="I1906" s="213">
        <v>2</v>
      </c>
      <c r="J1906" s="213">
        <v>2</v>
      </c>
    </row>
    <row r="1907" spans="1:10" ht="18.75">
      <c r="A1907" s="283">
        <v>19</v>
      </c>
      <c r="B1907" s="184" t="s">
        <v>707</v>
      </c>
      <c r="C1907" s="245">
        <v>16675.12901</v>
      </c>
      <c r="D1907" s="245">
        <v>75</v>
      </c>
      <c r="E1907" s="245">
        <v>14</v>
      </c>
      <c r="F1907" s="245">
        <v>15</v>
      </c>
      <c r="G1907" s="245">
        <v>15</v>
      </c>
      <c r="H1907" s="245">
        <v>15</v>
      </c>
      <c r="I1907" s="245">
        <v>15</v>
      </c>
      <c r="J1907" s="245">
        <v>15</v>
      </c>
    </row>
    <row r="1908" spans="1:10" ht="18.75">
      <c r="A1908" s="283"/>
      <c r="B1908" s="250" t="s">
        <v>1575</v>
      </c>
      <c r="C1908" s="213"/>
      <c r="D1908" s="213" t="s">
        <v>911</v>
      </c>
      <c r="E1908" s="213" t="s">
        <v>911</v>
      </c>
      <c r="F1908" s="292">
        <v>15</v>
      </c>
      <c r="G1908" s="292">
        <v>15</v>
      </c>
      <c r="H1908" s="292">
        <v>15</v>
      </c>
      <c r="I1908" s="292">
        <v>15</v>
      </c>
      <c r="J1908" s="292">
        <v>15</v>
      </c>
    </row>
    <row r="1909" spans="1:10" ht="18.75">
      <c r="A1909" s="283"/>
      <c r="B1909" s="182" t="s">
        <v>284</v>
      </c>
      <c r="C1909" s="213"/>
      <c r="D1909" s="213">
        <v>30</v>
      </c>
      <c r="E1909" s="213" t="s">
        <v>911</v>
      </c>
      <c r="F1909" s="213">
        <v>10</v>
      </c>
      <c r="G1909" s="213">
        <v>10</v>
      </c>
      <c r="H1909" s="213">
        <v>10</v>
      </c>
      <c r="I1909" s="213">
        <v>10</v>
      </c>
      <c r="J1909" s="213">
        <v>10</v>
      </c>
    </row>
    <row r="1910" spans="1:10" ht="18.75">
      <c r="A1910" s="283"/>
      <c r="B1910" s="182" t="s">
        <v>286</v>
      </c>
      <c r="C1910" s="213"/>
      <c r="D1910" s="213">
        <v>20</v>
      </c>
      <c r="E1910" s="213" t="s">
        <v>911</v>
      </c>
      <c r="F1910" s="213">
        <v>5</v>
      </c>
      <c r="G1910" s="213">
        <v>5</v>
      </c>
      <c r="H1910" s="213">
        <v>5</v>
      </c>
      <c r="I1910" s="213">
        <v>5</v>
      </c>
      <c r="J1910" s="213">
        <v>5</v>
      </c>
    </row>
    <row r="1911" spans="1:10" ht="18.75">
      <c r="A1911" s="283">
        <v>20</v>
      </c>
      <c r="B1911" s="184" t="s">
        <v>708</v>
      </c>
      <c r="C1911" s="213"/>
      <c r="D1911" s="213" t="s">
        <v>911</v>
      </c>
      <c r="E1911" s="213" t="s">
        <v>911</v>
      </c>
      <c r="F1911" s="245">
        <v>24</v>
      </c>
      <c r="G1911" s="245">
        <v>26</v>
      </c>
      <c r="H1911" s="245">
        <v>29</v>
      </c>
      <c r="I1911" s="245">
        <v>29</v>
      </c>
      <c r="J1911" s="245">
        <v>29</v>
      </c>
    </row>
    <row r="1912" spans="1:10" ht="18.75">
      <c r="A1912" s="283"/>
      <c r="B1912" s="250" t="s">
        <v>1575</v>
      </c>
      <c r="C1912" s="213"/>
      <c r="D1912" s="213" t="s">
        <v>911</v>
      </c>
      <c r="E1912" s="213" t="s">
        <v>911</v>
      </c>
      <c r="F1912" s="292">
        <v>24</v>
      </c>
      <c r="G1912" s="292">
        <v>26</v>
      </c>
      <c r="H1912" s="292">
        <v>29</v>
      </c>
      <c r="I1912" s="292">
        <v>29</v>
      </c>
      <c r="J1912" s="292">
        <v>29</v>
      </c>
    </row>
    <row r="1913" spans="1:10" ht="18.75">
      <c r="A1913" s="283"/>
      <c r="B1913" s="182" t="s">
        <v>284</v>
      </c>
      <c r="C1913" s="213"/>
      <c r="D1913" s="213">
        <v>2</v>
      </c>
      <c r="E1913" s="213" t="s">
        <v>911</v>
      </c>
      <c r="F1913" s="213">
        <v>4</v>
      </c>
      <c r="G1913" s="213">
        <v>4</v>
      </c>
      <c r="H1913" s="213">
        <v>4</v>
      </c>
      <c r="I1913" s="213">
        <v>4</v>
      </c>
      <c r="J1913" s="213">
        <v>4</v>
      </c>
    </row>
    <row r="1914" spans="1:10" ht="18.75">
      <c r="A1914" s="283"/>
      <c r="B1914" s="182" t="s">
        <v>286</v>
      </c>
      <c r="C1914" s="213"/>
      <c r="D1914" s="213">
        <v>18</v>
      </c>
      <c r="E1914" s="213" t="s">
        <v>911</v>
      </c>
      <c r="F1914" s="213">
        <v>20</v>
      </c>
      <c r="G1914" s="213">
        <v>22</v>
      </c>
      <c r="H1914" s="213">
        <v>25</v>
      </c>
      <c r="I1914" s="213">
        <v>25</v>
      </c>
      <c r="J1914" s="213">
        <v>25</v>
      </c>
    </row>
    <row r="1915" spans="1:10" ht="18.75">
      <c r="A1915" s="283">
        <v>21</v>
      </c>
      <c r="B1915" s="184" t="s">
        <v>709</v>
      </c>
      <c r="C1915" s="213"/>
      <c r="D1915" s="213" t="s">
        <v>911</v>
      </c>
      <c r="E1915" s="213" t="s">
        <v>911</v>
      </c>
      <c r="F1915" s="245">
        <v>14</v>
      </c>
      <c r="G1915" s="245">
        <v>14</v>
      </c>
      <c r="H1915" s="245">
        <v>14</v>
      </c>
      <c r="I1915" s="245">
        <v>14</v>
      </c>
      <c r="J1915" s="245">
        <v>14</v>
      </c>
    </row>
    <row r="1916" spans="1:10" ht="18.75">
      <c r="A1916" s="283"/>
      <c r="B1916" s="250" t="s">
        <v>1575</v>
      </c>
      <c r="C1916" s="213"/>
      <c r="D1916" s="213" t="s">
        <v>911</v>
      </c>
      <c r="E1916" s="213" t="s">
        <v>911</v>
      </c>
      <c r="F1916" s="292">
        <v>14</v>
      </c>
      <c r="G1916" s="292">
        <v>14</v>
      </c>
      <c r="H1916" s="292">
        <v>14</v>
      </c>
      <c r="I1916" s="292">
        <v>14</v>
      </c>
      <c r="J1916" s="292">
        <v>14</v>
      </c>
    </row>
    <row r="1917" spans="1:10" ht="18.75">
      <c r="A1917" s="283"/>
      <c r="B1917" s="182" t="s">
        <v>284</v>
      </c>
      <c r="C1917" s="213"/>
      <c r="D1917" s="213">
        <v>16</v>
      </c>
      <c r="E1917" s="213" t="s">
        <v>911</v>
      </c>
      <c r="F1917" s="213">
        <v>5</v>
      </c>
      <c r="G1917" s="213">
        <v>5</v>
      </c>
      <c r="H1917" s="213">
        <v>5</v>
      </c>
      <c r="I1917" s="213">
        <v>5</v>
      </c>
      <c r="J1917" s="213">
        <v>5</v>
      </c>
    </row>
    <row r="1918" spans="1:10" ht="18.75">
      <c r="A1918" s="283"/>
      <c r="B1918" s="182" t="s">
        <v>286</v>
      </c>
      <c r="C1918" s="213"/>
      <c r="D1918" s="213">
        <v>6</v>
      </c>
      <c r="E1918" s="213" t="s">
        <v>911</v>
      </c>
      <c r="F1918" s="213">
        <v>2</v>
      </c>
      <c r="G1918" s="213">
        <v>2</v>
      </c>
      <c r="H1918" s="213">
        <v>2</v>
      </c>
      <c r="I1918" s="213">
        <v>2</v>
      </c>
      <c r="J1918" s="213">
        <v>2</v>
      </c>
    </row>
    <row r="1919" spans="1:10" ht="18.75">
      <c r="A1919" s="283"/>
      <c r="B1919" s="182" t="s">
        <v>289</v>
      </c>
      <c r="C1919" s="213"/>
      <c r="D1919" s="213">
        <v>5</v>
      </c>
      <c r="E1919" s="213" t="s">
        <v>911</v>
      </c>
      <c r="F1919" s="213">
        <v>2</v>
      </c>
      <c r="G1919" s="213">
        <v>2</v>
      </c>
      <c r="H1919" s="213">
        <v>2</v>
      </c>
      <c r="I1919" s="213">
        <v>2</v>
      </c>
      <c r="J1919" s="213">
        <v>2</v>
      </c>
    </row>
    <row r="1920" spans="1:10" ht="18.75">
      <c r="A1920" s="283"/>
      <c r="B1920" s="262" t="s">
        <v>285</v>
      </c>
      <c r="C1920" s="213"/>
      <c r="D1920" s="213">
        <v>12</v>
      </c>
      <c r="E1920" s="213" t="s">
        <v>911</v>
      </c>
      <c r="F1920" s="213">
        <v>5</v>
      </c>
      <c r="G1920" s="213">
        <v>5</v>
      </c>
      <c r="H1920" s="213">
        <v>5</v>
      </c>
      <c r="I1920" s="213">
        <v>5</v>
      </c>
      <c r="J1920" s="213">
        <v>5</v>
      </c>
    </row>
    <row r="1921" spans="1:10" ht="18.75">
      <c r="A1921" s="283">
        <v>22</v>
      </c>
      <c r="B1921" s="184" t="s">
        <v>710</v>
      </c>
      <c r="C1921" s="213"/>
      <c r="D1921" s="213" t="s">
        <v>911</v>
      </c>
      <c r="E1921" s="213" t="s">
        <v>911</v>
      </c>
      <c r="F1921" s="245">
        <v>3</v>
      </c>
      <c r="G1921" s="245">
        <v>3</v>
      </c>
      <c r="H1921" s="245">
        <v>3</v>
      </c>
      <c r="I1921" s="245">
        <v>3</v>
      </c>
      <c r="J1921" s="245">
        <v>8</v>
      </c>
    </row>
    <row r="1922" spans="1:10" ht="18.75">
      <c r="A1922" s="283"/>
      <c r="B1922" s="250" t="s">
        <v>1575</v>
      </c>
      <c r="C1922" s="213"/>
      <c r="D1922" s="213" t="s">
        <v>911</v>
      </c>
      <c r="E1922" s="292" t="s">
        <v>911</v>
      </c>
      <c r="F1922" s="292">
        <v>3</v>
      </c>
      <c r="G1922" s="292">
        <v>3</v>
      </c>
      <c r="H1922" s="292">
        <v>3</v>
      </c>
      <c r="I1922" s="292">
        <v>3</v>
      </c>
      <c r="J1922" s="292">
        <v>8</v>
      </c>
    </row>
    <row r="1923" spans="1:10" ht="18.75">
      <c r="A1923" s="283"/>
      <c r="B1923" s="182" t="s">
        <v>284</v>
      </c>
      <c r="C1923" s="213"/>
      <c r="D1923" s="213">
        <v>2</v>
      </c>
      <c r="E1923" s="213" t="s">
        <v>911</v>
      </c>
      <c r="F1923" s="213">
        <v>1</v>
      </c>
      <c r="G1923" s="213">
        <v>1</v>
      </c>
      <c r="H1923" s="213">
        <v>1</v>
      </c>
      <c r="I1923" s="213">
        <v>1</v>
      </c>
      <c r="J1923" s="213">
        <v>5</v>
      </c>
    </row>
    <row r="1924" spans="1:10" ht="18.75">
      <c r="A1924" s="283"/>
      <c r="B1924" s="182" t="s">
        <v>286</v>
      </c>
      <c r="C1924" s="213"/>
      <c r="D1924" s="213">
        <v>2</v>
      </c>
      <c r="E1924" s="213" t="s">
        <v>911</v>
      </c>
      <c r="F1924" s="213">
        <v>1</v>
      </c>
      <c r="G1924" s="213">
        <v>1</v>
      </c>
      <c r="H1924" s="213">
        <v>1</v>
      </c>
      <c r="I1924" s="213">
        <v>1</v>
      </c>
      <c r="J1924" s="213">
        <v>2</v>
      </c>
    </row>
    <row r="1925" spans="1:10" ht="18.75">
      <c r="A1925" s="283"/>
      <c r="B1925" s="262" t="s">
        <v>285</v>
      </c>
      <c r="C1925" s="213"/>
      <c r="D1925" s="213">
        <v>1</v>
      </c>
      <c r="E1925" s="213" t="s">
        <v>911</v>
      </c>
      <c r="F1925" s="213">
        <v>1</v>
      </c>
      <c r="G1925" s="213">
        <v>1</v>
      </c>
      <c r="H1925" s="213">
        <v>1</v>
      </c>
      <c r="I1925" s="213">
        <v>1</v>
      </c>
      <c r="J1925" s="213">
        <v>1</v>
      </c>
    </row>
    <row r="1926" spans="1:10" ht="18.75">
      <c r="A1926" s="283">
        <v>23</v>
      </c>
      <c r="B1926" s="184" t="s">
        <v>711</v>
      </c>
      <c r="C1926" s="213"/>
      <c r="D1926" s="245" t="s">
        <v>911</v>
      </c>
      <c r="E1926" s="245" t="s">
        <v>911</v>
      </c>
      <c r="F1926" s="245">
        <v>4</v>
      </c>
      <c r="G1926" s="245">
        <v>4</v>
      </c>
      <c r="H1926" s="245">
        <v>4</v>
      </c>
      <c r="I1926" s="245">
        <v>4</v>
      </c>
      <c r="J1926" s="245">
        <v>7</v>
      </c>
    </row>
    <row r="1927" spans="1:10" ht="18.75">
      <c r="A1927" s="283"/>
      <c r="B1927" s="250" t="s">
        <v>1575</v>
      </c>
      <c r="C1927" s="213"/>
      <c r="D1927" s="292" t="s">
        <v>911</v>
      </c>
      <c r="E1927" s="292" t="s">
        <v>911</v>
      </c>
      <c r="F1927" s="292">
        <v>4</v>
      </c>
      <c r="G1927" s="292">
        <v>4</v>
      </c>
      <c r="H1927" s="292">
        <v>4</v>
      </c>
      <c r="I1927" s="292">
        <v>4</v>
      </c>
      <c r="J1927" s="292">
        <v>7</v>
      </c>
    </row>
    <row r="1928" spans="1:10" ht="18.75">
      <c r="A1928" s="283"/>
      <c r="B1928" s="182" t="s">
        <v>284</v>
      </c>
      <c r="C1928" s="213"/>
      <c r="D1928" s="213">
        <v>4</v>
      </c>
      <c r="E1928" s="213" t="s">
        <v>911</v>
      </c>
      <c r="F1928" s="213">
        <v>2</v>
      </c>
      <c r="G1928" s="213">
        <v>2</v>
      </c>
      <c r="H1928" s="213">
        <v>2</v>
      </c>
      <c r="I1928" s="213">
        <v>2</v>
      </c>
      <c r="J1928" s="213">
        <v>5</v>
      </c>
    </row>
    <row r="1929" spans="1:10" ht="18.75">
      <c r="A1929" s="283"/>
      <c r="B1929" s="262" t="s">
        <v>285</v>
      </c>
      <c r="C1929" s="213"/>
      <c r="D1929" s="213">
        <v>3</v>
      </c>
      <c r="E1929" s="213" t="s">
        <v>911</v>
      </c>
      <c r="F1929" s="213">
        <v>1</v>
      </c>
      <c r="G1929" s="213">
        <v>1</v>
      </c>
      <c r="H1929" s="213">
        <v>1</v>
      </c>
      <c r="I1929" s="213">
        <v>1</v>
      </c>
      <c r="J1929" s="213">
        <v>1</v>
      </c>
    </row>
    <row r="1930" spans="1:10" ht="18.75">
      <c r="A1930" s="283"/>
      <c r="B1930" s="98" t="s">
        <v>287</v>
      </c>
      <c r="C1930" s="213"/>
      <c r="D1930" s="213">
        <v>1</v>
      </c>
      <c r="E1930" s="213" t="s">
        <v>911</v>
      </c>
      <c r="F1930" s="213">
        <v>1</v>
      </c>
      <c r="G1930" s="213">
        <v>1</v>
      </c>
      <c r="H1930" s="213">
        <v>1</v>
      </c>
      <c r="I1930" s="213">
        <v>1</v>
      </c>
      <c r="J1930" s="213">
        <v>1</v>
      </c>
    </row>
    <row r="1931" spans="1:10" ht="18.75">
      <c r="A1931" s="283">
        <v>24</v>
      </c>
      <c r="B1931" s="95" t="s">
        <v>712</v>
      </c>
      <c r="C1931" s="213"/>
      <c r="D1931" s="245" t="s">
        <v>911</v>
      </c>
      <c r="E1931" s="245" t="s">
        <v>911</v>
      </c>
      <c r="F1931" s="245">
        <v>4</v>
      </c>
      <c r="G1931" s="245">
        <v>4</v>
      </c>
      <c r="H1931" s="245">
        <v>4</v>
      </c>
      <c r="I1931" s="245">
        <v>4</v>
      </c>
      <c r="J1931" s="245">
        <v>7</v>
      </c>
    </row>
    <row r="1932" spans="1:10" ht="18.75">
      <c r="A1932" s="283"/>
      <c r="B1932" s="250" t="s">
        <v>1575</v>
      </c>
      <c r="C1932" s="213"/>
      <c r="D1932" s="292" t="s">
        <v>911</v>
      </c>
      <c r="E1932" s="292" t="s">
        <v>911</v>
      </c>
      <c r="F1932" s="292">
        <v>4</v>
      </c>
      <c r="G1932" s="292">
        <v>4</v>
      </c>
      <c r="H1932" s="292">
        <v>4</v>
      </c>
      <c r="I1932" s="292">
        <v>4</v>
      </c>
      <c r="J1932" s="292">
        <v>7</v>
      </c>
    </row>
    <row r="1933" spans="1:10" ht="18.75">
      <c r="A1933" s="283"/>
      <c r="B1933" s="98" t="s">
        <v>284</v>
      </c>
      <c r="C1933" s="213"/>
      <c r="D1933" s="213">
        <v>4</v>
      </c>
      <c r="E1933" s="213" t="s">
        <v>911</v>
      </c>
      <c r="F1933" s="213">
        <v>2</v>
      </c>
      <c r="G1933" s="213">
        <v>2</v>
      </c>
      <c r="H1933" s="213">
        <v>2</v>
      </c>
      <c r="I1933" s="213">
        <v>2</v>
      </c>
      <c r="J1933" s="213">
        <v>5</v>
      </c>
    </row>
    <row r="1934" spans="1:10" ht="18.75">
      <c r="A1934" s="283"/>
      <c r="B1934" s="123" t="s">
        <v>285</v>
      </c>
      <c r="C1934" s="213"/>
      <c r="D1934" s="213">
        <v>3</v>
      </c>
      <c r="E1934" s="213" t="s">
        <v>911</v>
      </c>
      <c r="F1934" s="213">
        <v>1</v>
      </c>
      <c r="G1934" s="213">
        <v>1</v>
      </c>
      <c r="H1934" s="213">
        <v>1</v>
      </c>
      <c r="I1934" s="213">
        <v>1</v>
      </c>
      <c r="J1934" s="213">
        <v>1</v>
      </c>
    </row>
    <row r="1935" spans="1:10" ht="18.75">
      <c r="A1935" s="283"/>
      <c r="B1935" s="98" t="s">
        <v>287</v>
      </c>
      <c r="C1935" s="213"/>
      <c r="D1935" s="213">
        <v>1</v>
      </c>
      <c r="E1935" s="213" t="s">
        <v>911</v>
      </c>
      <c r="F1935" s="213">
        <v>1</v>
      </c>
      <c r="G1935" s="213">
        <v>1</v>
      </c>
      <c r="H1935" s="213">
        <v>1</v>
      </c>
      <c r="I1935" s="213">
        <v>1</v>
      </c>
      <c r="J1935" s="213">
        <v>1</v>
      </c>
    </row>
    <row r="1936" spans="1:10" ht="18.75">
      <c r="A1936" s="283">
        <v>25</v>
      </c>
      <c r="B1936" s="95" t="s">
        <v>713</v>
      </c>
      <c r="C1936" s="213"/>
      <c r="D1936" s="213" t="s">
        <v>911</v>
      </c>
      <c r="E1936" s="245" t="s">
        <v>911</v>
      </c>
      <c r="F1936" s="245">
        <v>5</v>
      </c>
      <c r="G1936" s="245">
        <v>5</v>
      </c>
      <c r="H1936" s="245">
        <v>5</v>
      </c>
      <c r="I1936" s="245">
        <v>5</v>
      </c>
      <c r="J1936" s="245">
        <v>7</v>
      </c>
    </row>
    <row r="1937" spans="1:10" ht="18.75">
      <c r="A1937" s="283"/>
      <c r="B1937" s="250" t="s">
        <v>1575</v>
      </c>
      <c r="C1937" s="213"/>
      <c r="D1937" s="292" t="s">
        <v>911</v>
      </c>
      <c r="E1937" s="292" t="s">
        <v>911</v>
      </c>
      <c r="F1937" s="292">
        <v>5</v>
      </c>
      <c r="G1937" s="292">
        <v>5</v>
      </c>
      <c r="H1937" s="292">
        <v>5</v>
      </c>
      <c r="I1937" s="292">
        <v>5</v>
      </c>
      <c r="J1937" s="292">
        <v>7</v>
      </c>
    </row>
    <row r="1938" spans="1:10" ht="18.75">
      <c r="A1938" s="283"/>
      <c r="B1938" s="98" t="s">
        <v>284</v>
      </c>
      <c r="C1938" s="213"/>
      <c r="D1938" s="213">
        <v>4</v>
      </c>
      <c r="E1938" s="213" t="s">
        <v>911</v>
      </c>
      <c r="F1938" s="213">
        <v>2</v>
      </c>
      <c r="G1938" s="213">
        <v>2</v>
      </c>
      <c r="H1938" s="213">
        <v>2</v>
      </c>
      <c r="I1938" s="213">
        <v>2</v>
      </c>
      <c r="J1938" s="213">
        <v>5</v>
      </c>
    </row>
    <row r="1939" spans="1:10" ht="18.75">
      <c r="A1939" s="283"/>
      <c r="B1939" s="123" t="s">
        <v>285</v>
      </c>
      <c r="C1939" s="213"/>
      <c r="D1939" s="213">
        <v>4</v>
      </c>
      <c r="E1939" s="213" t="s">
        <v>911</v>
      </c>
      <c r="F1939" s="213">
        <v>2</v>
      </c>
      <c r="G1939" s="213">
        <v>2</v>
      </c>
      <c r="H1939" s="213">
        <v>2</v>
      </c>
      <c r="I1939" s="213">
        <v>2</v>
      </c>
      <c r="J1939" s="213">
        <v>1</v>
      </c>
    </row>
    <row r="1940" spans="1:10" ht="18.75">
      <c r="A1940" s="283"/>
      <c r="B1940" s="98" t="s">
        <v>287</v>
      </c>
      <c r="C1940" s="213"/>
      <c r="D1940" s="213">
        <v>1</v>
      </c>
      <c r="E1940" s="213" t="s">
        <v>911</v>
      </c>
      <c r="F1940" s="213">
        <v>1</v>
      </c>
      <c r="G1940" s="213">
        <v>1</v>
      </c>
      <c r="H1940" s="213">
        <v>1</v>
      </c>
      <c r="I1940" s="213">
        <v>1</v>
      </c>
      <c r="J1940" s="213">
        <v>1</v>
      </c>
    </row>
    <row r="1941" spans="1:10" ht="18.75">
      <c r="A1941" s="283">
        <v>26</v>
      </c>
      <c r="B1941" s="95" t="s">
        <v>714</v>
      </c>
      <c r="C1941" s="213"/>
      <c r="D1941" s="245" t="s">
        <v>911</v>
      </c>
      <c r="E1941" s="245" t="s">
        <v>911</v>
      </c>
      <c r="F1941" s="245">
        <v>5</v>
      </c>
      <c r="G1941" s="245">
        <v>5</v>
      </c>
      <c r="H1941" s="245">
        <v>5</v>
      </c>
      <c r="I1941" s="245">
        <v>5</v>
      </c>
      <c r="J1941" s="245">
        <v>7</v>
      </c>
    </row>
    <row r="1942" spans="1:10" ht="18.75">
      <c r="A1942" s="283"/>
      <c r="B1942" s="250" t="s">
        <v>1575</v>
      </c>
      <c r="C1942" s="213"/>
      <c r="D1942" s="292" t="s">
        <v>911</v>
      </c>
      <c r="E1942" s="292" t="s">
        <v>911</v>
      </c>
      <c r="F1942" s="292">
        <v>5</v>
      </c>
      <c r="G1942" s="292">
        <v>5</v>
      </c>
      <c r="H1942" s="292">
        <v>5</v>
      </c>
      <c r="I1942" s="292">
        <v>5</v>
      </c>
      <c r="J1942" s="292">
        <v>7</v>
      </c>
    </row>
    <row r="1943" spans="1:10" ht="18.75">
      <c r="A1943" s="283"/>
      <c r="B1943" s="98" t="s">
        <v>284</v>
      </c>
      <c r="C1943" s="213"/>
      <c r="D1943" s="213">
        <v>4</v>
      </c>
      <c r="E1943" s="213" t="s">
        <v>911</v>
      </c>
      <c r="F1943" s="213">
        <v>2</v>
      </c>
      <c r="G1943" s="213">
        <v>2</v>
      </c>
      <c r="H1943" s="213">
        <v>2</v>
      </c>
      <c r="I1943" s="213">
        <v>2</v>
      </c>
      <c r="J1943" s="213">
        <v>5</v>
      </c>
    </row>
    <row r="1944" spans="1:10" ht="18.75">
      <c r="A1944" s="283"/>
      <c r="B1944" s="123" t="s">
        <v>285</v>
      </c>
      <c r="C1944" s="213"/>
      <c r="D1944" s="213">
        <v>4</v>
      </c>
      <c r="E1944" s="213" t="s">
        <v>911</v>
      </c>
      <c r="F1944" s="213">
        <v>2</v>
      </c>
      <c r="G1944" s="213">
        <v>2</v>
      </c>
      <c r="H1944" s="213">
        <v>2</v>
      </c>
      <c r="I1944" s="213">
        <v>2</v>
      </c>
      <c r="J1944" s="213">
        <v>1</v>
      </c>
    </row>
    <row r="1945" spans="1:10" ht="18.75">
      <c r="A1945" s="283"/>
      <c r="B1945" s="98" t="s">
        <v>287</v>
      </c>
      <c r="C1945" s="213"/>
      <c r="D1945" s="213">
        <v>1</v>
      </c>
      <c r="E1945" s="213" t="s">
        <v>911</v>
      </c>
      <c r="F1945" s="213">
        <v>1</v>
      </c>
      <c r="G1945" s="213">
        <v>1</v>
      </c>
      <c r="H1945" s="213">
        <v>1</v>
      </c>
      <c r="I1945" s="213">
        <v>1</v>
      </c>
      <c r="J1945" s="213">
        <v>1</v>
      </c>
    </row>
    <row r="1946" spans="1:10" ht="18.75">
      <c r="A1946" s="283">
        <v>27</v>
      </c>
      <c r="B1946" s="95" t="s">
        <v>715</v>
      </c>
      <c r="C1946" s="213"/>
      <c r="D1946" s="213" t="s">
        <v>911</v>
      </c>
      <c r="E1946" s="213" t="s">
        <v>911</v>
      </c>
      <c r="F1946" s="245">
        <v>10</v>
      </c>
      <c r="G1946" s="245">
        <v>10</v>
      </c>
      <c r="H1946" s="245">
        <v>10</v>
      </c>
      <c r="I1946" s="245">
        <v>10</v>
      </c>
      <c r="J1946" s="245">
        <v>9</v>
      </c>
    </row>
    <row r="1947" spans="1:10" ht="18.75">
      <c r="A1947" s="283"/>
      <c r="B1947" s="250" t="s">
        <v>1575</v>
      </c>
      <c r="C1947" s="213"/>
      <c r="D1947" s="292" t="s">
        <v>911</v>
      </c>
      <c r="E1947" s="292" t="s">
        <v>911</v>
      </c>
      <c r="F1947" s="292">
        <v>10</v>
      </c>
      <c r="G1947" s="292">
        <v>10</v>
      </c>
      <c r="H1947" s="292">
        <v>10</v>
      </c>
      <c r="I1947" s="292">
        <v>10</v>
      </c>
      <c r="J1947" s="292">
        <v>9</v>
      </c>
    </row>
    <row r="1948" spans="1:10" ht="18.75">
      <c r="A1948" s="283"/>
      <c r="B1948" s="98" t="s">
        <v>284</v>
      </c>
      <c r="C1948" s="213"/>
      <c r="D1948" s="213">
        <v>13</v>
      </c>
      <c r="E1948" s="213" t="s">
        <v>911</v>
      </c>
      <c r="F1948" s="213">
        <v>5</v>
      </c>
      <c r="G1948" s="213">
        <v>5</v>
      </c>
      <c r="H1948" s="213">
        <v>5</v>
      </c>
      <c r="I1948" s="213">
        <v>5</v>
      </c>
      <c r="J1948" s="213">
        <v>5</v>
      </c>
    </row>
    <row r="1949" spans="1:10" ht="18.75">
      <c r="A1949" s="283"/>
      <c r="B1949" s="98" t="s">
        <v>286</v>
      </c>
      <c r="C1949" s="213"/>
      <c r="D1949" s="213">
        <v>5</v>
      </c>
      <c r="E1949" s="213" t="s">
        <v>911</v>
      </c>
      <c r="F1949" s="213">
        <v>2</v>
      </c>
      <c r="G1949" s="213">
        <v>2</v>
      </c>
      <c r="H1949" s="213">
        <v>2</v>
      </c>
      <c r="I1949" s="213">
        <v>2</v>
      </c>
      <c r="J1949" s="213">
        <v>2</v>
      </c>
    </row>
    <row r="1950" spans="1:10" ht="18.75">
      <c r="A1950" s="283"/>
      <c r="B1950" s="123" t="s">
        <v>285</v>
      </c>
      <c r="C1950" s="213"/>
      <c r="D1950" s="213">
        <v>4</v>
      </c>
      <c r="E1950" s="213" t="s">
        <v>911</v>
      </c>
      <c r="F1950" s="213">
        <v>2</v>
      </c>
      <c r="G1950" s="213">
        <v>2</v>
      </c>
      <c r="H1950" s="213">
        <v>2</v>
      </c>
      <c r="I1950" s="213">
        <v>2</v>
      </c>
      <c r="J1950" s="213">
        <v>1</v>
      </c>
    </row>
    <row r="1951" spans="1:10" ht="18.75">
      <c r="A1951" s="283"/>
      <c r="B1951" s="98" t="s">
        <v>287</v>
      </c>
      <c r="C1951" s="213"/>
      <c r="D1951" s="213">
        <v>1</v>
      </c>
      <c r="E1951" s="213" t="s">
        <v>911</v>
      </c>
      <c r="F1951" s="213">
        <v>1</v>
      </c>
      <c r="G1951" s="213">
        <v>1</v>
      </c>
      <c r="H1951" s="213">
        <v>1</v>
      </c>
      <c r="I1951" s="213">
        <v>1</v>
      </c>
      <c r="J1951" s="213">
        <v>1</v>
      </c>
    </row>
    <row r="1952" spans="1:10" ht="18.75">
      <c r="A1952" s="283">
        <v>28</v>
      </c>
      <c r="B1952" s="95" t="s">
        <v>716</v>
      </c>
      <c r="C1952" s="213"/>
      <c r="D1952" s="213" t="s">
        <v>911</v>
      </c>
      <c r="E1952" s="213" t="s">
        <v>911</v>
      </c>
      <c r="F1952" s="245">
        <v>3</v>
      </c>
      <c r="G1952" s="245">
        <v>3</v>
      </c>
      <c r="H1952" s="245">
        <v>3</v>
      </c>
      <c r="I1952" s="245">
        <v>3</v>
      </c>
      <c r="J1952" s="245">
        <v>3</v>
      </c>
    </row>
    <row r="1953" spans="1:10" ht="18.75">
      <c r="A1953" s="283"/>
      <c r="B1953" s="250" t="s">
        <v>1575</v>
      </c>
      <c r="C1953" s="213"/>
      <c r="D1953" s="292" t="s">
        <v>911</v>
      </c>
      <c r="E1953" s="292" t="s">
        <v>911</v>
      </c>
      <c r="F1953" s="292">
        <v>3</v>
      </c>
      <c r="G1953" s="292">
        <v>3</v>
      </c>
      <c r="H1953" s="292">
        <v>3</v>
      </c>
      <c r="I1953" s="292">
        <v>3</v>
      </c>
      <c r="J1953" s="292">
        <v>3</v>
      </c>
    </row>
    <row r="1954" spans="1:10" ht="18.75">
      <c r="A1954" s="283"/>
      <c r="B1954" s="98" t="s">
        <v>284</v>
      </c>
      <c r="C1954" s="213"/>
      <c r="D1954" s="213">
        <v>3</v>
      </c>
      <c r="E1954" s="213" t="s">
        <v>911</v>
      </c>
      <c r="F1954" s="213">
        <v>1</v>
      </c>
      <c r="G1954" s="213">
        <v>1</v>
      </c>
      <c r="H1954" s="213">
        <v>1</v>
      </c>
      <c r="I1954" s="213">
        <v>1</v>
      </c>
      <c r="J1954" s="213">
        <v>1</v>
      </c>
    </row>
    <row r="1955" spans="1:10" ht="18.75">
      <c r="A1955" s="283"/>
      <c r="B1955" s="123" t="s">
        <v>285</v>
      </c>
      <c r="C1955" s="213"/>
      <c r="D1955" s="213">
        <v>2</v>
      </c>
      <c r="E1955" s="213" t="s">
        <v>911</v>
      </c>
      <c r="F1955" s="213">
        <v>1</v>
      </c>
      <c r="G1955" s="213">
        <v>1</v>
      </c>
      <c r="H1955" s="213">
        <v>1</v>
      </c>
      <c r="I1955" s="213">
        <v>1</v>
      </c>
      <c r="J1955" s="213">
        <v>1</v>
      </c>
    </row>
    <row r="1956" spans="1:10" ht="18.75">
      <c r="A1956" s="283"/>
      <c r="B1956" s="98" t="s">
        <v>287</v>
      </c>
      <c r="C1956" s="213"/>
      <c r="D1956" s="213">
        <v>1</v>
      </c>
      <c r="E1956" s="213" t="s">
        <v>911</v>
      </c>
      <c r="F1956" s="213">
        <v>1</v>
      </c>
      <c r="G1956" s="213">
        <v>1</v>
      </c>
      <c r="H1956" s="213">
        <v>1</v>
      </c>
      <c r="I1956" s="213">
        <v>1</v>
      </c>
      <c r="J1956" s="213">
        <v>1</v>
      </c>
    </row>
    <row r="1957" spans="1:10" ht="18.75">
      <c r="A1957" s="283">
        <v>29</v>
      </c>
      <c r="B1957" s="95" t="s">
        <v>717</v>
      </c>
      <c r="C1957" s="213"/>
      <c r="D1957" s="213" t="s">
        <v>911</v>
      </c>
      <c r="E1957" s="213" t="s">
        <v>911</v>
      </c>
      <c r="F1957" s="245">
        <v>6</v>
      </c>
      <c r="G1957" s="245">
        <v>6</v>
      </c>
      <c r="H1957" s="245">
        <v>6</v>
      </c>
      <c r="I1957" s="245">
        <v>6</v>
      </c>
      <c r="J1957" s="245">
        <v>6</v>
      </c>
    </row>
    <row r="1958" spans="1:10" ht="18.75">
      <c r="A1958" s="283"/>
      <c r="B1958" s="250" t="s">
        <v>1575</v>
      </c>
      <c r="C1958" s="213"/>
      <c r="D1958" s="213" t="s">
        <v>911</v>
      </c>
      <c r="E1958" s="292" t="s">
        <v>911</v>
      </c>
      <c r="F1958" s="292">
        <v>6</v>
      </c>
      <c r="G1958" s="292">
        <v>6</v>
      </c>
      <c r="H1958" s="292">
        <v>6</v>
      </c>
      <c r="I1958" s="292">
        <v>6</v>
      </c>
      <c r="J1958" s="292">
        <v>6</v>
      </c>
    </row>
    <row r="1959" spans="1:10" ht="18.75">
      <c r="A1959" s="283"/>
      <c r="B1959" s="98" t="s">
        <v>284</v>
      </c>
      <c r="C1959" s="213"/>
      <c r="D1959" s="213">
        <v>5</v>
      </c>
      <c r="E1959" s="213" t="s">
        <v>911</v>
      </c>
      <c r="F1959" s="213">
        <v>3</v>
      </c>
      <c r="G1959" s="213">
        <v>3</v>
      </c>
      <c r="H1959" s="213">
        <v>3</v>
      </c>
      <c r="I1959" s="213">
        <v>3</v>
      </c>
      <c r="J1959" s="213">
        <v>3</v>
      </c>
    </row>
    <row r="1960" spans="1:10" ht="18.75">
      <c r="A1960" s="283"/>
      <c r="B1960" s="123" t="s">
        <v>285</v>
      </c>
      <c r="C1960" s="213"/>
      <c r="D1960" s="213">
        <v>4</v>
      </c>
      <c r="E1960" s="213" t="s">
        <v>911</v>
      </c>
      <c r="F1960" s="213">
        <v>2</v>
      </c>
      <c r="G1960" s="213">
        <v>2</v>
      </c>
      <c r="H1960" s="213">
        <v>2</v>
      </c>
      <c r="I1960" s="213">
        <v>2</v>
      </c>
      <c r="J1960" s="213">
        <v>2</v>
      </c>
    </row>
    <row r="1961" spans="1:10" ht="18.75">
      <c r="A1961" s="283"/>
      <c r="B1961" s="98" t="s">
        <v>287</v>
      </c>
      <c r="C1961" s="213"/>
      <c r="D1961" s="213">
        <v>1</v>
      </c>
      <c r="E1961" s="213" t="s">
        <v>911</v>
      </c>
      <c r="F1961" s="213">
        <v>1</v>
      </c>
      <c r="G1961" s="213">
        <v>1</v>
      </c>
      <c r="H1961" s="213">
        <v>1</v>
      </c>
      <c r="I1961" s="213">
        <v>1</v>
      </c>
      <c r="J1961" s="213">
        <v>1</v>
      </c>
    </row>
    <row r="1962" spans="1:10" ht="18.75">
      <c r="A1962" s="283">
        <v>30</v>
      </c>
      <c r="B1962" s="95" t="s">
        <v>718</v>
      </c>
      <c r="C1962" s="213"/>
      <c r="D1962" s="245">
        <v>12</v>
      </c>
      <c r="E1962" s="245" t="s">
        <v>911</v>
      </c>
      <c r="F1962" s="245">
        <v>6</v>
      </c>
      <c r="G1962" s="245">
        <v>6</v>
      </c>
      <c r="H1962" s="245">
        <v>6</v>
      </c>
      <c r="I1962" s="245">
        <v>6</v>
      </c>
      <c r="J1962" s="245">
        <v>6</v>
      </c>
    </row>
    <row r="1963" spans="1:10" ht="18.75">
      <c r="A1963" s="283"/>
      <c r="B1963" s="250" t="s">
        <v>1575</v>
      </c>
      <c r="C1963" s="213"/>
      <c r="D1963" s="292" t="s">
        <v>911</v>
      </c>
      <c r="E1963" s="292" t="s">
        <v>911</v>
      </c>
      <c r="F1963" s="292">
        <v>6</v>
      </c>
      <c r="G1963" s="292">
        <v>6</v>
      </c>
      <c r="H1963" s="292">
        <v>6</v>
      </c>
      <c r="I1963" s="292">
        <v>6</v>
      </c>
      <c r="J1963" s="292">
        <v>6</v>
      </c>
    </row>
    <row r="1964" spans="1:10" ht="18.75">
      <c r="A1964" s="283"/>
      <c r="B1964" s="98" t="s">
        <v>284</v>
      </c>
      <c r="C1964" s="213"/>
      <c r="D1964" s="213">
        <v>5</v>
      </c>
      <c r="E1964" s="213" t="s">
        <v>911</v>
      </c>
      <c r="F1964" s="213">
        <v>3</v>
      </c>
      <c r="G1964" s="213">
        <v>3</v>
      </c>
      <c r="H1964" s="213">
        <v>3</v>
      </c>
      <c r="I1964" s="213">
        <v>3</v>
      </c>
      <c r="J1964" s="213">
        <v>3</v>
      </c>
    </row>
    <row r="1965" spans="1:10" ht="18.75">
      <c r="A1965" s="283"/>
      <c r="B1965" s="123" t="s">
        <v>285</v>
      </c>
      <c r="C1965" s="213"/>
      <c r="D1965" s="213">
        <v>4</v>
      </c>
      <c r="E1965" s="213" t="s">
        <v>911</v>
      </c>
      <c r="F1965" s="213">
        <v>2</v>
      </c>
      <c r="G1965" s="213">
        <v>2</v>
      </c>
      <c r="H1965" s="213">
        <v>2</v>
      </c>
      <c r="I1965" s="213">
        <v>2</v>
      </c>
      <c r="J1965" s="213">
        <v>2</v>
      </c>
    </row>
    <row r="1966" spans="1:10" ht="18.75">
      <c r="A1966" s="283"/>
      <c r="B1966" s="98" t="s">
        <v>287</v>
      </c>
      <c r="C1966" s="213"/>
      <c r="D1966" s="213">
        <v>1</v>
      </c>
      <c r="E1966" s="213" t="s">
        <v>911</v>
      </c>
      <c r="F1966" s="213">
        <v>1</v>
      </c>
      <c r="G1966" s="213">
        <v>1</v>
      </c>
      <c r="H1966" s="213">
        <v>1</v>
      </c>
      <c r="I1966" s="213">
        <v>1</v>
      </c>
      <c r="J1966" s="213">
        <v>1</v>
      </c>
    </row>
    <row r="1967" spans="1:10" ht="18.75">
      <c r="A1967" s="283">
        <v>31</v>
      </c>
      <c r="B1967" s="95" t="s">
        <v>719</v>
      </c>
      <c r="C1967" s="213"/>
      <c r="D1967" s="245">
        <v>6</v>
      </c>
      <c r="E1967" s="245" t="s">
        <v>911</v>
      </c>
      <c r="F1967" s="245">
        <v>3</v>
      </c>
      <c r="G1967" s="245">
        <v>3</v>
      </c>
      <c r="H1967" s="245">
        <v>3</v>
      </c>
      <c r="I1967" s="245">
        <v>3</v>
      </c>
      <c r="J1967" s="245">
        <v>3</v>
      </c>
    </row>
    <row r="1968" spans="1:10" ht="18.75">
      <c r="A1968" s="283"/>
      <c r="B1968" s="250" t="s">
        <v>1575</v>
      </c>
      <c r="C1968" s="213"/>
      <c r="D1968" s="292" t="s">
        <v>911</v>
      </c>
      <c r="E1968" s="292" t="s">
        <v>911</v>
      </c>
      <c r="F1968" s="292">
        <v>3</v>
      </c>
      <c r="G1968" s="292">
        <v>3</v>
      </c>
      <c r="H1968" s="292">
        <v>3</v>
      </c>
      <c r="I1968" s="292">
        <v>3</v>
      </c>
      <c r="J1968" s="292">
        <v>3</v>
      </c>
    </row>
    <row r="1969" spans="1:10" ht="18.75">
      <c r="A1969" s="283"/>
      <c r="B1969" s="98" t="s">
        <v>284</v>
      </c>
      <c r="C1969" s="213"/>
      <c r="D1969" s="213">
        <v>3</v>
      </c>
      <c r="E1969" s="213" t="s">
        <v>911</v>
      </c>
      <c r="F1969" s="213">
        <v>1</v>
      </c>
      <c r="G1969" s="213">
        <v>1</v>
      </c>
      <c r="H1969" s="213">
        <v>1</v>
      </c>
      <c r="I1969" s="213">
        <v>1</v>
      </c>
      <c r="J1969" s="213">
        <v>1</v>
      </c>
    </row>
    <row r="1970" spans="1:10" ht="18.75">
      <c r="A1970" s="283"/>
      <c r="B1970" s="123" t="s">
        <v>285</v>
      </c>
      <c r="C1970" s="213"/>
      <c r="D1970" s="213">
        <v>2</v>
      </c>
      <c r="E1970" s="213" t="s">
        <v>911</v>
      </c>
      <c r="F1970" s="213">
        <v>1</v>
      </c>
      <c r="G1970" s="213">
        <v>1</v>
      </c>
      <c r="H1970" s="213">
        <v>1</v>
      </c>
      <c r="I1970" s="213">
        <v>1</v>
      </c>
      <c r="J1970" s="213">
        <v>1</v>
      </c>
    </row>
    <row r="1971" spans="1:10" ht="18.75">
      <c r="A1971" s="283"/>
      <c r="B1971" s="98" t="s">
        <v>287</v>
      </c>
      <c r="C1971" s="213"/>
      <c r="D1971" s="213">
        <v>1</v>
      </c>
      <c r="E1971" s="213" t="s">
        <v>911</v>
      </c>
      <c r="F1971" s="213">
        <v>1</v>
      </c>
      <c r="G1971" s="213">
        <v>1</v>
      </c>
      <c r="H1971" s="213">
        <v>1</v>
      </c>
      <c r="I1971" s="213">
        <v>1</v>
      </c>
      <c r="J1971" s="213">
        <v>1</v>
      </c>
    </row>
    <row r="1972" spans="1:10" ht="18.75">
      <c r="A1972" s="283">
        <v>32</v>
      </c>
      <c r="B1972" s="95" t="s">
        <v>720</v>
      </c>
      <c r="C1972" s="213"/>
      <c r="D1972" s="245">
        <v>8</v>
      </c>
      <c r="E1972" s="245" t="s">
        <v>911</v>
      </c>
      <c r="F1972" s="245">
        <v>3</v>
      </c>
      <c r="G1972" s="245">
        <v>3</v>
      </c>
      <c r="H1972" s="245">
        <v>3</v>
      </c>
      <c r="I1972" s="245">
        <v>3</v>
      </c>
      <c r="J1972" s="245">
        <v>3</v>
      </c>
    </row>
    <row r="1973" spans="1:10" ht="18.75">
      <c r="A1973" s="283"/>
      <c r="B1973" s="250" t="s">
        <v>1575</v>
      </c>
      <c r="C1973" s="213"/>
      <c r="D1973" s="292" t="s">
        <v>911</v>
      </c>
      <c r="E1973" s="292" t="s">
        <v>911</v>
      </c>
      <c r="F1973" s="292">
        <v>3</v>
      </c>
      <c r="G1973" s="292">
        <v>3</v>
      </c>
      <c r="H1973" s="292">
        <v>3</v>
      </c>
      <c r="I1973" s="292">
        <v>3</v>
      </c>
      <c r="J1973" s="292">
        <v>3</v>
      </c>
    </row>
    <row r="1974" spans="1:10" ht="18.75">
      <c r="A1974" s="283"/>
      <c r="B1974" s="98" t="s">
        <v>284</v>
      </c>
      <c r="C1974" s="213"/>
      <c r="D1974" s="213">
        <v>3</v>
      </c>
      <c r="E1974" s="213" t="s">
        <v>911</v>
      </c>
      <c r="F1974" s="213">
        <v>1</v>
      </c>
      <c r="G1974" s="213">
        <v>1</v>
      </c>
      <c r="H1974" s="213">
        <v>1</v>
      </c>
      <c r="I1974" s="213">
        <v>1</v>
      </c>
      <c r="J1974" s="213">
        <v>1</v>
      </c>
    </row>
    <row r="1975" spans="1:10" ht="18.75">
      <c r="A1975" s="283"/>
      <c r="B1975" s="123" t="s">
        <v>285</v>
      </c>
      <c r="C1975" s="213"/>
      <c r="D1975" s="213">
        <v>2</v>
      </c>
      <c r="E1975" s="213" t="s">
        <v>911</v>
      </c>
      <c r="F1975" s="213">
        <v>1</v>
      </c>
      <c r="G1975" s="213">
        <v>1</v>
      </c>
      <c r="H1975" s="213">
        <v>1</v>
      </c>
      <c r="I1975" s="213">
        <v>1</v>
      </c>
      <c r="J1975" s="213">
        <v>1</v>
      </c>
    </row>
    <row r="1976" spans="1:10" ht="18.75">
      <c r="A1976" s="283"/>
      <c r="B1976" s="98" t="s">
        <v>287</v>
      </c>
      <c r="C1976" s="213"/>
      <c r="D1976" s="213">
        <v>1</v>
      </c>
      <c r="E1976" s="213" t="s">
        <v>911</v>
      </c>
      <c r="F1976" s="213">
        <v>1</v>
      </c>
      <c r="G1976" s="213">
        <v>1</v>
      </c>
      <c r="H1976" s="213">
        <v>1</v>
      </c>
      <c r="I1976" s="213">
        <v>1</v>
      </c>
      <c r="J1976" s="213">
        <v>1</v>
      </c>
    </row>
    <row r="1977" spans="1:10" ht="18.75">
      <c r="A1977" s="283">
        <v>33</v>
      </c>
      <c r="B1977" s="95" t="s">
        <v>721</v>
      </c>
      <c r="C1977" s="213"/>
      <c r="D1977" s="245">
        <v>6</v>
      </c>
      <c r="E1977" s="245" t="s">
        <v>911</v>
      </c>
      <c r="F1977" s="245">
        <v>1</v>
      </c>
      <c r="G1977" s="245">
        <v>1</v>
      </c>
      <c r="H1977" s="245">
        <v>1</v>
      </c>
      <c r="I1977" s="245">
        <v>1</v>
      </c>
      <c r="J1977" s="245">
        <v>1</v>
      </c>
    </row>
    <row r="1978" spans="1:10" ht="18.75">
      <c r="A1978" s="283"/>
      <c r="B1978" s="250" t="s">
        <v>1575</v>
      </c>
      <c r="C1978" s="213"/>
      <c r="D1978" s="292" t="s">
        <v>911</v>
      </c>
      <c r="E1978" s="292" t="s">
        <v>911</v>
      </c>
      <c r="F1978" s="292">
        <v>1</v>
      </c>
      <c r="G1978" s="292">
        <v>1</v>
      </c>
      <c r="H1978" s="292">
        <v>1</v>
      </c>
      <c r="I1978" s="292">
        <v>1</v>
      </c>
      <c r="J1978" s="292">
        <v>1</v>
      </c>
    </row>
    <row r="1979" spans="1:10" ht="18.75">
      <c r="A1979" s="283"/>
      <c r="B1979" s="123" t="s">
        <v>285</v>
      </c>
      <c r="C1979" s="213"/>
      <c r="D1979" s="213">
        <v>2</v>
      </c>
      <c r="E1979" s="213" t="s">
        <v>911</v>
      </c>
      <c r="F1979" s="213">
        <v>1</v>
      </c>
      <c r="G1979" s="213">
        <v>1</v>
      </c>
      <c r="H1979" s="213">
        <v>1</v>
      </c>
      <c r="I1979" s="213">
        <v>1</v>
      </c>
      <c r="J1979" s="213">
        <v>1</v>
      </c>
    </row>
    <row r="1980" spans="1:10" ht="18.75">
      <c r="A1980" s="283">
        <v>34</v>
      </c>
      <c r="B1980" s="95" t="s">
        <v>722</v>
      </c>
      <c r="C1980" s="213"/>
      <c r="D1980" s="245">
        <v>11</v>
      </c>
      <c r="E1980" s="245" t="s">
        <v>911</v>
      </c>
      <c r="F1980" s="245">
        <v>3</v>
      </c>
      <c r="G1980" s="245">
        <v>3</v>
      </c>
      <c r="H1980" s="245">
        <v>3</v>
      </c>
      <c r="I1980" s="245">
        <v>3</v>
      </c>
      <c r="J1980" s="245">
        <v>3</v>
      </c>
    </row>
    <row r="1981" spans="1:10" ht="18.75">
      <c r="A1981" s="283"/>
      <c r="B1981" s="250" t="s">
        <v>1575</v>
      </c>
      <c r="C1981" s="213"/>
      <c r="D1981" s="292" t="s">
        <v>911</v>
      </c>
      <c r="E1981" s="292" t="s">
        <v>911</v>
      </c>
      <c r="F1981" s="292">
        <v>3</v>
      </c>
      <c r="G1981" s="292">
        <v>3</v>
      </c>
      <c r="H1981" s="292">
        <v>3</v>
      </c>
      <c r="I1981" s="292">
        <v>3</v>
      </c>
      <c r="J1981" s="292">
        <v>3</v>
      </c>
    </row>
    <row r="1982" spans="1:10" ht="18.75">
      <c r="A1982" s="283"/>
      <c r="B1982" s="98" t="s">
        <v>284</v>
      </c>
      <c r="C1982" s="213"/>
      <c r="D1982" s="213">
        <v>4</v>
      </c>
      <c r="E1982" s="213" t="s">
        <v>911</v>
      </c>
      <c r="F1982" s="213">
        <v>1</v>
      </c>
      <c r="G1982" s="213">
        <v>1</v>
      </c>
      <c r="H1982" s="213">
        <v>1</v>
      </c>
      <c r="I1982" s="213">
        <v>1</v>
      </c>
      <c r="J1982" s="213">
        <v>1</v>
      </c>
    </row>
    <row r="1983" spans="1:10" ht="18.75">
      <c r="A1983" s="283"/>
      <c r="B1983" s="123" t="s">
        <v>285</v>
      </c>
      <c r="C1983" s="213"/>
      <c r="D1983" s="213">
        <v>4</v>
      </c>
      <c r="E1983" s="213" t="s">
        <v>911</v>
      </c>
      <c r="F1983" s="213">
        <v>1</v>
      </c>
      <c r="G1983" s="213">
        <v>1</v>
      </c>
      <c r="H1983" s="213">
        <v>1</v>
      </c>
      <c r="I1983" s="213">
        <v>1</v>
      </c>
      <c r="J1983" s="213">
        <v>1</v>
      </c>
    </row>
    <row r="1984" spans="1:10" ht="18.75">
      <c r="A1984" s="283"/>
      <c r="B1984" s="98" t="s">
        <v>287</v>
      </c>
      <c r="C1984" s="213"/>
      <c r="D1984" s="213">
        <v>1</v>
      </c>
      <c r="E1984" s="213" t="s">
        <v>911</v>
      </c>
      <c r="F1984" s="213">
        <v>1</v>
      </c>
      <c r="G1984" s="213">
        <v>1</v>
      </c>
      <c r="H1984" s="213">
        <v>1</v>
      </c>
      <c r="I1984" s="213">
        <v>1</v>
      </c>
      <c r="J1984" s="213">
        <v>1</v>
      </c>
    </row>
    <row r="1985" spans="1:10" ht="18.75">
      <c r="A1985" s="283">
        <v>35</v>
      </c>
      <c r="B1985" s="95" t="s">
        <v>723</v>
      </c>
      <c r="C1985" s="213"/>
      <c r="D1985" s="245">
        <v>10</v>
      </c>
      <c r="E1985" s="245" t="s">
        <v>911</v>
      </c>
      <c r="F1985" s="245">
        <v>3</v>
      </c>
      <c r="G1985" s="245">
        <v>3</v>
      </c>
      <c r="H1985" s="245">
        <v>3</v>
      </c>
      <c r="I1985" s="245">
        <v>3</v>
      </c>
      <c r="J1985" s="245">
        <v>3</v>
      </c>
    </row>
    <row r="1986" spans="1:10" ht="18.75">
      <c r="A1986" s="283"/>
      <c r="B1986" s="250" t="s">
        <v>1575</v>
      </c>
      <c r="C1986" s="213"/>
      <c r="D1986" s="292" t="s">
        <v>911</v>
      </c>
      <c r="E1986" s="292" t="s">
        <v>911</v>
      </c>
      <c r="F1986" s="292">
        <v>3</v>
      </c>
      <c r="G1986" s="292">
        <v>3</v>
      </c>
      <c r="H1986" s="292">
        <v>3</v>
      </c>
      <c r="I1986" s="292">
        <v>3</v>
      </c>
      <c r="J1986" s="292">
        <v>3</v>
      </c>
    </row>
    <row r="1987" spans="1:10" ht="18.75">
      <c r="A1987" s="283"/>
      <c r="B1987" s="98" t="s">
        <v>284</v>
      </c>
      <c r="C1987" s="213"/>
      <c r="D1987" s="213">
        <v>4</v>
      </c>
      <c r="E1987" s="213" t="s">
        <v>911</v>
      </c>
      <c r="F1987" s="213">
        <v>1</v>
      </c>
      <c r="G1987" s="213">
        <v>1</v>
      </c>
      <c r="H1987" s="213">
        <v>1</v>
      </c>
      <c r="I1987" s="213">
        <v>1</v>
      </c>
      <c r="J1987" s="213">
        <v>1</v>
      </c>
    </row>
    <row r="1988" spans="1:10" ht="18.75">
      <c r="A1988" s="283"/>
      <c r="B1988" s="123" t="s">
        <v>285</v>
      </c>
      <c r="C1988" s="213"/>
      <c r="D1988" s="213">
        <v>4</v>
      </c>
      <c r="E1988" s="213" t="s">
        <v>911</v>
      </c>
      <c r="F1988" s="213">
        <v>1</v>
      </c>
      <c r="G1988" s="213">
        <v>1</v>
      </c>
      <c r="H1988" s="213">
        <v>1</v>
      </c>
      <c r="I1988" s="213">
        <v>1</v>
      </c>
      <c r="J1988" s="213">
        <v>1</v>
      </c>
    </row>
    <row r="1989" spans="1:10" ht="18.75">
      <c r="A1989" s="283"/>
      <c r="B1989" s="98" t="s">
        <v>287</v>
      </c>
      <c r="C1989" s="213"/>
      <c r="D1989" s="213">
        <v>1</v>
      </c>
      <c r="E1989" s="213" t="s">
        <v>911</v>
      </c>
      <c r="F1989" s="213">
        <v>1</v>
      </c>
      <c r="G1989" s="213">
        <v>1</v>
      </c>
      <c r="H1989" s="213">
        <v>1</v>
      </c>
      <c r="I1989" s="213">
        <v>1</v>
      </c>
      <c r="J1989" s="213">
        <v>1</v>
      </c>
    </row>
    <row r="1990" spans="1:10" ht="18.75">
      <c r="A1990" s="283">
        <v>36</v>
      </c>
      <c r="B1990" s="95" t="s">
        <v>724</v>
      </c>
      <c r="C1990" s="213"/>
      <c r="D1990" s="245">
        <v>11</v>
      </c>
      <c r="E1990" s="245" t="s">
        <v>911</v>
      </c>
      <c r="F1990" s="245">
        <v>3</v>
      </c>
      <c r="G1990" s="245">
        <v>3</v>
      </c>
      <c r="H1990" s="245">
        <v>3</v>
      </c>
      <c r="I1990" s="245">
        <v>3</v>
      </c>
      <c r="J1990" s="245">
        <v>3</v>
      </c>
    </row>
    <row r="1991" spans="1:10" ht="18.75">
      <c r="A1991" s="283"/>
      <c r="B1991" s="250" t="s">
        <v>1575</v>
      </c>
      <c r="C1991" s="213"/>
      <c r="D1991" s="292" t="s">
        <v>911</v>
      </c>
      <c r="E1991" s="292" t="s">
        <v>911</v>
      </c>
      <c r="F1991" s="292">
        <v>3</v>
      </c>
      <c r="G1991" s="292">
        <v>3</v>
      </c>
      <c r="H1991" s="292">
        <v>3</v>
      </c>
      <c r="I1991" s="292">
        <v>3</v>
      </c>
      <c r="J1991" s="292">
        <v>3</v>
      </c>
    </row>
    <row r="1992" spans="1:10" ht="18.75">
      <c r="A1992" s="283"/>
      <c r="B1992" s="98" t="s">
        <v>284</v>
      </c>
      <c r="C1992" s="213"/>
      <c r="D1992" s="213">
        <v>4</v>
      </c>
      <c r="E1992" s="213" t="s">
        <v>911</v>
      </c>
      <c r="F1992" s="213">
        <v>1</v>
      </c>
      <c r="G1992" s="213">
        <v>1</v>
      </c>
      <c r="H1992" s="213">
        <v>1</v>
      </c>
      <c r="I1992" s="213">
        <v>1</v>
      </c>
      <c r="J1992" s="213">
        <v>1</v>
      </c>
    </row>
    <row r="1993" spans="1:10" ht="18.75">
      <c r="A1993" s="283"/>
      <c r="B1993" s="123" t="s">
        <v>285</v>
      </c>
      <c r="C1993" s="213"/>
      <c r="D1993" s="213">
        <v>4</v>
      </c>
      <c r="E1993" s="213" t="s">
        <v>911</v>
      </c>
      <c r="F1993" s="213">
        <v>1</v>
      </c>
      <c r="G1993" s="213">
        <v>1</v>
      </c>
      <c r="H1993" s="213">
        <v>1</v>
      </c>
      <c r="I1993" s="213">
        <v>1</v>
      </c>
      <c r="J1993" s="213">
        <v>1</v>
      </c>
    </row>
    <row r="1994" spans="1:10" ht="18.75">
      <c r="A1994" s="283"/>
      <c r="B1994" s="98" t="s">
        <v>287</v>
      </c>
      <c r="C1994" s="213"/>
      <c r="D1994" s="213">
        <v>1</v>
      </c>
      <c r="E1994" s="213" t="s">
        <v>911</v>
      </c>
      <c r="F1994" s="213">
        <v>1</v>
      </c>
      <c r="G1994" s="213">
        <v>1</v>
      </c>
      <c r="H1994" s="213">
        <v>1</v>
      </c>
      <c r="I1994" s="213">
        <v>1</v>
      </c>
      <c r="J1994" s="213">
        <v>1</v>
      </c>
    </row>
    <row r="1995" spans="1:10" ht="18.75">
      <c r="A1995" s="283">
        <v>37</v>
      </c>
      <c r="B1995" s="95" t="s">
        <v>725</v>
      </c>
      <c r="C1995" s="213"/>
      <c r="D1995" s="245">
        <v>10</v>
      </c>
      <c r="E1995" s="245" t="s">
        <v>911</v>
      </c>
      <c r="F1995" s="245">
        <v>5</v>
      </c>
      <c r="G1995" s="245">
        <v>5</v>
      </c>
      <c r="H1995" s="245">
        <v>5</v>
      </c>
      <c r="I1995" s="245">
        <v>5</v>
      </c>
      <c r="J1995" s="245">
        <v>2</v>
      </c>
    </row>
    <row r="1996" spans="1:10" ht="18.75">
      <c r="A1996" s="283"/>
      <c r="B1996" s="250" t="s">
        <v>1575</v>
      </c>
      <c r="C1996" s="213"/>
      <c r="D1996" s="292" t="s">
        <v>911</v>
      </c>
      <c r="E1996" s="292" t="s">
        <v>911</v>
      </c>
      <c r="F1996" s="292">
        <v>5</v>
      </c>
      <c r="G1996" s="292">
        <v>5</v>
      </c>
      <c r="H1996" s="292">
        <v>5</v>
      </c>
      <c r="I1996" s="292">
        <v>5</v>
      </c>
      <c r="J1996" s="292">
        <v>2</v>
      </c>
    </row>
    <row r="1997" spans="1:10" ht="18.75">
      <c r="A1997" s="283"/>
      <c r="B1997" s="98" t="s">
        <v>290</v>
      </c>
      <c r="C1997" s="213"/>
      <c r="D1997" s="213">
        <v>10</v>
      </c>
      <c r="E1997" s="213">
        <v>1</v>
      </c>
      <c r="F1997" s="213">
        <v>5</v>
      </c>
      <c r="G1997" s="213">
        <v>5</v>
      </c>
      <c r="H1997" s="213">
        <v>5</v>
      </c>
      <c r="I1997" s="213">
        <v>5</v>
      </c>
      <c r="J1997" s="213">
        <v>2</v>
      </c>
    </row>
    <row r="1998" spans="1:10" ht="18.75">
      <c r="A1998" s="283">
        <v>38</v>
      </c>
      <c r="B1998" s="95" t="s">
        <v>726</v>
      </c>
      <c r="C1998" s="213"/>
      <c r="D1998" s="245">
        <v>11</v>
      </c>
      <c r="E1998" s="245">
        <v>1</v>
      </c>
      <c r="F1998" s="245">
        <v>5</v>
      </c>
      <c r="G1998" s="245">
        <v>5</v>
      </c>
      <c r="H1998" s="245">
        <v>5</v>
      </c>
      <c r="I1998" s="245">
        <v>5</v>
      </c>
      <c r="J1998" s="245">
        <v>2</v>
      </c>
    </row>
    <row r="1999" spans="1:10" ht="18.75">
      <c r="A1999" s="283"/>
      <c r="B1999" s="250" t="s">
        <v>1575</v>
      </c>
      <c r="C1999" s="213"/>
      <c r="D1999" s="292" t="s">
        <v>911</v>
      </c>
      <c r="E1999" s="292" t="s">
        <v>911</v>
      </c>
      <c r="F1999" s="292">
        <v>5</v>
      </c>
      <c r="G1999" s="292">
        <v>5</v>
      </c>
      <c r="H1999" s="292">
        <v>5</v>
      </c>
      <c r="I1999" s="292">
        <v>5</v>
      </c>
      <c r="J1999" s="292">
        <v>2</v>
      </c>
    </row>
    <row r="2000" spans="1:10" ht="18.75">
      <c r="A2000" s="283"/>
      <c r="B2000" s="98" t="s">
        <v>290</v>
      </c>
      <c r="C2000" s="213"/>
      <c r="D2000" s="213">
        <v>11</v>
      </c>
      <c r="E2000" s="213">
        <v>1</v>
      </c>
      <c r="F2000" s="213">
        <v>5</v>
      </c>
      <c r="G2000" s="213">
        <v>5</v>
      </c>
      <c r="H2000" s="213">
        <v>5</v>
      </c>
      <c r="I2000" s="213">
        <v>5</v>
      </c>
      <c r="J2000" s="213">
        <v>2</v>
      </c>
    </row>
    <row r="2001" spans="1:10" ht="18.75">
      <c r="A2001" s="283">
        <v>39</v>
      </c>
      <c r="B2001" s="95" t="s">
        <v>727</v>
      </c>
      <c r="C2001" s="213"/>
      <c r="D2001" s="245">
        <v>42</v>
      </c>
      <c r="E2001" s="245" t="s">
        <v>911</v>
      </c>
      <c r="F2001" s="245">
        <v>10</v>
      </c>
      <c r="G2001" s="245">
        <v>10</v>
      </c>
      <c r="H2001" s="245">
        <v>10</v>
      </c>
      <c r="I2001" s="245">
        <v>10</v>
      </c>
      <c r="J2001" s="245">
        <v>10</v>
      </c>
    </row>
    <row r="2002" spans="1:10" ht="18.75">
      <c r="A2002" s="283"/>
      <c r="B2002" s="250" t="s">
        <v>1575</v>
      </c>
      <c r="C2002" s="213"/>
      <c r="D2002" s="292">
        <v>30</v>
      </c>
      <c r="E2002" s="292" t="s">
        <v>911</v>
      </c>
      <c r="F2002" s="292">
        <v>10</v>
      </c>
      <c r="G2002" s="292">
        <v>10</v>
      </c>
      <c r="H2002" s="292">
        <v>10</v>
      </c>
      <c r="I2002" s="292">
        <v>10</v>
      </c>
      <c r="J2002" s="292">
        <v>10</v>
      </c>
    </row>
    <row r="2003" spans="1:10" ht="18.75">
      <c r="A2003" s="283"/>
      <c r="B2003" s="98" t="s">
        <v>284</v>
      </c>
      <c r="C2003" s="213"/>
      <c r="D2003" s="213">
        <v>10</v>
      </c>
      <c r="E2003" s="213" t="s">
        <v>911</v>
      </c>
      <c r="F2003" s="213">
        <v>2</v>
      </c>
      <c r="G2003" s="213">
        <v>2</v>
      </c>
      <c r="H2003" s="213">
        <v>2</v>
      </c>
      <c r="I2003" s="213">
        <v>2</v>
      </c>
      <c r="J2003" s="213">
        <v>2</v>
      </c>
    </row>
    <row r="2004" spans="1:10" ht="18.75">
      <c r="A2004" s="283"/>
      <c r="B2004" s="98" t="s">
        <v>286</v>
      </c>
      <c r="C2004" s="213"/>
      <c r="D2004" s="213">
        <v>2</v>
      </c>
      <c r="E2004" s="213" t="s">
        <v>911</v>
      </c>
      <c r="F2004" s="213">
        <v>1</v>
      </c>
      <c r="G2004" s="213">
        <v>1</v>
      </c>
      <c r="H2004" s="213">
        <v>1</v>
      </c>
      <c r="I2004" s="213">
        <v>1</v>
      </c>
      <c r="J2004" s="213">
        <v>1</v>
      </c>
    </row>
    <row r="2005" spans="1:10" ht="18.75">
      <c r="A2005" s="283"/>
      <c r="B2005" s="98" t="s">
        <v>291</v>
      </c>
      <c r="C2005" s="213"/>
      <c r="D2005" s="213">
        <v>10</v>
      </c>
      <c r="E2005" s="213" t="s">
        <v>911</v>
      </c>
      <c r="F2005" s="213">
        <v>5</v>
      </c>
      <c r="G2005" s="213">
        <v>5</v>
      </c>
      <c r="H2005" s="213">
        <v>5</v>
      </c>
      <c r="I2005" s="213">
        <v>5</v>
      </c>
      <c r="J2005" s="213">
        <v>5</v>
      </c>
    </row>
    <row r="2006" spans="1:10" ht="18.75">
      <c r="A2006" s="283"/>
      <c r="B2006" s="123" t="s">
        <v>285</v>
      </c>
      <c r="C2006" s="213"/>
      <c r="D2006" s="213">
        <v>5</v>
      </c>
      <c r="E2006" s="213" t="s">
        <v>911</v>
      </c>
      <c r="F2006" s="213">
        <v>1</v>
      </c>
      <c r="G2006" s="213">
        <v>1</v>
      </c>
      <c r="H2006" s="213">
        <v>1</v>
      </c>
      <c r="I2006" s="213">
        <v>1</v>
      </c>
      <c r="J2006" s="213">
        <v>1</v>
      </c>
    </row>
    <row r="2007" spans="1:10" ht="18.75">
      <c r="A2007" s="283"/>
      <c r="B2007" s="98" t="s">
        <v>287</v>
      </c>
      <c r="C2007" s="213"/>
      <c r="D2007" s="213">
        <v>1</v>
      </c>
      <c r="E2007" s="213" t="s">
        <v>911</v>
      </c>
      <c r="F2007" s="213">
        <v>1</v>
      </c>
      <c r="G2007" s="213">
        <v>1</v>
      </c>
      <c r="H2007" s="213">
        <v>1</v>
      </c>
      <c r="I2007" s="213">
        <v>1</v>
      </c>
      <c r="J2007" s="213">
        <v>1</v>
      </c>
    </row>
    <row r="2008" spans="1:10" ht="18.75">
      <c r="A2008" s="519" t="s">
        <v>1572</v>
      </c>
      <c r="B2008" s="507"/>
      <c r="C2008" s="507"/>
      <c r="D2008" s="507"/>
      <c r="E2008" s="507"/>
      <c r="F2008" s="507"/>
      <c r="G2008" s="507"/>
      <c r="H2008" s="507"/>
      <c r="I2008" s="507"/>
      <c r="J2008" s="508"/>
    </row>
    <row r="2009" spans="1:10" ht="18.75">
      <c r="A2009" s="504" t="s">
        <v>1409</v>
      </c>
      <c r="B2009" s="505"/>
      <c r="C2009" s="505"/>
      <c r="D2009" s="505"/>
      <c r="E2009" s="505"/>
      <c r="F2009" s="505"/>
      <c r="G2009" s="505"/>
      <c r="H2009" s="505"/>
      <c r="I2009" s="505"/>
      <c r="J2009" s="506"/>
    </row>
    <row r="2010" spans="1:10" ht="18.75">
      <c r="A2010" s="283">
        <v>40</v>
      </c>
      <c r="B2010" s="95" t="s">
        <v>1554</v>
      </c>
      <c r="C2010" s="54"/>
      <c r="D2010" s="54">
        <v>51</v>
      </c>
      <c r="E2010" s="54">
        <v>4</v>
      </c>
      <c r="F2010" s="54">
        <v>2</v>
      </c>
      <c r="G2010" s="54" t="s">
        <v>911</v>
      </c>
      <c r="H2010" s="54" t="s">
        <v>911</v>
      </c>
      <c r="I2010" s="54" t="s">
        <v>911</v>
      </c>
      <c r="J2010" s="54">
        <v>2</v>
      </c>
    </row>
    <row r="2011" spans="1:10" ht="18.75">
      <c r="A2011" s="12"/>
      <c r="B2011" s="104" t="s">
        <v>179</v>
      </c>
      <c r="C2011" s="22"/>
      <c r="D2011" s="289">
        <v>10</v>
      </c>
      <c r="E2011" s="289">
        <v>2</v>
      </c>
      <c r="F2011" s="289">
        <v>2</v>
      </c>
      <c r="G2011" s="289" t="s">
        <v>911</v>
      </c>
      <c r="H2011" s="289" t="s">
        <v>911</v>
      </c>
      <c r="I2011" s="289" t="s">
        <v>911</v>
      </c>
      <c r="J2011" s="289">
        <v>2</v>
      </c>
    </row>
    <row r="2012" spans="1:10" ht="18.75">
      <c r="A2012" s="12"/>
      <c r="B2012" s="98" t="s">
        <v>1728</v>
      </c>
      <c r="C2012" s="22"/>
      <c r="D2012" s="22" t="s">
        <v>911</v>
      </c>
      <c r="E2012" s="22" t="s">
        <v>911</v>
      </c>
      <c r="F2012" s="22">
        <v>2</v>
      </c>
      <c r="G2012" s="22" t="s">
        <v>911</v>
      </c>
      <c r="H2012" s="22" t="s">
        <v>911</v>
      </c>
      <c r="I2012" s="22" t="s">
        <v>911</v>
      </c>
      <c r="J2012" s="22" t="s">
        <v>911</v>
      </c>
    </row>
    <row r="2013" spans="1:10" ht="18.75">
      <c r="A2013" s="12"/>
      <c r="B2013" s="98" t="s">
        <v>1001</v>
      </c>
      <c r="C2013" s="22"/>
      <c r="D2013" s="22" t="s">
        <v>911</v>
      </c>
      <c r="E2013" s="22" t="s">
        <v>911</v>
      </c>
      <c r="F2013" s="22" t="s">
        <v>911</v>
      </c>
      <c r="G2013" s="22" t="s">
        <v>911</v>
      </c>
      <c r="H2013" s="22" t="s">
        <v>911</v>
      </c>
      <c r="I2013" s="22" t="s">
        <v>911</v>
      </c>
      <c r="J2013" s="22">
        <v>2</v>
      </c>
    </row>
    <row r="2014" spans="1:10" ht="18.75">
      <c r="A2014" s="283">
        <v>41</v>
      </c>
      <c r="B2014" s="95" t="s">
        <v>1555</v>
      </c>
      <c r="C2014" s="98"/>
      <c r="D2014" s="54">
        <v>96</v>
      </c>
      <c r="E2014" s="54">
        <v>28</v>
      </c>
      <c r="F2014" s="54">
        <v>2</v>
      </c>
      <c r="G2014" s="54" t="s">
        <v>911</v>
      </c>
      <c r="H2014" s="54" t="s">
        <v>911</v>
      </c>
      <c r="I2014" s="54" t="s">
        <v>911</v>
      </c>
      <c r="J2014" s="54" t="s">
        <v>911</v>
      </c>
    </row>
    <row r="2015" spans="1:10" ht="18.75">
      <c r="A2015" s="11"/>
      <c r="B2015" s="104" t="s">
        <v>1575</v>
      </c>
      <c r="C2015" s="98"/>
      <c r="D2015" s="289">
        <v>16</v>
      </c>
      <c r="E2015" s="289" t="s">
        <v>911</v>
      </c>
      <c r="F2015" s="289">
        <v>1</v>
      </c>
      <c r="G2015" s="289" t="s">
        <v>911</v>
      </c>
      <c r="H2015" s="289" t="s">
        <v>911</v>
      </c>
      <c r="I2015" s="289" t="s">
        <v>911</v>
      </c>
      <c r="J2015" s="289" t="s">
        <v>911</v>
      </c>
    </row>
    <row r="2016" spans="1:10" ht="18.75">
      <c r="A2016" s="11"/>
      <c r="B2016" s="104" t="s">
        <v>2275</v>
      </c>
      <c r="C2016" s="98"/>
      <c r="D2016" s="289">
        <v>14</v>
      </c>
      <c r="E2016" s="289" t="s">
        <v>911</v>
      </c>
      <c r="F2016" s="289">
        <v>1</v>
      </c>
      <c r="G2016" s="289" t="s">
        <v>911</v>
      </c>
      <c r="H2016" s="289" t="s">
        <v>911</v>
      </c>
      <c r="I2016" s="289" t="s">
        <v>911</v>
      </c>
      <c r="J2016" s="289" t="s">
        <v>911</v>
      </c>
    </row>
    <row r="2017" spans="1:10" ht="18.75">
      <c r="A2017" s="519" t="s">
        <v>1571</v>
      </c>
      <c r="B2017" s="507"/>
      <c r="C2017" s="507"/>
      <c r="D2017" s="507"/>
      <c r="E2017" s="507"/>
      <c r="F2017" s="507"/>
      <c r="G2017" s="507"/>
      <c r="H2017" s="507"/>
      <c r="I2017" s="507"/>
      <c r="J2017" s="508"/>
    </row>
    <row r="2018" spans="1:10" ht="18.75">
      <c r="A2018" s="504" t="s">
        <v>1409</v>
      </c>
      <c r="B2018" s="505"/>
      <c r="C2018" s="505"/>
      <c r="D2018" s="505"/>
      <c r="E2018" s="505"/>
      <c r="F2018" s="505"/>
      <c r="G2018" s="505"/>
      <c r="H2018" s="505"/>
      <c r="I2018" s="505"/>
      <c r="J2018" s="506"/>
    </row>
    <row r="2019" spans="1:10" ht="18.75">
      <c r="A2019" s="283">
        <v>42</v>
      </c>
      <c r="B2019" s="95" t="s">
        <v>1556</v>
      </c>
      <c r="C2019" s="54"/>
      <c r="D2019" s="54">
        <v>35</v>
      </c>
      <c r="E2019" s="54">
        <v>2</v>
      </c>
      <c r="F2019" s="22">
        <v>34</v>
      </c>
      <c r="G2019" s="22">
        <v>34</v>
      </c>
      <c r="H2019" s="22">
        <v>34</v>
      </c>
      <c r="I2019" s="22">
        <v>34</v>
      </c>
      <c r="J2019" s="22">
        <v>34</v>
      </c>
    </row>
    <row r="2020" spans="1:10" ht="18.75">
      <c r="A2020" s="11"/>
      <c r="B2020" s="104" t="s">
        <v>179</v>
      </c>
      <c r="C2020" s="22"/>
      <c r="D2020" s="289" t="s">
        <v>911</v>
      </c>
      <c r="E2020" s="289" t="s">
        <v>911</v>
      </c>
      <c r="F2020" s="289">
        <v>10</v>
      </c>
      <c r="G2020" s="289">
        <v>10</v>
      </c>
      <c r="H2020" s="289">
        <v>10</v>
      </c>
      <c r="I2020" s="289">
        <v>10</v>
      </c>
      <c r="J2020" s="289">
        <v>10</v>
      </c>
    </row>
    <row r="2021" spans="1:10" ht="18.75">
      <c r="A2021" s="11"/>
      <c r="B2021" s="98" t="s">
        <v>1603</v>
      </c>
      <c r="C2021" s="22" t="s">
        <v>815</v>
      </c>
      <c r="D2021" s="22">
        <v>2</v>
      </c>
      <c r="E2021" s="22">
        <v>1</v>
      </c>
      <c r="F2021" s="22">
        <v>2</v>
      </c>
      <c r="G2021" s="22">
        <v>2</v>
      </c>
      <c r="H2021" s="22">
        <v>2</v>
      </c>
      <c r="I2021" s="22">
        <v>2</v>
      </c>
      <c r="J2021" s="22">
        <v>2</v>
      </c>
    </row>
    <row r="2022" spans="1:10" ht="18.75">
      <c r="A2022" s="11"/>
      <c r="B2022" s="98" t="s">
        <v>1725</v>
      </c>
      <c r="C2022" s="22" t="s">
        <v>827</v>
      </c>
      <c r="D2022" s="22">
        <v>5</v>
      </c>
      <c r="E2022" s="22" t="s">
        <v>911</v>
      </c>
      <c r="F2022" s="22">
        <v>5</v>
      </c>
      <c r="G2022" s="22">
        <v>5</v>
      </c>
      <c r="H2022" s="22">
        <v>5</v>
      </c>
      <c r="I2022" s="22">
        <v>5</v>
      </c>
      <c r="J2022" s="22">
        <v>5</v>
      </c>
    </row>
    <row r="2023" spans="1:10" ht="18.75">
      <c r="A2023" s="11"/>
      <c r="B2023" s="98" t="s">
        <v>1726</v>
      </c>
      <c r="C2023" s="22"/>
      <c r="D2023" s="22">
        <v>2</v>
      </c>
      <c r="E2023" s="22" t="s">
        <v>911</v>
      </c>
      <c r="F2023" s="22">
        <v>2</v>
      </c>
      <c r="G2023" s="22">
        <v>2</v>
      </c>
      <c r="H2023" s="22">
        <v>2</v>
      </c>
      <c r="I2023" s="22">
        <v>2</v>
      </c>
      <c r="J2023" s="22">
        <v>2</v>
      </c>
    </row>
    <row r="2024" spans="1:10" ht="18.75">
      <c r="A2024" s="11"/>
      <c r="B2024" s="98" t="s">
        <v>1086</v>
      </c>
      <c r="C2024" s="22" t="s">
        <v>521</v>
      </c>
      <c r="D2024" s="22">
        <v>1</v>
      </c>
      <c r="E2024" s="22" t="s">
        <v>911</v>
      </c>
      <c r="F2024" s="22">
        <v>1</v>
      </c>
      <c r="G2024" s="22">
        <v>1</v>
      </c>
      <c r="H2024" s="22">
        <v>1</v>
      </c>
      <c r="I2024" s="22">
        <v>1</v>
      </c>
      <c r="J2024" s="22">
        <v>1</v>
      </c>
    </row>
    <row r="2025" spans="1:10" ht="18.75">
      <c r="A2025" s="11"/>
      <c r="B2025" s="104" t="s">
        <v>1575</v>
      </c>
      <c r="C2025" s="289"/>
      <c r="D2025" s="289" t="s">
        <v>911</v>
      </c>
      <c r="E2025" s="289" t="s">
        <v>911</v>
      </c>
      <c r="F2025" s="289">
        <v>21</v>
      </c>
      <c r="G2025" s="289">
        <v>21</v>
      </c>
      <c r="H2025" s="289">
        <v>21</v>
      </c>
      <c r="I2025" s="289">
        <v>21</v>
      </c>
      <c r="J2025" s="289">
        <v>21</v>
      </c>
    </row>
    <row r="2026" spans="1:10" ht="18.75">
      <c r="A2026" s="11"/>
      <c r="B2026" s="98" t="s">
        <v>1725</v>
      </c>
      <c r="C2026" s="22" t="s">
        <v>827</v>
      </c>
      <c r="D2026" s="22">
        <v>17</v>
      </c>
      <c r="E2026" s="22" t="s">
        <v>911</v>
      </c>
      <c r="F2026" s="22">
        <v>17</v>
      </c>
      <c r="G2026" s="22">
        <v>17</v>
      </c>
      <c r="H2026" s="22">
        <v>17</v>
      </c>
      <c r="I2026" s="22">
        <v>17</v>
      </c>
      <c r="J2026" s="22">
        <v>17</v>
      </c>
    </row>
    <row r="2027" spans="1:10" ht="18.75">
      <c r="A2027" s="11"/>
      <c r="B2027" s="98" t="s">
        <v>1603</v>
      </c>
      <c r="C2027" s="22" t="s">
        <v>815</v>
      </c>
      <c r="D2027" s="22">
        <v>2</v>
      </c>
      <c r="E2027" s="22" t="s">
        <v>911</v>
      </c>
      <c r="F2027" s="22">
        <v>2</v>
      </c>
      <c r="G2027" s="22">
        <v>2</v>
      </c>
      <c r="H2027" s="22">
        <v>2</v>
      </c>
      <c r="I2027" s="22">
        <v>2</v>
      </c>
      <c r="J2027" s="22">
        <v>2</v>
      </c>
    </row>
    <row r="2028" spans="1:10" ht="18.75">
      <c r="A2028" s="11"/>
      <c r="B2028" s="98" t="s">
        <v>1726</v>
      </c>
      <c r="C2028" s="22"/>
      <c r="D2028" s="22">
        <v>2</v>
      </c>
      <c r="E2028" s="22">
        <v>1</v>
      </c>
      <c r="F2028" s="22">
        <v>2</v>
      </c>
      <c r="G2028" s="22">
        <v>2</v>
      </c>
      <c r="H2028" s="22">
        <v>2</v>
      </c>
      <c r="I2028" s="22">
        <v>2</v>
      </c>
      <c r="J2028" s="22">
        <v>2</v>
      </c>
    </row>
    <row r="2029" spans="1:10" ht="18.75">
      <c r="A2029" s="11"/>
      <c r="B2029" s="104" t="s">
        <v>2275</v>
      </c>
      <c r="C2029" s="22"/>
      <c r="D2029" s="289" t="s">
        <v>911</v>
      </c>
      <c r="E2029" s="289" t="s">
        <v>911</v>
      </c>
      <c r="F2029" s="289">
        <v>3</v>
      </c>
      <c r="G2029" s="289">
        <v>3</v>
      </c>
      <c r="H2029" s="289">
        <v>3</v>
      </c>
      <c r="I2029" s="289">
        <v>3</v>
      </c>
      <c r="J2029" s="289">
        <v>3</v>
      </c>
    </row>
    <row r="2030" spans="1:10" ht="18.75">
      <c r="A2030" s="11"/>
      <c r="B2030" s="98" t="s">
        <v>1974</v>
      </c>
      <c r="C2030" s="22">
        <v>80507</v>
      </c>
      <c r="D2030" s="22">
        <v>1</v>
      </c>
      <c r="E2030" s="22" t="s">
        <v>911</v>
      </c>
      <c r="F2030" s="22">
        <v>1</v>
      </c>
      <c r="G2030" s="22">
        <v>1</v>
      </c>
      <c r="H2030" s="22">
        <v>1</v>
      </c>
      <c r="I2030" s="22">
        <v>1</v>
      </c>
      <c r="J2030" s="22">
        <v>1</v>
      </c>
    </row>
    <row r="2031" spans="1:10" ht="18.75">
      <c r="A2031" s="11"/>
      <c r="B2031" s="98" t="s">
        <v>1965</v>
      </c>
      <c r="C2031" s="22">
        <v>80110</v>
      </c>
      <c r="D2031" s="22">
        <v>1</v>
      </c>
      <c r="E2031" s="22" t="s">
        <v>911</v>
      </c>
      <c r="F2031" s="22">
        <v>1</v>
      </c>
      <c r="G2031" s="22">
        <v>1</v>
      </c>
      <c r="H2031" s="22">
        <v>1</v>
      </c>
      <c r="I2031" s="22">
        <v>1</v>
      </c>
      <c r="J2031" s="22">
        <v>1</v>
      </c>
    </row>
    <row r="2032" spans="1:10" ht="18.75">
      <c r="A2032" s="11"/>
      <c r="B2032" s="98" t="s">
        <v>664</v>
      </c>
      <c r="C2032" s="22"/>
      <c r="D2032" s="22">
        <v>1</v>
      </c>
      <c r="E2032" s="22" t="s">
        <v>911</v>
      </c>
      <c r="F2032" s="22">
        <v>1</v>
      </c>
      <c r="G2032" s="22">
        <v>1</v>
      </c>
      <c r="H2032" s="22">
        <v>1</v>
      </c>
      <c r="I2032" s="22">
        <v>1</v>
      </c>
      <c r="J2032" s="22">
        <v>1</v>
      </c>
    </row>
    <row r="2033" spans="1:10" ht="18.75">
      <c r="A2033" s="555" t="s">
        <v>1569</v>
      </c>
      <c r="B2033" s="555"/>
      <c r="C2033" s="555"/>
      <c r="D2033" s="555"/>
      <c r="E2033" s="555"/>
      <c r="F2033" s="555"/>
      <c r="G2033" s="555"/>
      <c r="H2033" s="555"/>
      <c r="I2033" s="555"/>
      <c r="J2033" s="555"/>
    </row>
    <row r="2034" spans="1:10" ht="18.75">
      <c r="A2034" s="502" t="s">
        <v>1409</v>
      </c>
      <c r="B2034" s="502"/>
      <c r="C2034" s="502"/>
      <c r="D2034" s="502"/>
      <c r="E2034" s="502"/>
      <c r="F2034" s="502"/>
      <c r="G2034" s="502"/>
      <c r="H2034" s="502"/>
      <c r="I2034" s="502"/>
      <c r="J2034" s="502"/>
    </row>
    <row r="2035" spans="1:10" ht="18.75">
      <c r="A2035" s="283">
        <v>43</v>
      </c>
      <c r="B2035" s="95" t="s">
        <v>1557</v>
      </c>
      <c r="C2035" s="98"/>
      <c r="D2035" s="54">
        <v>73</v>
      </c>
      <c r="E2035" s="54">
        <v>12</v>
      </c>
      <c r="F2035" s="54">
        <v>4</v>
      </c>
      <c r="G2035" s="54">
        <v>3</v>
      </c>
      <c r="H2035" s="54">
        <v>4</v>
      </c>
      <c r="I2035" s="54">
        <v>4</v>
      </c>
      <c r="J2035" s="54">
        <v>4</v>
      </c>
    </row>
    <row r="2036" spans="1:10" ht="18.75">
      <c r="A2036" s="11"/>
      <c r="B2036" s="104" t="s">
        <v>179</v>
      </c>
      <c r="C2036" s="98"/>
      <c r="D2036" s="289">
        <v>6</v>
      </c>
      <c r="E2036" s="289">
        <v>3</v>
      </c>
      <c r="F2036" s="289">
        <v>1</v>
      </c>
      <c r="G2036" s="289">
        <v>1</v>
      </c>
      <c r="H2036" s="289">
        <v>1</v>
      </c>
      <c r="I2036" s="289">
        <v>1</v>
      </c>
      <c r="J2036" s="289">
        <v>1</v>
      </c>
    </row>
    <row r="2037" spans="1:10" ht="18.75">
      <c r="A2037" s="11"/>
      <c r="B2037" s="98" t="s">
        <v>1727</v>
      </c>
      <c r="C2037" s="98"/>
      <c r="D2037" s="22">
        <v>2</v>
      </c>
      <c r="E2037" s="22">
        <v>1</v>
      </c>
      <c r="F2037" s="22">
        <v>1</v>
      </c>
      <c r="G2037" s="22">
        <v>1</v>
      </c>
      <c r="H2037" s="22">
        <v>1</v>
      </c>
      <c r="I2037" s="22">
        <v>1</v>
      </c>
      <c r="J2037" s="22">
        <v>1</v>
      </c>
    </row>
    <row r="2038" spans="1:10" ht="18.75">
      <c r="A2038" s="11"/>
      <c r="B2038" s="104" t="s">
        <v>1575</v>
      </c>
      <c r="C2038" s="98"/>
      <c r="D2038" s="289">
        <v>61</v>
      </c>
      <c r="E2038" s="289">
        <v>9</v>
      </c>
      <c r="F2038" s="289">
        <v>3</v>
      </c>
      <c r="G2038" s="289">
        <v>2</v>
      </c>
      <c r="H2038" s="289">
        <v>3</v>
      </c>
      <c r="I2038" s="289">
        <v>3</v>
      </c>
      <c r="J2038" s="289">
        <v>3</v>
      </c>
    </row>
    <row r="2039" spans="1:10" ht="18.75">
      <c r="A2039" s="11"/>
      <c r="B2039" s="98" t="s">
        <v>1729</v>
      </c>
      <c r="C2039" s="98"/>
      <c r="D2039" s="22">
        <v>36</v>
      </c>
      <c r="E2039" s="22">
        <v>2</v>
      </c>
      <c r="F2039" s="22">
        <v>2</v>
      </c>
      <c r="G2039" s="22">
        <v>1</v>
      </c>
      <c r="H2039" s="22">
        <v>2</v>
      </c>
      <c r="I2039" s="22">
        <v>2</v>
      </c>
      <c r="J2039" s="22">
        <v>2</v>
      </c>
    </row>
    <row r="2040" spans="1:10" ht="18.75">
      <c r="A2040" s="11"/>
      <c r="B2040" s="98" t="s">
        <v>1930</v>
      </c>
      <c r="C2040" s="98"/>
      <c r="D2040" s="22">
        <v>3</v>
      </c>
      <c r="E2040" s="22" t="s">
        <v>911</v>
      </c>
      <c r="F2040" s="22">
        <v>1</v>
      </c>
      <c r="G2040" s="22">
        <v>1</v>
      </c>
      <c r="H2040" s="22">
        <v>1</v>
      </c>
      <c r="I2040" s="22">
        <v>1</v>
      </c>
      <c r="J2040" s="22">
        <v>1</v>
      </c>
    </row>
    <row r="2041" spans="1:10" ht="18.75">
      <c r="A2041" s="519" t="s">
        <v>1568</v>
      </c>
      <c r="B2041" s="507"/>
      <c r="C2041" s="507"/>
      <c r="D2041" s="507"/>
      <c r="E2041" s="507"/>
      <c r="F2041" s="507"/>
      <c r="G2041" s="507"/>
      <c r="H2041" s="507"/>
      <c r="I2041" s="507"/>
      <c r="J2041" s="508"/>
    </row>
    <row r="2042" spans="1:10" ht="18.75">
      <c r="A2042" s="504" t="s">
        <v>1409</v>
      </c>
      <c r="B2042" s="505"/>
      <c r="C2042" s="505"/>
      <c r="D2042" s="505"/>
      <c r="E2042" s="505"/>
      <c r="F2042" s="505"/>
      <c r="G2042" s="505"/>
      <c r="H2042" s="505"/>
      <c r="I2042" s="505"/>
      <c r="J2042" s="506"/>
    </row>
    <row r="2043" spans="1:10" ht="18.75">
      <c r="A2043" s="283">
        <v>44</v>
      </c>
      <c r="B2043" s="95" t="s">
        <v>2172</v>
      </c>
      <c r="C2043" s="54"/>
      <c r="D2043" s="54">
        <v>87</v>
      </c>
      <c r="E2043" s="54">
        <v>8</v>
      </c>
      <c r="F2043" s="54">
        <v>7</v>
      </c>
      <c r="G2043" s="54">
        <v>7</v>
      </c>
      <c r="H2043" s="54">
        <v>4</v>
      </c>
      <c r="I2043" s="54">
        <v>4</v>
      </c>
      <c r="J2043" s="54">
        <v>4</v>
      </c>
    </row>
    <row r="2044" spans="1:10" ht="18.75">
      <c r="A2044" s="11"/>
      <c r="B2044" s="104" t="s">
        <v>179</v>
      </c>
      <c r="C2044" s="22"/>
      <c r="D2044" s="289">
        <v>73</v>
      </c>
      <c r="E2044" s="289">
        <v>4</v>
      </c>
      <c r="F2044" s="289">
        <v>4</v>
      </c>
      <c r="G2044" s="289">
        <v>6</v>
      </c>
      <c r="H2044" s="289">
        <v>2</v>
      </c>
      <c r="I2044" s="289">
        <v>4</v>
      </c>
      <c r="J2044" s="289">
        <v>4</v>
      </c>
    </row>
    <row r="2045" spans="1:10" ht="18.75">
      <c r="A2045" s="11"/>
      <c r="B2045" s="98" t="s">
        <v>1725</v>
      </c>
      <c r="C2045" s="22" t="s">
        <v>827</v>
      </c>
      <c r="D2045" s="22">
        <v>51</v>
      </c>
      <c r="E2045" s="22">
        <v>2</v>
      </c>
      <c r="F2045" s="22">
        <v>3</v>
      </c>
      <c r="G2045" s="22">
        <v>4</v>
      </c>
      <c r="H2045" s="22" t="s">
        <v>911</v>
      </c>
      <c r="I2045" s="22">
        <v>4</v>
      </c>
      <c r="J2045" s="22">
        <v>3</v>
      </c>
    </row>
    <row r="2046" spans="1:10" ht="18.75">
      <c r="A2046" s="11"/>
      <c r="B2046" s="98" t="s">
        <v>1603</v>
      </c>
      <c r="C2046" s="22" t="s">
        <v>815</v>
      </c>
      <c r="D2046" s="22">
        <v>3</v>
      </c>
      <c r="E2046" s="22" t="s">
        <v>911</v>
      </c>
      <c r="F2046" s="22" t="s">
        <v>911</v>
      </c>
      <c r="G2046" s="22">
        <v>1</v>
      </c>
      <c r="H2046" s="22">
        <v>1</v>
      </c>
      <c r="I2046" s="22" t="s">
        <v>911</v>
      </c>
      <c r="J2046" s="22" t="s">
        <v>911</v>
      </c>
    </row>
    <row r="2047" spans="1:10" ht="18.75">
      <c r="A2047" s="11"/>
      <c r="B2047" s="98" t="s">
        <v>627</v>
      </c>
      <c r="C2047" s="22" t="s">
        <v>832</v>
      </c>
      <c r="D2047" s="22">
        <v>2</v>
      </c>
      <c r="E2047" s="22" t="s">
        <v>911</v>
      </c>
      <c r="F2047" s="22" t="s">
        <v>911</v>
      </c>
      <c r="G2047" s="22">
        <v>1</v>
      </c>
      <c r="H2047" s="22">
        <v>1</v>
      </c>
      <c r="I2047" s="22" t="s">
        <v>911</v>
      </c>
      <c r="J2047" s="22">
        <v>1</v>
      </c>
    </row>
    <row r="2048" spans="1:10" ht="18.75">
      <c r="A2048" s="11"/>
      <c r="B2048" s="98" t="s">
        <v>837</v>
      </c>
      <c r="C2048" s="22" t="s">
        <v>838</v>
      </c>
      <c r="D2048" s="22">
        <v>1</v>
      </c>
      <c r="E2048" s="22">
        <v>1</v>
      </c>
      <c r="F2048" s="22">
        <v>1</v>
      </c>
      <c r="G2048" s="22" t="s">
        <v>911</v>
      </c>
      <c r="H2048" s="22" t="s">
        <v>911</v>
      </c>
      <c r="I2048" s="22" t="s">
        <v>911</v>
      </c>
      <c r="J2048" s="22" t="s">
        <v>911</v>
      </c>
    </row>
    <row r="2049" spans="1:10" ht="18.75">
      <c r="A2049" s="11"/>
      <c r="B2049" s="98" t="s">
        <v>1730</v>
      </c>
      <c r="C2049" s="22"/>
      <c r="D2049" s="22">
        <v>16</v>
      </c>
      <c r="E2049" s="22">
        <v>1</v>
      </c>
      <c r="F2049" s="22" t="s">
        <v>911</v>
      </c>
      <c r="G2049" s="22" t="s">
        <v>911</v>
      </c>
      <c r="H2049" s="22" t="s">
        <v>911</v>
      </c>
      <c r="I2049" s="22" t="s">
        <v>911</v>
      </c>
      <c r="J2049" s="22" t="s">
        <v>911</v>
      </c>
    </row>
    <row r="2050" spans="1:10" ht="18.75">
      <c r="A2050" s="11"/>
      <c r="B2050" s="104" t="s">
        <v>1575</v>
      </c>
      <c r="C2050" s="22"/>
      <c r="D2050" s="289">
        <v>3</v>
      </c>
      <c r="E2050" s="289">
        <v>2</v>
      </c>
      <c r="F2050" s="289">
        <v>1</v>
      </c>
      <c r="G2050" s="289" t="s">
        <v>911</v>
      </c>
      <c r="H2050" s="289">
        <v>2</v>
      </c>
      <c r="I2050" s="289" t="s">
        <v>911</v>
      </c>
      <c r="J2050" s="289" t="s">
        <v>911</v>
      </c>
    </row>
    <row r="2051" spans="1:10" ht="18.75">
      <c r="A2051" s="11"/>
      <c r="B2051" s="98" t="s">
        <v>1970</v>
      </c>
      <c r="C2051" s="22"/>
      <c r="D2051" s="22">
        <v>2</v>
      </c>
      <c r="E2051" s="22">
        <v>2</v>
      </c>
      <c r="F2051" s="22">
        <v>1</v>
      </c>
      <c r="G2051" s="22" t="s">
        <v>911</v>
      </c>
      <c r="H2051" s="22">
        <v>2</v>
      </c>
      <c r="I2051" s="22" t="s">
        <v>911</v>
      </c>
      <c r="J2051" s="22" t="s">
        <v>911</v>
      </c>
    </row>
    <row r="2052" spans="1:10" ht="18.75">
      <c r="A2052" s="11"/>
      <c r="B2052" s="104" t="s">
        <v>2275</v>
      </c>
      <c r="C2052" s="22"/>
      <c r="D2052" s="289">
        <v>11</v>
      </c>
      <c r="E2052" s="289">
        <v>2</v>
      </c>
      <c r="F2052" s="289">
        <v>2</v>
      </c>
      <c r="G2052" s="289">
        <v>1</v>
      </c>
      <c r="H2052" s="289" t="s">
        <v>911</v>
      </c>
      <c r="I2052" s="289" t="s">
        <v>911</v>
      </c>
      <c r="J2052" s="289" t="s">
        <v>911</v>
      </c>
    </row>
    <row r="2053" spans="1:10" ht="18.75">
      <c r="A2053" s="11"/>
      <c r="B2053" s="98" t="s">
        <v>1965</v>
      </c>
      <c r="C2053" s="22">
        <v>80110</v>
      </c>
      <c r="D2053" s="22">
        <v>5</v>
      </c>
      <c r="E2053" s="22">
        <v>1</v>
      </c>
      <c r="F2053" s="22">
        <v>1</v>
      </c>
      <c r="G2053" s="22">
        <v>1</v>
      </c>
      <c r="H2053" s="22" t="s">
        <v>911</v>
      </c>
      <c r="I2053" s="22" t="s">
        <v>911</v>
      </c>
      <c r="J2053" s="22" t="s">
        <v>911</v>
      </c>
    </row>
    <row r="2054" spans="1:10" ht="18.75">
      <c r="A2054" s="11"/>
      <c r="B2054" s="98" t="s">
        <v>1876</v>
      </c>
      <c r="C2054" s="22"/>
      <c r="D2054" s="22">
        <v>1</v>
      </c>
      <c r="E2054" s="22" t="s">
        <v>911</v>
      </c>
      <c r="F2054" s="22">
        <v>1</v>
      </c>
      <c r="G2054" s="22" t="s">
        <v>911</v>
      </c>
      <c r="H2054" s="22" t="s">
        <v>911</v>
      </c>
      <c r="I2054" s="22" t="s">
        <v>911</v>
      </c>
      <c r="J2054" s="22" t="s">
        <v>911</v>
      </c>
    </row>
    <row r="2055" spans="1:10" ht="18.75">
      <c r="A2055" s="11"/>
      <c r="B2055" s="98" t="s">
        <v>1482</v>
      </c>
      <c r="C2055" s="22"/>
      <c r="D2055" s="22">
        <v>1</v>
      </c>
      <c r="E2055" s="22" t="s">
        <v>911</v>
      </c>
      <c r="F2055" s="22">
        <v>1</v>
      </c>
      <c r="G2055" s="22" t="s">
        <v>911</v>
      </c>
      <c r="H2055" s="22" t="s">
        <v>911</v>
      </c>
      <c r="I2055" s="22" t="s">
        <v>911</v>
      </c>
      <c r="J2055" s="22" t="s">
        <v>911</v>
      </c>
    </row>
    <row r="2056" spans="1:10" ht="18.75">
      <c r="A2056" s="519" t="s">
        <v>1566</v>
      </c>
      <c r="B2056" s="507"/>
      <c r="C2056" s="507"/>
      <c r="D2056" s="507"/>
      <c r="E2056" s="507"/>
      <c r="F2056" s="507"/>
      <c r="G2056" s="507"/>
      <c r="H2056" s="507"/>
      <c r="I2056" s="507"/>
      <c r="J2056" s="508"/>
    </row>
    <row r="2057" spans="1:10" ht="18.75">
      <c r="A2057" s="504" t="s">
        <v>1580</v>
      </c>
      <c r="B2057" s="505"/>
      <c r="C2057" s="505"/>
      <c r="D2057" s="505"/>
      <c r="E2057" s="505"/>
      <c r="F2057" s="505"/>
      <c r="G2057" s="505"/>
      <c r="H2057" s="505"/>
      <c r="I2057" s="505"/>
      <c r="J2057" s="506"/>
    </row>
    <row r="2058" spans="1:10" ht="18.75">
      <c r="A2058" s="283">
        <v>45</v>
      </c>
      <c r="B2058" s="255" t="s">
        <v>171</v>
      </c>
      <c r="C2058" s="213"/>
      <c r="D2058" s="245">
        <v>272</v>
      </c>
      <c r="E2058" s="245">
        <v>55</v>
      </c>
      <c r="F2058" s="245">
        <v>8</v>
      </c>
      <c r="G2058" s="245">
        <v>4</v>
      </c>
      <c r="H2058" s="245">
        <v>4</v>
      </c>
      <c r="I2058" s="245">
        <v>4</v>
      </c>
      <c r="J2058" s="245">
        <v>4</v>
      </c>
    </row>
    <row r="2059" spans="1:10" ht="18.75">
      <c r="A2059" s="12"/>
      <c r="B2059" s="171" t="s">
        <v>179</v>
      </c>
      <c r="C2059" s="213"/>
      <c r="D2059" s="292" t="s">
        <v>911</v>
      </c>
      <c r="E2059" s="292" t="s">
        <v>911</v>
      </c>
      <c r="F2059" s="289">
        <v>2</v>
      </c>
      <c r="G2059" s="289" t="s">
        <v>911</v>
      </c>
      <c r="H2059" s="289" t="s">
        <v>911</v>
      </c>
      <c r="I2059" s="289" t="s">
        <v>911</v>
      </c>
      <c r="J2059" s="289" t="s">
        <v>911</v>
      </c>
    </row>
    <row r="2060" spans="1:10" ht="18.75">
      <c r="A2060" s="12"/>
      <c r="B2060" s="182" t="s">
        <v>1729</v>
      </c>
      <c r="C2060" s="213" t="s">
        <v>1993</v>
      </c>
      <c r="D2060" s="213">
        <v>181</v>
      </c>
      <c r="E2060" s="213">
        <v>44</v>
      </c>
      <c r="F2060" s="213">
        <v>2</v>
      </c>
      <c r="G2060" s="213" t="s">
        <v>911</v>
      </c>
      <c r="H2060" s="213" t="s">
        <v>911</v>
      </c>
      <c r="I2060" s="213" t="s">
        <v>911</v>
      </c>
      <c r="J2060" s="213" t="s">
        <v>911</v>
      </c>
    </row>
    <row r="2061" spans="1:10" ht="18.75">
      <c r="A2061" s="11"/>
      <c r="B2061" s="104" t="s">
        <v>1575</v>
      </c>
      <c r="C2061" s="213"/>
      <c r="D2061" s="292" t="s">
        <v>911</v>
      </c>
      <c r="E2061" s="292" t="s">
        <v>911</v>
      </c>
      <c r="F2061" s="289">
        <v>6</v>
      </c>
      <c r="G2061" s="289">
        <v>4</v>
      </c>
      <c r="H2061" s="289">
        <v>4</v>
      </c>
      <c r="I2061" s="289">
        <v>4</v>
      </c>
      <c r="J2061" s="289">
        <v>4</v>
      </c>
    </row>
    <row r="2062" spans="1:10" ht="18.75">
      <c r="A2062" s="11"/>
      <c r="B2062" s="182" t="s">
        <v>1992</v>
      </c>
      <c r="C2062" s="252">
        <v>40228</v>
      </c>
      <c r="D2062" s="213">
        <v>8</v>
      </c>
      <c r="E2062" s="213" t="s">
        <v>911</v>
      </c>
      <c r="F2062" s="213">
        <v>4</v>
      </c>
      <c r="G2062" s="213">
        <v>4</v>
      </c>
      <c r="H2062" s="213">
        <v>4</v>
      </c>
      <c r="I2062" s="213">
        <v>4</v>
      </c>
      <c r="J2062" s="213">
        <v>4</v>
      </c>
    </row>
    <row r="2063" spans="1:10" ht="18.75">
      <c r="A2063" s="11"/>
      <c r="B2063" s="182" t="s">
        <v>1994</v>
      </c>
      <c r="C2063" s="213" t="s">
        <v>1995</v>
      </c>
      <c r="D2063" s="213">
        <v>4</v>
      </c>
      <c r="E2063" s="213">
        <v>1</v>
      </c>
      <c r="F2063" s="213">
        <v>2</v>
      </c>
      <c r="G2063" s="213" t="s">
        <v>911</v>
      </c>
      <c r="H2063" s="213" t="s">
        <v>911</v>
      </c>
      <c r="I2063" s="213" t="s">
        <v>911</v>
      </c>
      <c r="J2063" s="213" t="s">
        <v>911</v>
      </c>
    </row>
    <row r="2064" spans="1:10" ht="18.75">
      <c r="A2064" s="519" t="s">
        <v>1564</v>
      </c>
      <c r="B2064" s="507"/>
      <c r="C2064" s="507"/>
      <c r="D2064" s="507"/>
      <c r="E2064" s="507"/>
      <c r="F2064" s="507"/>
      <c r="G2064" s="507"/>
      <c r="H2064" s="507"/>
      <c r="I2064" s="507"/>
      <c r="J2064" s="508"/>
    </row>
    <row r="2065" spans="1:10" ht="18.75">
      <c r="A2065" s="504" t="s">
        <v>1580</v>
      </c>
      <c r="B2065" s="505"/>
      <c r="C2065" s="505"/>
      <c r="D2065" s="505"/>
      <c r="E2065" s="505"/>
      <c r="F2065" s="505"/>
      <c r="G2065" s="505"/>
      <c r="H2065" s="505"/>
      <c r="I2065" s="505"/>
      <c r="J2065" s="506"/>
    </row>
    <row r="2066" spans="1:10" ht="18.75">
      <c r="A2066" s="283">
        <v>46</v>
      </c>
      <c r="B2066" s="172" t="s">
        <v>2203</v>
      </c>
      <c r="C2066" s="315"/>
      <c r="D2066" s="315">
        <v>364</v>
      </c>
      <c r="E2066" s="315">
        <v>75</v>
      </c>
      <c r="F2066" s="315">
        <v>37</v>
      </c>
      <c r="G2066" s="315">
        <v>21</v>
      </c>
      <c r="H2066" s="315">
        <v>15</v>
      </c>
      <c r="I2066" s="315">
        <v>15</v>
      </c>
      <c r="J2066" s="315">
        <v>9</v>
      </c>
    </row>
    <row r="2067" spans="1:10" ht="18.75">
      <c r="A2067" s="11"/>
      <c r="B2067" s="171" t="s">
        <v>179</v>
      </c>
      <c r="C2067" s="314"/>
      <c r="D2067" s="320">
        <v>299</v>
      </c>
      <c r="E2067" s="320">
        <v>63</v>
      </c>
      <c r="F2067" s="320">
        <v>34</v>
      </c>
      <c r="G2067" s="320">
        <v>20</v>
      </c>
      <c r="H2067" s="320">
        <v>14</v>
      </c>
      <c r="I2067" s="320">
        <v>14</v>
      </c>
      <c r="J2067" s="320">
        <v>7</v>
      </c>
    </row>
    <row r="2068" spans="1:10" ht="18.75">
      <c r="A2068" s="11"/>
      <c r="B2068" s="170" t="s">
        <v>1806</v>
      </c>
      <c r="C2068" s="316"/>
      <c r="D2068" s="314">
        <v>4</v>
      </c>
      <c r="E2068" s="314">
        <v>1</v>
      </c>
      <c r="F2068" s="314">
        <v>1</v>
      </c>
      <c r="G2068" s="314" t="s">
        <v>911</v>
      </c>
      <c r="H2068" s="314" t="s">
        <v>911</v>
      </c>
      <c r="I2068" s="314" t="s">
        <v>911</v>
      </c>
      <c r="J2068" s="314" t="s">
        <v>911</v>
      </c>
    </row>
    <row r="2069" spans="1:10" ht="18.75">
      <c r="A2069" s="11"/>
      <c r="B2069" s="170" t="s">
        <v>1842</v>
      </c>
      <c r="C2069" s="316"/>
      <c r="D2069" s="314">
        <v>2</v>
      </c>
      <c r="E2069" s="314">
        <v>1</v>
      </c>
      <c r="F2069" s="314">
        <v>1</v>
      </c>
      <c r="G2069" s="314" t="s">
        <v>911</v>
      </c>
      <c r="H2069" s="314" t="s">
        <v>911</v>
      </c>
      <c r="I2069" s="314" t="s">
        <v>911</v>
      </c>
      <c r="J2069" s="314" t="s">
        <v>911</v>
      </c>
    </row>
    <row r="2070" spans="1:10" ht="18.75">
      <c r="A2070" s="11"/>
      <c r="B2070" s="170" t="s">
        <v>1725</v>
      </c>
      <c r="C2070" s="316" t="s">
        <v>977</v>
      </c>
      <c r="D2070" s="314">
        <v>197</v>
      </c>
      <c r="E2070" s="314">
        <v>36</v>
      </c>
      <c r="F2070" s="314">
        <v>25</v>
      </c>
      <c r="G2070" s="314">
        <v>10</v>
      </c>
      <c r="H2070" s="314">
        <v>9</v>
      </c>
      <c r="I2070" s="314">
        <v>13</v>
      </c>
      <c r="J2070" s="314">
        <v>5</v>
      </c>
    </row>
    <row r="2071" spans="1:10" ht="18.75">
      <c r="A2071" s="11"/>
      <c r="B2071" s="170" t="s">
        <v>978</v>
      </c>
      <c r="C2071" s="316" t="s">
        <v>518</v>
      </c>
      <c r="D2071" s="314">
        <v>7</v>
      </c>
      <c r="E2071" s="314">
        <v>1</v>
      </c>
      <c r="F2071" s="314"/>
      <c r="G2071" s="314">
        <v>1</v>
      </c>
      <c r="H2071" s="314" t="s">
        <v>911</v>
      </c>
      <c r="I2071" s="314" t="s">
        <v>911</v>
      </c>
      <c r="J2071" s="314" t="s">
        <v>911</v>
      </c>
    </row>
    <row r="2072" spans="1:10" ht="18.75">
      <c r="A2072" s="11"/>
      <c r="B2072" s="170" t="s">
        <v>627</v>
      </c>
      <c r="C2072" s="316" t="s">
        <v>979</v>
      </c>
      <c r="D2072" s="314">
        <v>33</v>
      </c>
      <c r="E2072" s="314">
        <v>4</v>
      </c>
      <c r="F2072" s="314">
        <v>3</v>
      </c>
      <c r="G2072" s="314">
        <v>1</v>
      </c>
      <c r="H2072" s="314" t="s">
        <v>911</v>
      </c>
      <c r="I2072" s="314" t="s">
        <v>911</v>
      </c>
      <c r="J2072" s="314">
        <v>1</v>
      </c>
    </row>
    <row r="2073" spans="1:10" ht="18.75">
      <c r="A2073" s="11"/>
      <c r="B2073" s="170" t="s">
        <v>2319</v>
      </c>
      <c r="C2073" s="316" t="s">
        <v>980</v>
      </c>
      <c r="D2073" s="314">
        <v>17</v>
      </c>
      <c r="E2073" s="314">
        <v>9</v>
      </c>
      <c r="F2073" s="314">
        <v>4</v>
      </c>
      <c r="G2073" s="314">
        <v>3</v>
      </c>
      <c r="H2073" s="314">
        <v>4</v>
      </c>
      <c r="I2073" s="314">
        <v>1</v>
      </c>
      <c r="J2073" s="314" t="s">
        <v>911</v>
      </c>
    </row>
    <row r="2074" spans="1:10" ht="18.75">
      <c r="A2074" s="11"/>
      <c r="B2074" s="170" t="s">
        <v>1915</v>
      </c>
      <c r="C2074" s="316" t="s">
        <v>981</v>
      </c>
      <c r="D2074" s="314">
        <v>2</v>
      </c>
      <c r="E2074" s="314">
        <v>2</v>
      </c>
      <c r="F2074" s="314" t="s">
        <v>911</v>
      </c>
      <c r="G2074" s="314">
        <v>1</v>
      </c>
      <c r="H2074" s="314" t="s">
        <v>911</v>
      </c>
      <c r="I2074" s="314" t="s">
        <v>911</v>
      </c>
      <c r="J2074" s="314" t="s">
        <v>911</v>
      </c>
    </row>
    <row r="2075" spans="1:10" ht="18.75">
      <c r="A2075" s="11"/>
      <c r="B2075" s="170" t="s">
        <v>1447</v>
      </c>
      <c r="C2075" s="316" t="s">
        <v>982</v>
      </c>
      <c r="D2075" s="314">
        <v>8</v>
      </c>
      <c r="E2075" s="314">
        <v>2</v>
      </c>
      <c r="F2075" s="314" t="s">
        <v>911</v>
      </c>
      <c r="G2075" s="314" t="s">
        <v>911</v>
      </c>
      <c r="H2075" s="314" t="s">
        <v>911</v>
      </c>
      <c r="I2075" s="314" t="s">
        <v>911</v>
      </c>
      <c r="J2075" s="314">
        <v>1</v>
      </c>
    </row>
    <row r="2076" spans="1:10" ht="18.75">
      <c r="A2076" s="11"/>
      <c r="B2076" s="170" t="s">
        <v>983</v>
      </c>
      <c r="C2076" s="316" t="s">
        <v>984</v>
      </c>
      <c r="D2076" s="314">
        <v>3</v>
      </c>
      <c r="E2076" s="314" t="s">
        <v>911</v>
      </c>
      <c r="F2076" s="314" t="s">
        <v>911</v>
      </c>
      <c r="G2076" s="314" t="s">
        <v>911</v>
      </c>
      <c r="H2076" s="314">
        <v>1</v>
      </c>
      <c r="I2076" s="314" t="s">
        <v>911</v>
      </c>
      <c r="J2076" s="314" t="s">
        <v>911</v>
      </c>
    </row>
    <row r="2077" spans="1:10" ht="18.75">
      <c r="A2077" s="11"/>
      <c r="B2077" s="170" t="s">
        <v>985</v>
      </c>
      <c r="C2077" s="316" t="s">
        <v>986</v>
      </c>
      <c r="D2077" s="314">
        <v>2</v>
      </c>
      <c r="E2077" s="314">
        <v>1</v>
      </c>
      <c r="F2077" s="314" t="s">
        <v>911</v>
      </c>
      <c r="G2077" s="314">
        <v>1</v>
      </c>
      <c r="H2077" s="314" t="s">
        <v>911</v>
      </c>
      <c r="I2077" s="314" t="s">
        <v>911</v>
      </c>
      <c r="J2077" s="314" t="s">
        <v>911</v>
      </c>
    </row>
    <row r="2078" spans="1:10" ht="18.75">
      <c r="A2078" s="11"/>
      <c r="B2078" s="170" t="s">
        <v>987</v>
      </c>
      <c r="C2078" s="316"/>
      <c r="D2078" s="314">
        <v>18</v>
      </c>
      <c r="E2078" s="314">
        <v>6</v>
      </c>
      <c r="F2078" s="314" t="s">
        <v>911</v>
      </c>
      <c r="G2078" s="314">
        <v>3</v>
      </c>
      <c r="H2078" s="314" t="s">
        <v>911</v>
      </c>
      <c r="I2078" s="314" t="s">
        <v>911</v>
      </c>
      <c r="J2078" s="314" t="s">
        <v>911</v>
      </c>
    </row>
    <row r="2079" spans="1:10" ht="18.75">
      <c r="A2079" s="11"/>
      <c r="B2079" s="171" t="s">
        <v>1575</v>
      </c>
      <c r="C2079" s="314"/>
      <c r="D2079" s="320">
        <v>27</v>
      </c>
      <c r="E2079" s="320">
        <v>6</v>
      </c>
      <c r="F2079" s="320">
        <v>2</v>
      </c>
      <c r="G2079" s="320" t="s">
        <v>911</v>
      </c>
      <c r="H2079" s="320">
        <v>1</v>
      </c>
      <c r="I2079" s="320" t="s">
        <v>911</v>
      </c>
      <c r="J2079" s="320">
        <v>2</v>
      </c>
    </row>
    <row r="2080" spans="1:10" ht="18.75">
      <c r="A2080" s="11"/>
      <c r="B2080" s="170" t="s">
        <v>1965</v>
      </c>
      <c r="C2080" s="316">
        <v>8011051</v>
      </c>
      <c r="D2080" s="314">
        <v>7</v>
      </c>
      <c r="E2080" s="314">
        <v>2</v>
      </c>
      <c r="F2080" s="315"/>
      <c r="G2080" s="314" t="s">
        <v>911</v>
      </c>
      <c r="H2080" s="314">
        <v>1</v>
      </c>
      <c r="I2080" s="314" t="s">
        <v>911</v>
      </c>
      <c r="J2080" s="314">
        <v>2</v>
      </c>
    </row>
    <row r="2081" spans="1:10" ht="18.75">
      <c r="A2081" s="11"/>
      <c r="B2081" s="170" t="s">
        <v>988</v>
      </c>
      <c r="C2081" s="316">
        <v>8011051</v>
      </c>
      <c r="D2081" s="314">
        <v>4</v>
      </c>
      <c r="E2081" s="314">
        <v>2</v>
      </c>
      <c r="F2081" s="314">
        <v>1</v>
      </c>
      <c r="G2081" s="314" t="s">
        <v>911</v>
      </c>
      <c r="H2081" s="314" t="s">
        <v>911</v>
      </c>
      <c r="I2081" s="314" t="s">
        <v>911</v>
      </c>
      <c r="J2081" s="314" t="s">
        <v>911</v>
      </c>
    </row>
    <row r="2082" spans="1:10" ht="18.75">
      <c r="A2082" s="11"/>
      <c r="B2082" s="170" t="s">
        <v>1970</v>
      </c>
      <c r="C2082" s="316">
        <v>8040251</v>
      </c>
      <c r="D2082" s="314">
        <v>6</v>
      </c>
      <c r="E2082" s="314">
        <v>1</v>
      </c>
      <c r="F2082" s="314">
        <v>1</v>
      </c>
      <c r="G2082" s="314" t="s">
        <v>911</v>
      </c>
      <c r="H2082" s="314" t="s">
        <v>911</v>
      </c>
      <c r="I2082" s="314" t="s">
        <v>911</v>
      </c>
      <c r="J2082" s="314" t="s">
        <v>911</v>
      </c>
    </row>
    <row r="2083" spans="1:10" ht="18.75">
      <c r="A2083" s="11"/>
      <c r="B2083" s="171" t="s">
        <v>2275</v>
      </c>
      <c r="C2083" s="314"/>
      <c r="D2083" s="320">
        <v>38</v>
      </c>
      <c r="E2083" s="320">
        <v>6</v>
      </c>
      <c r="F2083" s="320">
        <v>1</v>
      </c>
      <c r="G2083" s="320">
        <v>1</v>
      </c>
      <c r="H2083" s="320" t="s">
        <v>911</v>
      </c>
      <c r="I2083" s="320">
        <v>1</v>
      </c>
      <c r="J2083" s="320" t="s">
        <v>911</v>
      </c>
    </row>
    <row r="2084" spans="1:10" ht="31.5">
      <c r="A2084" s="11"/>
      <c r="B2084" s="170" t="s">
        <v>2171</v>
      </c>
      <c r="C2084" s="316"/>
      <c r="D2084" s="314">
        <v>5</v>
      </c>
      <c r="E2084" s="314">
        <v>2</v>
      </c>
      <c r="F2084" s="314">
        <v>1</v>
      </c>
      <c r="G2084" s="314">
        <v>1</v>
      </c>
      <c r="H2084" s="314" t="s">
        <v>911</v>
      </c>
      <c r="I2084" s="314" t="s">
        <v>911</v>
      </c>
      <c r="J2084" s="316" t="s">
        <v>911</v>
      </c>
    </row>
    <row r="2085" spans="1:10" ht="18.75">
      <c r="A2085" s="11"/>
      <c r="B2085" s="170" t="s">
        <v>1965</v>
      </c>
      <c r="C2085" s="316">
        <v>8011052</v>
      </c>
      <c r="D2085" s="314">
        <v>8</v>
      </c>
      <c r="E2085" s="314">
        <v>3</v>
      </c>
      <c r="F2085" s="314" t="s">
        <v>911</v>
      </c>
      <c r="G2085" s="314" t="s">
        <v>911</v>
      </c>
      <c r="H2085" s="314" t="s">
        <v>911</v>
      </c>
      <c r="I2085" s="314">
        <v>1</v>
      </c>
      <c r="J2085" s="316" t="s">
        <v>911</v>
      </c>
    </row>
    <row r="2086" spans="1:10" ht="18.75">
      <c r="A2086" s="519" t="s">
        <v>1563</v>
      </c>
      <c r="B2086" s="507"/>
      <c r="C2086" s="507"/>
      <c r="D2086" s="507"/>
      <c r="E2086" s="507"/>
      <c r="F2086" s="507"/>
      <c r="G2086" s="507"/>
      <c r="H2086" s="507"/>
      <c r="I2086" s="507"/>
      <c r="J2086" s="508"/>
    </row>
    <row r="2087" spans="1:10" ht="18.75">
      <c r="A2087" s="504" t="s">
        <v>1409</v>
      </c>
      <c r="B2087" s="505"/>
      <c r="C2087" s="505"/>
      <c r="D2087" s="505"/>
      <c r="E2087" s="505"/>
      <c r="F2087" s="505"/>
      <c r="G2087" s="505"/>
      <c r="H2087" s="505"/>
      <c r="I2087" s="505"/>
      <c r="J2087" s="506"/>
    </row>
    <row r="2088" spans="1:10" ht="18.75">
      <c r="A2088" s="283">
        <v>47</v>
      </c>
      <c r="B2088" s="95" t="s">
        <v>1558</v>
      </c>
      <c r="C2088" s="22"/>
      <c r="D2088" s="54"/>
      <c r="E2088" s="54"/>
      <c r="F2088" s="54">
        <v>3</v>
      </c>
      <c r="G2088" s="54">
        <v>2</v>
      </c>
      <c r="H2088" s="54">
        <v>4</v>
      </c>
      <c r="I2088" s="54">
        <v>2</v>
      </c>
      <c r="J2088" s="32" t="s">
        <v>911</v>
      </c>
    </row>
    <row r="2089" spans="1:10" ht="18.75">
      <c r="A2089" s="11"/>
      <c r="B2089" s="104" t="s">
        <v>179</v>
      </c>
      <c r="C2089" s="98"/>
      <c r="D2089" s="289">
        <v>38</v>
      </c>
      <c r="E2089" s="289">
        <v>7</v>
      </c>
      <c r="F2089" s="289">
        <v>2</v>
      </c>
      <c r="G2089" s="289">
        <v>2</v>
      </c>
      <c r="H2089" s="289">
        <v>2</v>
      </c>
      <c r="I2089" s="289">
        <v>1</v>
      </c>
      <c r="J2089" s="289" t="s">
        <v>911</v>
      </c>
    </row>
    <row r="2090" spans="1:10" ht="18.75">
      <c r="A2090" s="11"/>
      <c r="B2090" s="104" t="s">
        <v>1575</v>
      </c>
      <c r="C2090" s="98"/>
      <c r="D2090" s="289">
        <v>5</v>
      </c>
      <c r="E2090" s="289">
        <v>3</v>
      </c>
      <c r="F2090" s="289">
        <v>1</v>
      </c>
      <c r="G2090" s="289" t="s">
        <v>911</v>
      </c>
      <c r="H2090" s="289">
        <v>2</v>
      </c>
      <c r="I2090" s="289" t="s">
        <v>911</v>
      </c>
      <c r="J2090" s="289" t="s">
        <v>911</v>
      </c>
    </row>
    <row r="2091" spans="1:10" ht="18.75">
      <c r="A2091" s="11"/>
      <c r="B2091" s="104" t="s">
        <v>2275</v>
      </c>
      <c r="C2091" s="98"/>
      <c r="D2091" s="289">
        <v>2</v>
      </c>
      <c r="E2091" s="289">
        <v>1</v>
      </c>
      <c r="F2091" s="289" t="s">
        <v>911</v>
      </c>
      <c r="G2091" s="289" t="s">
        <v>911</v>
      </c>
      <c r="H2091" s="289" t="s">
        <v>911</v>
      </c>
      <c r="I2091" s="289">
        <v>1</v>
      </c>
      <c r="J2091" s="289" t="s">
        <v>911</v>
      </c>
    </row>
    <row r="2092" spans="1:10" ht="18.75">
      <c r="A2092" s="519" t="s">
        <v>1562</v>
      </c>
      <c r="B2092" s="507"/>
      <c r="C2092" s="507"/>
      <c r="D2092" s="507"/>
      <c r="E2092" s="507"/>
      <c r="F2092" s="507"/>
      <c r="G2092" s="507"/>
      <c r="H2092" s="507"/>
      <c r="I2092" s="507"/>
      <c r="J2092" s="508"/>
    </row>
    <row r="2093" spans="1:10" ht="18.75">
      <c r="A2093" s="504" t="s">
        <v>1580</v>
      </c>
      <c r="B2093" s="505"/>
      <c r="C2093" s="505"/>
      <c r="D2093" s="505"/>
      <c r="E2093" s="505"/>
      <c r="F2093" s="505"/>
      <c r="G2093" s="505"/>
      <c r="H2093" s="505"/>
      <c r="I2093" s="505"/>
      <c r="J2093" s="506"/>
    </row>
    <row r="2094" spans="1:10" ht="18.75">
      <c r="A2094" s="283">
        <v>48</v>
      </c>
      <c r="B2094" s="95" t="s">
        <v>1559</v>
      </c>
      <c r="C2094" s="54"/>
      <c r="D2094" s="54">
        <v>172</v>
      </c>
      <c r="E2094" s="54">
        <v>42</v>
      </c>
      <c r="F2094" s="54">
        <v>5</v>
      </c>
      <c r="G2094" s="54">
        <v>7</v>
      </c>
      <c r="H2094" s="54">
        <v>10</v>
      </c>
      <c r="I2094" s="54">
        <v>11</v>
      </c>
      <c r="J2094" s="54">
        <v>4</v>
      </c>
    </row>
    <row r="2095" spans="1:10" ht="20.25" customHeight="1">
      <c r="A2095" s="11"/>
      <c r="B2095" s="104" t="s">
        <v>179</v>
      </c>
      <c r="C2095" s="22"/>
      <c r="D2095" s="289" t="s">
        <v>911</v>
      </c>
      <c r="E2095" s="289" t="s">
        <v>911</v>
      </c>
      <c r="F2095" s="289">
        <v>2</v>
      </c>
      <c r="G2095" s="289">
        <v>5</v>
      </c>
      <c r="H2095" s="289">
        <v>7</v>
      </c>
      <c r="I2095" s="289">
        <v>9</v>
      </c>
      <c r="J2095" s="289">
        <v>3</v>
      </c>
    </row>
    <row r="2096" spans="1:10" ht="18.75">
      <c r="A2096" s="11"/>
      <c r="B2096" s="98" t="s">
        <v>1712</v>
      </c>
      <c r="C2096" s="22"/>
      <c r="D2096" s="22">
        <v>88</v>
      </c>
      <c r="E2096" s="22">
        <v>14</v>
      </c>
      <c r="F2096" s="22">
        <v>1</v>
      </c>
      <c r="G2096" s="22">
        <v>4</v>
      </c>
      <c r="H2096" s="22">
        <v>4</v>
      </c>
      <c r="I2096" s="22">
        <v>3</v>
      </c>
      <c r="J2096" s="22">
        <v>2</v>
      </c>
    </row>
    <row r="2097" spans="1:10" ht="18.75">
      <c r="A2097" s="11"/>
      <c r="B2097" s="98" t="s">
        <v>1603</v>
      </c>
      <c r="C2097" s="22" t="s">
        <v>815</v>
      </c>
      <c r="D2097" s="22">
        <v>5</v>
      </c>
      <c r="E2097" s="22">
        <v>1</v>
      </c>
      <c r="F2097" s="22">
        <v>1</v>
      </c>
      <c r="G2097" s="22" t="s">
        <v>911</v>
      </c>
      <c r="H2097" s="22" t="s">
        <v>911</v>
      </c>
      <c r="I2097" s="22" t="s">
        <v>911</v>
      </c>
      <c r="J2097" s="22" t="s">
        <v>911</v>
      </c>
    </row>
    <row r="2098" spans="1:10" ht="18.75">
      <c r="A2098" s="11"/>
      <c r="B2098" s="98" t="s">
        <v>991</v>
      </c>
      <c r="C2098" s="22"/>
      <c r="D2098" s="22">
        <v>1</v>
      </c>
      <c r="E2098" s="22">
        <v>1</v>
      </c>
      <c r="F2098" s="22" t="s">
        <v>911</v>
      </c>
      <c r="G2098" s="22" t="s">
        <v>911</v>
      </c>
      <c r="H2098" s="22" t="s">
        <v>911</v>
      </c>
      <c r="I2098" s="22">
        <v>1</v>
      </c>
      <c r="J2098" s="22" t="s">
        <v>911</v>
      </c>
    </row>
    <row r="2099" spans="1:10" ht="18.75">
      <c r="A2099" s="11"/>
      <c r="B2099" s="98" t="s">
        <v>656</v>
      </c>
      <c r="C2099" s="22"/>
      <c r="D2099" s="22">
        <v>2</v>
      </c>
      <c r="E2099" s="22">
        <v>1</v>
      </c>
      <c r="F2099" s="22" t="s">
        <v>911</v>
      </c>
      <c r="G2099" s="22" t="s">
        <v>911</v>
      </c>
      <c r="H2099" s="22" t="s">
        <v>911</v>
      </c>
      <c r="I2099" s="22">
        <v>1</v>
      </c>
      <c r="J2099" s="22" t="s">
        <v>911</v>
      </c>
    </row>
    <row r="2100" spans="1:10" ht="18.75">
      <c r="A2100" s="11"/>
      <c r="B2100" s="98" t="s">
        <v>1814</v>
      </c>
      <c r="C2100" s="22"/>
      <c r="D2100" s="22">
        <v>34</v>
      </c>
      <c r="E2100" s="22">
        <v>15</v>
      </c>
      <c r="F2100" s="22" t="s">
        <v>911</v>
      </c>
      <c r="G2100" s="22">
        <v>1</v>
      </c>
      <c r="H2100" s="22">
        <v>3</v>
      </c>
      <c r="I2100" s="22">
        <v>4</v>
      </c>
      <c r="J2100" s="22">
        <v>1</v>
      </c>
    </row>
    <row r="2101" spans="1:10" ht="18.75">
      <c r="A2101" s="11"/>
      <c r="B2101" s="104" t="s">
        <v>1575</v>
      </c>
      <c r="C2101" s="22"/>
      <c r="D2101" s="289" t="s">
        <v>911</v>
      </c>
      <c r="E2101" s="289" t="s">
        <v>911</v>
      </c>
      <c r="F2101" s="289">
        <v>2</v>
      </c>
      <c r="G2101" s="289">
        <v>2</v>
      </c>
      <c r="H2101" s="289">
        <v>2</v>
      </c>
      <c r="I2101" s="289">
        <v>2</v>
      </c>
      <c r="J2101" s="289">
        <v>1</v>
      </c>
    </row>
    <row r="2102" spans="1:10" ht="18.75">
      <c r="A2102" s="11"/>
      <c r="B2102" s="98" t="s">
        <v>1970</v>
      </c>
      <c r="C2102" s="22"/>
      <c r="D2102" s="22">
        <v>4</v>
      </c>
      <c r="E2102" s="22" t="s">
        <v>911</v>
      </c>
      <c r="F2102" s="22">
        <v>2</v>
      </c>
      <c r="G2102" s="22" t="s">
        <v>911</v>
      </c>
      <c r="H2102" s="22" t="s">
        <v>911</v>
      </c>
      <c r="I2102" s="22" t="s">
        <v>911</v>
      </c>
      <c r="J2102" s="22" t="s">
        <v>911</v>
      </c>
    </row>
    <row r="2103" spans="1:10" ht="18.75">
      <c r="A2103" s="11"/>
      <c r="B2103" s="98" t="s">
        <v>1965</v>
      </c>
      <c r="C2103" s="22">
        <v>80110</v>
      </c>
      <c r="D2103" s="22">
        <v>4</v>
      </c>
      <c r="E2103" s="22">
        <v>1</v>
      </c>
      <c r="F2103" s="22" t="s">
        <v>911</v>
      </c>
      <c r="G2103" s="22" t="s">
        <v>911</v>
      </c>
      <c r="H2103" s="22">
        <v>1</v>
      </c>
      <c r="I2103" s="22" t="s">
        <v>911</v>
      </c>
      <c r="J2103" s="22" t="s">
        <v>911</v>
      </c>
    </row>
    <row r="2104" spans="1:10" ht="18.75">
      <c r="A2104" s="11"/>
      <c r="B2104" s="98" t="s">
        <v>988</v>
      </c>
      <c r="C2104" s="22"/>
      <c r="D2104" s="22">
        <v>3</v>
      </c>
      <c r="E2104" s="22">
        <v>3</v>
      </c>
      <c r="F2104" s="22" t="s">
        <v>911</v>
      </c>
      <c r="G2104" s="22">
        <v>1</v>
      </c>
      <c r="H2104" s="22" t="s">
        <v>911</v>
      </c>
      <c r="I2104" s="22">
        <v>1</v>
      </c>
      <c r="J2104" s="22">
        <v>1</v>
      </c>
    </row>
    <row r="2105" spans="1:10" ht="18.75">
      <c r="A2105" s="11"/>
      <c r="B2105" s="98" t="s">
        <v>989</v>
      </c>
      <c r="C2105" s="22" t="s">
        <v>992</v>
      </c>
      <c r="D2105" s="22">
        <v>1</v>
      </c>
      <c r="E2105" s="22" t="s">
        <v>911</v>
      </c>
      <c r="F2105" s="22" t="s">
        <v>911</v>
      </c>
      <c r="G2105" s="22" t="s">
        <v>911</v>
      </c>
      <c r="H2105" s="22">
        <v>1</v>
      </c>
      <c r="I2105" s="22" t="s">
        <v>911</v>
      </c>
      <c r="J2105" s="22" t="s">
        <v>911</v>
      </c>
    </row>
    <row r="2106" spans="1:10" ht="18.75">
      <c r="A2106" s="11"/>
      <c r="B2106" s="98" t="s">
        <v>990</v>
      </c>
      <c r="C2106" s="22"/>
      <c r="D2106" s="22">
        <v>1</v>
      </c>
      <c r="E2106" s="22">
        <v>1</v>
      </c>
      <c r="F2106" s="22" t="s">
        <v>911</v>
      </c>
      <c r="G2106" s="22" t="s">
        <v>911</v>
      </c>
      <c r="H2106" s="22" t="s">
        <v>911</v>
      </c>
      <c r="I2106" s="22">
        <v>1</v>
      </c>
      <c r="J2106" s="22" t="s">
        <v>911</v>
      </c>
    </row>
    <row r="2107" spans="1:10" ht="18.75">
      <c r="A2107" s="11"/>
      <c r="B2107" s="98" t="s">
        <v>1806</v>
      </c>
      <c r="C2107" s="22"/>
      <c r="D2107" s="22">
        <v>4</v>
      </c>
      <c r="E2107" s="22">
        <v>1</v>
      </c>
      <c r="F2107" s="22" t="s">
        <v>911</v>
      </c>
      <c r="G2107" s="22">
        <v>1</v>
      </c>
      <c r="H2107" s="22" t="s">
        <v>911</v>
      </c>
      <c r="I2107" s="22" t="s">
        <v>911</v>
      </c>
      <c r="J2107" s="22" t="s">
        <v>911</v>
      </c>
    </row>
    <row r="2108" spans="1:10" ht="18.75">
      <c r="A2108" s="11"/>
      <c r="B2108" s="104" t="s">
        <v>2275</v>
      </c>
      <c r="C2108" s="22"/>
      <c r="D2108" s="289" t="s">
        <v>911</v>
      </c>
      <c r="E2108" s="289" t="s">
        <v>911</v>
      </c>
      <c r="F2108" s="289">
        <v>1</v>
      </c>
      <c r="G2108" s="289" t="s">
        <v>911</v>
      </c>
      <c r="H2108" s="289">
        <v>1</v>
      </c>
      <c r="I2108" s="289" t="s">
        <v>911</v>
      </c>
      <c r="J2108" s="289" t="s">
        <v>911</v>
      </c>
    </row>
    <row r="2109" spans="1:10" ht="18.75">
      <c r="A2109" s="11"/>
      <c r="B2109" s="98" t="s">
        <v>665</v>
      </c>
      <c r="C2109" s="22"/>
      <c r="D2109" s="22">
        <v>3</v>
      </c>
      <c r="E2109" s="22">
        <v>1</v>
      </c>
      <c r="F2109" s="22">
        <v>1</v>
      </c>
      <c r="G2109" s="22" t="s">
        <v>911</v>
      </c>
      <c r="H2109" s="22" t="s">
        <v>911</v>
      </c>
      <c r="I2109" s="22" t="s">
        <v>911</v>
      </c>
      <c r="J2109" s="22" t="s">
        <v>911</v>
      </c>
    </row>
    <row r="2110" spans="1:10" ht="18.75">
      <c r="A2110" s="11"/>
      <c r="B2110" s="98" t="s">
        <v>1974</v>
      </c>
      <c r="C2110" s="22">
        <v>80507</v>
      </c>
      <c r="D2110" s="22">
        <v>1</v>
      </c>
      <c r="E2110" s="22">
        <v>1</v>
      </c>
      <c r="F2110" s="22" t="s">
        <v>911</v>
      </c>
      <c r="G2110" s="22" t="s">
        <v>911</v>
      </c>
      <c r="H2110" s="22">
        <v>1</v>
      </c>
      <c r="I2110" s="22" t="s">
        <v>911</v>
      </c>
      <c r="J2110" s="22" t="s">
        <v>911</v>
      </c>
    </row>
    <row r="2111" spans="1:10" ht="18.75">
      <c r="A2111" s="504" t="s">
        <v>1409</v>
      </c>
      <c r="B2111" s="505"/>
      <c r="C2111" s="505"/>
      <c r="D2111" s="505"/>
      <c r="E2111" s="505"/>
      <c r="F2111" s="505"/>
      <c r="G2111" s="505"/>
      <c r="H2111" s="505"/>
      <c r="I2111" s="505"/>
      <c r="J2111" s="506"/>
    </row>
    <row r="2112" spans="1:10" ht="18.75">
      <c r="A2112" s="283">
        <v>49</v>
      </c>
      <c r="B2112" s="184" t="s">
        <v>743</v>
      </c>
      <c r="C2112" s="22"/>
      <c r="D2112" s="96">
        <v>14</v>
      </c>
      <c r="E2112" s="96">
        <v>2</v>
      </c>
      <c r="F2112" s="96">
        <v>2</v>
      </c>
      <c r="G2112" s="96">
        <v>2</v>
      </c>
      <c r="H2112" s="96">
        <v>2</v>
      </c>
      <c r="I2112" s="96">
        <v>2</v>
      </c>
      <c r="J2112" s="96">
        <v>2</v>
      </c>
    </row>
    <row r="2113" spans="1:10" ht="18.75">
      <c r="A2113" s="11"/>
      <c r="B2113" s="104" t="s">
        <v>179</v>
      </c>
      <c r="C2113" s="22"/>
      <c r="D2113" s="209">
        <v>7</v>
      </c>
      <c r="E2113" s="209">
        <v>2</v>
      </c>
      <c r="F2113" s="209">
        <v>1</v>
      </c>
      <c r="G2113" s="209">
        <v>1</v>
      </c>
      <c r="H2113" s="209">
        <v>1</v>
      </c>
      <c r="I2113" s="209">
        <v>1</v>
      </c>
      <c r="J2113" s="209">
        <v>1</v>
      </c>
    </row>
    <row r="2114" spans="1:10" ht="18.75">
      <c r="A2114" s="11"/>
      <c r="B2114" s="98" t="s">
        <v>993</v>
      </c>
      <c r="C2114" s="22">
        <v>370204</v>
      </c>
      <c r="D2114" s="22">
        <v>6</v>
      </c>
      <c r="E2114" s="22">
        <v>1</v>
      </c>
      <c r="F2114" s="22">
        <v>1</v>
      </c>
      <c r="G2114" s="22">
        <v>1</v>
      </c>
      <c r="H2114" s="22">
        <v>1</v>
      </c>
      <c r="I2114" s="22">
        <v>1</v>
      </c>
      <c r="J2114" s="22">
        <v>1</v>
      </c>
    </row>
    <row r="2115" spans="1:10" ht="18.75">
      <c r="A2115" s="11"/>
      <c r="B2115" s="104" t="s">
        <v>2275</v>
      </c>
      <c r="C2115" s="22"/>
      <c r="D2115" s="209">
        <v>6</v>
      </c>
      <c r="E2115" s="209" t="s">
        <v>911</v>
      </c>
      <c r="F2115" s="209">
        <v>1</v>
      </c>
      <c r="G2115" s="209">
        <v>1</v>
      </c>
      <c r="H2115" s="209">
        <v>1</v>
      </c>
      <c r="I2115" s="209">
        <v>1</v>
      </c>
      <c r="J2115" s="209">
        <v>1</v>
      </c>
    </row>
    <row r="2116" spans="1:10" ht="18.75">
      <c r="A2116" s="11"/>
      <c r="B2116" s="98" t="s">
        <v>994</v>
      </c>
      <c r="C2116" s="22"/>
      <c r="D2116" s="22">
        <v>1</v>
      </c>
      <c r="E2116" s="22" t="s">
        <v>911</v>
      </c>
      <c r="F2116" s="22">
        <v>1</v>
      </c>
      <c r="G2116" s="22">
        <v>1</v>
      </c>
      <c r="H2116" s="22">
        <v>1</v>
      </c>
      <c r="I2116" s="22">
        <v>1</v>
      </c>
      <c r="J2116" s="22">
        <v>1</v>
      </c>
    </row>
    <row r="2117" spans="1:10" ht="18.75">
      <c r="A2117" s="519" t="s">
        <v>224</v>
      </c>
      <c r="B2117" s="507"/>
      <c r="C2117" s="507"/>
      <c r="D2117" s="507"/>
      <c r="E2117" s="507"/>
      <c r="F2117" s="507"/>
      <c r="G2117" s="507"/>
      <c r="H2117" s="507"/>
      <c r="I2117" s="507"/>
      <c r="J2117" s="508"/>
    </row>
    <row r="2118" spans="1:10" ht="18.75">
      <c r="A2118" s="504" t="s">
        <v>1580</v>
      </c>
      <c r="B2118" s="505"/>
      <c r="C2118" s="505"/>
      <c r="D2118" s="505"/>
      <c r="E2118" s="505"/>
      <c r="F2118" s="505"/>
      <c r="G2118" s="505"/>
      <c r="H2118" s="505"/>
      <c r="I2118" s="505"/>
      <c r="J2118" s="506"/>
    </row>
    <row r="2119" spans="1:10" ht="18.75">
      <c r="A2119" s="283">
        <v>50</v>
      </c>
      <c r="B2119" s="95" t="s">
        <v>744</v>
      </c>
      <c r="C2119" s="54"/>
      <c r="D2119" s="54">
        <v>232</v>
      </c>
      <c r="E2119" s="54">
        <v>20</v>
      </c>
      <c r="F2119" s="54">
        <v>12</v>
      </c>
      <c r="G2119" s="54">
        <v>8</v>
      </c>
      <c r="H2119" s="54">
        <v>8</v>
      </c>
      <c r="I2119" s="54">
        <v>5</v>
      </c>
      <c r="J2119" s="54">
        <v>5</v>
      </c>
    </row>
    <row r="2120" spans="1:10" ht="18.75">
      <c r="A2120" s="11"/>
      <c r="B2120" s="104" t="s">
        <v>179</v>
      </c>
      <c r="C2120" s="22"/>
      <c r="D2120" s="289">
        <v>174</v>
      </c>
      <c r="E2120" s="289">
        <v>13</v>
      </c>
      <c r="F2120" s="289">
        <v>7</v>
      </c>
      <c r="G2120" s="289">
        <v>6</v>
      </c>
      <c r="H2120" s="289">
        <v>6</v>
      </c>
      <c r="I2120" s="289">
        <v>5</v>
      </c>
      <c r="J2120" s="289">
        <v>6</v>
      </c>
    </row>
    <row r="2121" spans="1:10" ht="18.75">
      <c r="A2121" s="11"/>
      <c r="B2121" s="98" t="s">
        <v>1725</v>
      </c>
      <c r="C2121" s="22" t="s">
        <v>827</v>
      </c>
      <c r="D2121" s="22">
        <v>113</v>
      </c>
      <c r="E2121" s="22">
        <v>11</v>
      </c>
      <c r="F2121" s="22">
        <v>5</v>
      </c>
      <c r="G2121" s="22">
        <v>5</v>
      </c>
      <c r="H2121" s="22">
        <v>5</v>
      </c>
      <c r="I2121" s="22">
        <v>3</v>
      </c>
      <c r="J2121" s="22">
        <v>4</v>
      </c>
    </row>
    <row r="2122" spans="1:10" ht="18.75">
      <c r="A2122" s="11"/>
      <c r="B2122" s="98" t="s">
        <v>2319</v>
      </c>
      <c r="C2122" s="22" t="s">
        <v>829</v>
      </c>
      <c r="D2122" s="22">
        <v>8</v>
      </c>
      <c r="E2122" s="22" t="s">
        <v>911</v>
      </c>
      <c r="F2122" s="22">
        <v>1</v>
      </c>
      <c r="G2122" s="22">
        <v>1</v>
      </c>
      <c r="H2122" s="22">
        <v>1</v>
      </c>
      <c r="I2122" s="22">
        <v>1</v>
      </c>
      <c r="J2122" s="22">
        <v>1</v>
      </c>
    </row>
    <row r="2123" spans="1:10" ht="18.75">
      <c r="A2123" s="11"/>
      <c r="B2123" s="98" t="s">
        <v>1447</v>
      </c>
      <c r="C2123" s="22" t="s">
        <v>995</v>
      </c>
      <c r="D2123" s="22">
        <v>4</v>
      </c>
      <c r="E2123" s="22" t="s">
        <v>911</v>
      </c>
      <c r="F2123" s="22">
        <v>1</v>
      </c>
      <c r="G2123" s="22" t="s">
        <v>911</v>
      </c>
      <c r="H2123" s="22" t="s">
        <v>911</v>
      </c>
      <c r="I2123" s="22" t="s">
        <v>911</v>
      </c>
      <c r="J2123" s="22" t="s">
        <v>911</v>
      </c>
    </row>
    <row r="2124" spans="1:10" ht="18.75">
      <c r="A2124" s="11"/>
      <c r="B2124" s="98" t="s">
        <v>627</v>
      </c>
      <c r="C2124" s="22" t="s">
        <v>832</v>
      </c>
      <c r="D2124" s="22">
        <v>9</v>
      </c>
      <c r="E2124" s="22">
        <v>1</v>
      </c>
      <c r="F2124" s="22" t="s">
        <v>911</v>
      </c>
      <c r="G2124" s="22" t="s">
        <v>911</v>
      </c>
      <c r="H2124" s="22" t="s">
        <v>911</v>
      </c>
      <c r="I2124" s="22">
        <v>1</v>
      </c>
      <c r="J2124" s="22">
        <v>1</v>
      </c>
    </row>
    <row r="2125" spans="1:10" ht="18.75">
      <c r="A2125" s="11"/>
      <c r="B2125" s="104" t="s">
        <v>1575</v>
      </c>
      <c r="C2125" s="22"/>
      <c r="D2125" s="289">
        <v>40</v>
      </c>
      <c r="E2125" s="289">
        <v>7</v>
      </c>
      <c r="F2125" s="289">
        <v>4</v>
      </c>
      <c r="G2125" s="289">
        <v>2</v>
      </c>
      <c r="H2125" s="289">
        <v>2</v>
      </c>
      <c r="I2125" s="289" t="s">
        <v>911</v>
      </c>
      <c r="J2125" s="289" t="s">
        <v>911</v>
      </c>
    </row>
    <row r="2126" spans="1:10" ht="18.75">
      <c r="A2126" s="11"/>
      <c r="B2126" s="98" t="s">
        <v>1168</v>
      </c>
      <c r="C2126" s="22"/>
      <c r="D2126" s="22">
        <v>4</v>
      </c>
      <c r="E2126" s="22">
        <v>2</v>
      </c>
      <c r="F2126" s="22">
        <v>1</v>
      </c>
      <c r="G2126" s="22"/>
      <c r="H2126" s="22">
        <v>1</v>
      </c>
      <c r="I2126" s="22" t="s">
        <v>911</v>
      </c>
      <c r="J2126" s="22" t="s">
        <v>911</v>
      </c>
    </row>
    <row r="2127" spans="1:10" ht="31.5">
      <c r="A2127" s="11"/>
      <c r="B2127" s="98" t="s">
        <v>996</v>
      </c>
      <c r="C2127" s="22"/>
      <c r="D2127" s="22">
        <v>5</v>
      </c>
      <c r="E2127" s="22">
        <v>4</v>
      </c>
      <c r="F2127" s="22">
        <v>2</v>
      </c>
      <c r="G2127" s="22">
        <v>1</v>
      </c>
      <c r="H2127" s="22">
        <v>1</v>
      </c>
      <c r="I2127" s="22" t="s">
        <v>911</v>
      </c>
      <c r="J2127" s="22" t="s">
        <v>911</v>
      </c>
    </row>
    <row r="2128" spans="1:10" ht="18.75">
      <c r="A2128" s="11"/>
      <c r="B2128" s="98" t="s">
        <v>1725</v>
      </c>
      <c r="C2128" s="22" t="s">
        <v>827</v>
      </c>
      <c r="D2128" s="22">
        <v>20</v>
      </c>
      <c r="E2128" s="22">
        <v>1</v>
      </c>
      <c r="F2128" s="22">
        <v>1</v>
      </c>
      <c r="G2128" s="22"/>
      <c r="H2128" s="22" t="s">
        <v>911</v>
      </c>
      <c r="I2128" s="22" t="s">
        <v>911</v>
      </c>
      <c r="J2128" s="22" t="s">
        <v>911</v>
      </c>
    </row>
    <row r="2129" spans="1:10" ht="18.75">
      <c r="A2129" s="11"/>
      <c r="B2129" s="98" t="s">
        <v>1806</v>
      </c>
      <c r="C2129" s="22"/>
      <c r="D2129" s="22">
        <v>2</v>
      </c>
      <c r="E2129" s="22" t="s">
        <v>911</v>
      </c>
      <c r="F2129" s="22" t="s">
        <v>911</v>
      </c>
      <c r="G2129" s="22">
        <v>1</v>
      </c>
      <c r="H2129" s="22" t="s">
        <v>911</v>
      </c>
      <c r="I2129" s="22" t="s">
        <v>911</v>
      </c>
      <c r="J2129" s="22" t="s">
        <v>911</v>
      </c>
    </row>
    <row r="2130" spans="1:10" ht="18.75">
      <c r="A2130" s="11"/>
      <c r="B2130" s="104" t="s">
        <v>2275</v>
      </c>
      <c r="C2130" s="22"/>
      <c r="D2130" s="289">
        <v>18</v>
      </c>
      <c r="E2130" s="289">
        <v>1</v>
      </c>
      <c r="F2130" s="289">
        <v>1</v>
      </c>
      <c r="G2130" s="289" t="s">
        <v>911</v>
      </c>
      <c r="H2130" s="289" t="s">
        <v>911</v>
      </c>
      <c r="I2130" s="289" t="s">
        <v>911</v>
      </c>
      <c r="J2130" s="289" t="s">
        <v>911</v>
      </c>
    </row>
    <row r="2131" spans="1:10" ht="18.75">
      <c r="A2131" s="11"/>
      <c r="B2131" s="98" t="s">
        <v>1168</v>
      </c>
      <c r="C2131" s="22"/>
      <c r="D2131" s="22">
        <v>7</v>
      </c>
      <c r="E2131" s="22">
        <v>1</v>
      </c>
      <c r="F2131" s="22">
        <v>1</v>
      </c>
      <c r="G2131" s="22" t="s">
        <v>911</v>
      </c>
      <c r="H2131" s="22" t="s">
        <v>911</v>
      </c>
      <c r="I2131" s="22" t="s">
        <v>911</v>
      </c>
      <c r="J2131" s="22" t="s">
        <v>911</v>
      </c>
    </row>
    <row r="2132" spans="1:10" ht="18.75">
      <c r="A2132" s="504" t="s">
        <v>1409</v>
      </c>
      <c r="B2132" s="505"/>
      <c r="C2132" s="505"/>
      <c r="D2132" s="505"/>
      <c r="E2132" s="505"/>
      <c r="F2132" s="505"/>
      <c r="G2132" s="505"/>
      <c r="H2132" s="505"/>
      <c r="I2132" s="505"/>
      <c r="J2132" s="506"/>
    </row>
    <row r="2133" spans="1:10" ht="18.75">
      <c r="A2133" s="283">
        <v>51</v>
      </c>
      <c r="B2133" s="95" t="s">
        <v>2173</v>
      </c>
      <c r="C2133" s="54"/>
      <c r="D2133" s="54">
        <v>91</v>
      </c>
      <c r="E2133" s="54">
        <v>18</v>
      </c>
      <c r="F2133" s="54">
        <v>6</v>
      </c>
      <c r="G2133" s="54">
        <v>7</v>
      </c>
      <c r="H2133" s="54">
        <v>6</v>
      </c>
      <c r="I2133" s="54">
        <v>6</v>
      </c>
      <c r="J2133" s="54">
        <v>7</v>
      </c>
    </row>
    <row r="2134" spans="1:10" ht="18.75">
      <c r="A2134" s="11"/>
      <c r="B2134" s="104" t="s">
        <v>179</v>
      </c>
      <c r="C2134" s="22"/>
      <c r="D2134" s="289" t="s">
        <v>911</v>
      </c>
      <c r="E2134" s="289" t="s">
        <v>911</v>
      </c>
      <c r="F2134" s="289">
        <v>10</v>
      </c>
      <c r="G2134" s="289">
        <v>11</v>
      </c>
      <c r="H2134" s="289">
        <v>9</v>
      </c>
      <c r="I2134" s="289">
        <v>6</v>
      </c>
      <c r="J2134" s="289">
        <v>10</v>
      </c>
    </row>
    <row r="2135" spans="1:10" ht="18.75">
      <c r="A2135" s="11"/>
      <c r="B2135" s="98" t="s">
        <v>1603</v>
      </c>
      <c r="C2135" s="22" t="s">
        <v>997</v>
      </c>
      <c r="D2135" s="22">
        <v>16</v>
      </c>
      <c r="E2135" s="22">
        <v>3</v>
      </c>
      <c r="F2135" s="22">
        <v>3</v>
      </c>
      <c r="G2135" s="22">
        <v>3</v>
      </c>
      <c r="H2135" s="22">
        <v>2</v>
      </c>
      <c r="I2135" s="22">
        <v>2</v>
      </c>
      <c r="J2135" s="22">
        <v>3</v>
      </c>
    </row>
    <row r="2136" spans="1:10" ht="18.75">
      <c r="A2136" s="11"/>
      <c r="B2136" s="98" t="s">
        <v>877</v>
      </c>
      <c r="C2136" s="22" t="s">
        <v>816</v>
      </c>
      <c r="D2136" s="22">
        <v>18</v>
      </c>
      <c r="E2136" s="22">
        <v>1</v>
      </c>
      <c r="F2136" s="22">
        <v>2</v>
      </c>
      <c r="G2136" s="22">
        <v>2</v>
      </c>
      <c r="H2136" s="22">
        <v>2</v>
      </c>
      <c r="I2136" s="22">
        <v>1</v>
      </c>
      <c r="J2136" s="22">
        <v>2</v>
      </c>
    </row>
    <row r="2137" spans="1:10" ht="18.75">
      <c r="A2137" s="11"/>
      <c r="B2137" s="98" t="s">
        <v>998</v>
      </c>
      <c r="C2137" s="22"/>
      <c r="D2137" s="22">
        <v>2</v>
      </c>
      <c r="E2137" s="22">
        <v>1</v>
      </c>
      <c r="F2137" s="22" t="s">
        <v>911</v>
      </c>
      <c r="G2137" s="22">
        <v>1</v>
      </c>
      <c r="H2137" s="22" t="s">
        <v>911</v>
      </c>
      <c r="I2137" s="22" t="s">
        <v>911</v>
      </c>
      <c r="J2137" s="22" t="s">
        <v>911</v>
      </c>
    </row>
    <row r="2138" spans="1:10" ht="18.75">
      <c r="A2138" s="11"/>
      <c r="B2138" s="98" t="s">
        <v>888</v>
      </c>
      <c r="C2138" s="22" t="s">
        <v>817</v>
      </c>
      <c r="D2138" s="22">
        <v>16</v>
      </c>
      <c r="E2138" s="22">
        <v>3</v>
      </c>
      <c r="F2138" s="22">
        <v>3</v>
      </c>
      <c r="G2138" s="22">
        <v>2</v>
      </c>
      <c r="H2138" s="22">
        <v>2</v>
      </c>
      <c r="I2138" s="22">
        <v>2</v>
      </c>
      <c r="J2138" s="22">
        <v>2</v>
      </c>
    </row>
    <row r="2139" spans="1:10" ht="18.75">
      <c r="A2139" s="11"/>
      <c r="B2139" s="98" t="s">
        <v>999</v>
      </c>
      <c r="C2139" s="22"/>
      <c r="D2139" s="22">
        <v>16</v>
      </c>
      <c r="E2139" s="22">
        <v>7</v>
      </c>
      <c r="F2139" s="22">
        <v>2</v>
      </c>
      <c r="G2139" s="22">
        <v>3</v>
      </c>
      <c r="H2139" s="22">
        <v>3</v>
      </c>
      <c r="I2139" s="22">
        <v>3</v>
      </c>
      <c r="J2139" s="22">
        <v>3</v>
      </c>
    </row>
    <row r="2140" spans="1:10" ht="18.75">
      <c r="A2140" s="11"/>
      <c r="B2140" s="104" t="s">
        <v>1575</v>
      </c>
      <c r="C2140" s="22"/>
      <c r="D2140" s="289" t="s">
        <v>911</v>
      </c>
      <c r="E2140" s="289" t="s">
        <v>911</v>
      </c>
      <c r="F2140" s="289" t="s">
        <v>911</v>
      </c>
      <c r="G2140" s="289" t="s">
        <v>911</v>
      </c>
      <c r="H2140" s="289">
        <v>1</v>
      </c>
      <c r="I2140" s="289">
        <v>1</v>
      </c>
      <c r="J2140" s="289">
        <v>3</v>
      </c>
    </row>
    <row r="2141" spans="1:10" ht="18.75">
      <c r="A2141" s="11"/>
      <c r="B2141" s="98" t="s">
        <v>1965</v>
      </c>
      <c r="C2141" s="22">
        <v>80110</v>
      </c>
      <c r="D2141" s="22">
        <v>2</v>
      </c>
      <c r="E2141" s="22">
        <v>2</v>
      </c>
      <c r="F2141" s="22" t="s">
        <v>911</v>
      </c>
      <c r="G2141" s="22" t="s">
        <v>911</v>
      </c>
      <c r="H2141" s="22">
        <v>1</v>
      </c>
      <c r="I2141" s="22">
        <v>1</v>
      </c>
      <c r="J2141" s="22">
        <v>2</v>
      </c>
    </row>
    <row r="2142" spans="1:10" ht="18.75">
      <c r="A2142" s="11"/>
      <c r="B2142" s="98" t="s">
        <v>1836</v>
      </c>
      <c r="C2142" s="22"/>
      <c r="D2142" s="22">
        <v>1</v>
      </c>
      <c r="E2142" s="22" t="s">
        <v>911</v>
      </c>
      <c r="F2142" s="22" t="s">
        <v>911</v>
      </c>
      <c r="G2142" s="22" t="s">
        <v>911</v>
      </c>
      <c r="H2142" s="22" t="s">
        <v>911</v>
      </c>
      <c r="I2142" s="22" t="s">
        <v>911</v>
      </c>
      <c r="J2142" s="22">
        <v>1</v>
      </c>
    </row>
    <row r="2143" spans="1:10" ht="18.75">
      <c r="A2143" s="11"/>
      <c r="B2143" s="104" t="s">
        <v>2275</v>
      </c>
      <c r="C2143" s="22"/>
      <c r="D2143" s="289" t="s">
        <v>911</v>
      </c>
      <c r="E2143" s="289" t="s">
        <v>911</v>
      </c>
      <c r="F2143" s="289" t="s">
        <v>911</v>
      </c>
      <c r="G2143" s="289" t="s">
        <v>911</v>
      </c>
      <c r="H2143" s="289">
        <v>1</v>
      </c>
      <c r="I2143" s="289">
        <v>1</v>
      </c>
      <c r="J2143" s="289">
        <v>1</v>
      </c>
    </row>
    <row r="2144" spans="1:10" ht="18.75">
      <c r="A2144" s="11"/>
      <c r="B2144" s="98" t="s">
        <v>1000</v>
      </c>
      <c r="C2144" s="22"/>
      <c r="D2144" s="22">
        <v>1</v>
      </c>
      <c r="E2144" s="22">
        <v>1</v>
      </c>
      <c r="F2144" s="22" t="s">
        <v>911</v>
      </c>
      <c r="G2144" s="22" t="s">
        <v>911</v>
      </c>
      <c r="H2144" s="22">
        <v>1</v>
      </c>
      <c r="I2144" s="22">
        <v>1</v>
      </c>
      <c r="J2144" s="22">
        <v>1</v>
      </c>
    </row>
    <row r="2145" spans="1:10" ht="18.75">
      <c r="A2145" s="519" t="s">
        <v>223</v>
      </c>
      <c r="B2145" s="507"/>
      <c r="C2145" s="507"/>
      <c r="D2145" s="507"/>
      <c r="E2145" s="507"/>
      <c r="F2145" s="507"/>
      <c r="G2145" s="507"/>
      <c r="H2145" s="507"/>
      <c r="I2145" s="507"/>
      <c r="J2145" s="508"/>
    </row>
    <row r="2146" spans="1:10" ht="18.75">
      <c r="A2146" s="504" t="s">
        <v>1409</v>
      </c>
      <c r="B2146" s="505"/>
      <c r="C2146" s="505"/>
      <c r="D2146" s="505"/>
      <c r="E2146" s="505"/>
      <c r="F2146" s="505"/>
      <c r="G2146" s="505"/>
      <c r="H2146" s="505"/>
      <c r="I2146" s="505"/>
      <c r="J2146" s="506"/>
    </row>
    <row r="2147" spans="1:10" ht="18.75">
      <c r="A2147" s="283">
        <v>52</v>
      </c>
      <c r="B2147" s="95" t="s">
        <v>745</v>
      </c>
      <c r="C2147" s="22"/>
      <c r="D2147" s="54">
        <v>65</v>
      </c>
      <c r="E2147" s="54">
        <v>18</v>
      </c>
      <c r="F2147" s="54">
        <v>9</v>
      </c>
      <c r="G2147" s="54">
        <v>4</v>
      </c>
      <c r="H2147" s="54">
        <v>2</v>
      </c>
      <c r="I2147" s="22" t="s">
        <v>911</v>
      </c>
      <c r="J2147" s="22" t="s">
        <v>911</v>
      </c>
    </row>
    <row r="2148" spans="1:10" ht="18.75">
      <c r="A2148" s="11"/>
      <c r="B2148" s="104" t="s">
        <v>179</v>
      </c>
      <c r="C2148" s="22"/>
      <c r="D2148" s="289" t="s">
        <v>911</v>
      </c>
      <c r="E2148" s="289" t="s">
        <v>911</v>
      </c>
      <c r="F2148" s="289">
        <v>9</v>
      </c>
      <c r="G2148" s="289">
        <v>3</v>
      </c>
      <c r="H2148" s="289">
        <v>1</v>
      </c>
      <c r="I2148" s="289" t="s">
        <v>911</v>
      </c>
      <c r="J2148" s="289" t="s">
        <v>911</v>
      </c>
    </row>
    <row r="2149" spans="1:10" ht="18.75">
      <c r="A2149" s="11"/>
      <c r="B2149" s="98" t="s">
        <v>852</v>
      </c>
      <c r="C2149" s="22" t="s">
        <v>1002</v>
      </c>
      <c r="D2149" s="22">
        <v>24</v>
      </c>
      <c r="E2149" s="22">
        <v>5</v>
      </c>
      <c r="F2149" s="22">
        <v>4</v>
      </c>
      <c r="G2149" s="22">
        <v>1</v>
      </c>
      <c r="H2149" s="22" t="s">
        <v>911</v>
      </c>
      <c r="I2149" s="22" t="s">
        <v>911</v>
      </c>
      <c r="J2149" s="22" t="s">
        <v>911</v>
      </c>
    </row>
    <row r="2150" spans="1:10" ht="18.75">
      <c r="A2150" s="11"/>
      <c r="B2150" s="98" t="s">
        <v>888</v>
      </c>
      <c r="C2150" s="22" t="s">
        <v>817</v>
      </c>
      <c r="D2150" s="22">
        <v>27</v>
      </c>
      <c r="E2150" s="22">
        <v>7</v>
      </c>
      <c r="F2150" s="22">
        <v>4</v>
      </c>
      <c r="G2150" s="22">
        <v>2</v>
      </c>
      <c r="H2150" s="22">
        <v>1</v>
      </c>
      <c r="I2150" s="22" t="s">
        <v>911</v>
      </c>
      <c r="J2150" s="22" t="s">
        <v>911</v>
      </c>
    </row>
    <row r="2151" spans="1:10" ht="18.75">
      <c r="A2151" s="11"/>
      <c r="B2151" s="98" t="s">
        <v>1003</v>
      </c>
      <c r="C2151" s="22"/>
      <c r="D2151" s="22">
        <v>1</v>
      </c>
      <c r="E2151" s="22">
        <v>1</v>
      </c>
      <c r="F2151" s="22">
        <v>1</v>
      </c>
      <c r="G2151" s="22" t="s">
        <v>911</v>
      </c>
      <c r="H2151" s="22" t="s">
        <v>911</v>
      </c>
      <c r="I2151" s="22" t="s">
        <v>911</v>
      </c>
      <c r="J2151" s="22" t="s">
        <v>911</v>
      </c>
    </row>
    <row r="2152" spans="1:10" ht="18.75">
      <c r="A2152" s="11"/>
      <c r="B2152" s="104" t="s">
        <v>1575</v>
      </c>
      <c r="C2152" s="22"/>
      <c r="D2152" s="22"/>
      <c r="E2152" s="22"/>
      <c r="F2152" s="22" t="s">
        <v>911</v>
      </c>
      <c r="G2152" s="22">
        <v>1</v>
      </c>
      <c r="H2152" s="22">
        <v>1</v>
      </c>
      <c r="I2152" s="22" t="s">
        <v>911</v>
      </c>
      <c r="J2152" s="22" t="s">
        <v>911</v>
      </c>
    </row>
    <row r="2153" spans="1:10" ht="18.75">
      <c r="A2153" s="11"/>
      <c r="B2153" s="98" t="s">
        <v>1965</v>
      </c>
      <c r="C2153" s="22"/>
      <c r="D2153" s="22">
        <v>1</v>
      </c>
      <c r="E2153" s="22">
        <v>1</v>
      </c>
      <c r="F2153" s="22" t="s">
        <v>911</v>
      </c>
      <c r="G2153" s="22" t="s">
        <v>911</v>
      </c>
      <c r="H2153" s="22">
        <v>1</v>
      </c>
      <c r="I2153" s="22" t="s">
        <v>911</v>
      </c>
      <c r="J2153" s="22" t="s">
        <v>911</v>
      </c>
    </row>
    <row r="2154" spans="1:10" ht="18.75">
      <c r="A2154" s="11"/>
      <c r="B2154" s="98" t="s">
        <v>1805</v>
      </c>
      <c r="C2154" s="22"/>
      <c r="D2154" s="22">
        <v>1</v>
      </c>
      <c r="E2154" s="22">
        <v>1</v>
      </c>
      <c r="F2154" s="22" t="s">
        <v>911</v>
      </c>
      <c r="G2154" s="22">
        <v>1</v>
      </c>
      <c r="H2154" s="22" t="s">
        <v>911</v>
      </c>
      <c r="I2154" s="22" t="s">
        <v>911</v>
      </c>
      <c r="J2154" s="22" t="s">
        <v>911</v>
      </c>
    </row>
    <row r="2155" spans="1:10" ht="18.75">
      <c r="A2155" s="283">
        <v>53</v>
      </c>
      <c r="B2155" s="95" t="s">
        <v>746</v>
      </c>
      <c r="C2155" s="54"/>
      <c r="D2155" s="54">
        <v>53</v>
      </c>
      <c r="E2155" s="54">
        <v>6</v>
      </c>
      <c r="F2155" s="54">
        <v>3</v>
      </c>
      <c r="G2155" s="54">
        <v>1</v>
      </c>
      <c r="H2155" s="22" t="s">
        <v>911</v>
      </c>
      <c r="I2155" s="22" t="s">
        <v>911</v>
      </c>
      <c r="J2155" s="22" t="s">
        <v>911</v>
      </c>
    </row>
    <row r="2156" spans="1:10" ht="18.75">
      <c r="A2156" s="11"/>
      <c r="B2156" s="104" t="s">
        <v>179</v>
      </c>
      <c r="C2156" s="22"/>
      <c r="D2156" s="289" t="s">
        <v>911</v>
      </c>
      <c r="E2156" s="289" t="s">
        <v>911</v>
      </c>
      <c r="F2156" s="289">
        <v>3</v>
      </c>
      <c r="G2156" s="289" t="s">
        <v>911</v>
      </c>
      <c r="H2156" s="289" t="s">
        <v>911</v>
      </c>
      <c r="I2156" s="289" t="s">
        <v>911</v>
      </c>
      <c r="J2156" s="289" t="s">
        <v>911</v>
      </c>
    </row>
    <row r="2157" spans="1:10" ht="18.75">
      <c r="A2157" s="11"/>
      <c r="B2157" s="98" t="s">
        <v>888</v>
      </c>
      <c r="C2157" s="22" t="s">
        <v>817</v>
      </c>
      <c r="D2157" s="22">
        <v>30</v>
      </c>
      <c r="E2157" s="22">
        <v>3</v>
      </c>
      <c r="F2157" s="22">
        <v>3</v>
      </c>
      <c r="G2157" s="22" t="s">
        <v>911</v>
      </c>
      <c r="H2157" s="22" t="s">
        <v>911</v>
      </c>
      <c r="I2157" s="22" t="s">
        <v>911</v>
      </c>
      <c r="J2157" s="22" t="s">
        <v>911</v>
      </c>
    </row>
    <row r="2158" spans="1:10" ht="18.75">
      <c r="A2158" s="11"/>
      <c r="B2158" s="104" t="s">
        <v>1575</v>
      </c>
      <c r="C2158" s="22"/>
      <c r="D2158" s="289" t="s">
        <v>911</v>
      </c>
      <c r="E2158" s="289" t="s">
        <v>911</v>
      </c>
      <c r="F2158" s="289" t="s">
        <v>911</v>
      </c>
      <c r="G2158" s="289">
        <v>1</v>
      </c>
      <c r="H2158" s="289" t="s">
        <v>911</v>
      </c>
      <c r="I2158" s="289" t="s">
        <v>911</v>
      </c>
      <c r="J2158" s="289" t="s">
        <v>911</v>
      </c>
    </row>
    <row r="2159" spans="1:10" ht="18.75">
      <c r="A2159" s="11"/>
      <c r="B2159" s="98" t="s">
        <v>1805</v>
      </c>
      <c r="C2159" s="22"/>
      <c r="D2159" s="22">
        <v>1</v>
      </c>
      <c r="E2159" s="22">
        <v>1</v>
      </c>
      <c r="F2159" s="22" t="s">
        <v>911</v>
      </c>
      <c r="G2159" s="22">
        <v>1</v>
      </c>
      <c r="H2159" s="22" t="s">
        <v>911</v>
      </c>
      <c r="I2159" s="22" t="s">
        <v>911</v>
      </c>
      <c r="J2159" s="22" t="s">
        <v>911</v>
      </c>
    </row>
    <row r="2160" spans="1:10" ht="18.75">
      <c r="A2160" s="518" t="s">
        <v>198</v>
      </c>
      <c r="B2160" s="518"/>
      <c r="C2160" s="518"/>
      <c r="D2160" s="518"/>
      <c r="E2160" s="518"/>
      <c r="F2160" s="518"/>
      <c r="G2160" s="518"/>
      <c r="H2160" s="518"/>
      <c r="I2160" s="518"/>
      <c r="J2160" s="518"/>
    </row>
    <row r="2161" spans="1:10" ht="18.75">
      <c r="A2161" s="503" t="s">
        <v>222</v>
      </c>
      <c r="B2161" s="503"/>
      <c r="C2161" s="503"/>
      <c r="D2161" s="503"/>
      <c r="E2161" s="503"/>
      <c r="F2161" s="503"/>
      <c r="G2161" s="503"/>
      <c r="H2161" s="503"/>
      <c r="I2161" s="503"/>
      <c r="J2161" s="503"/>
    </row>
    <row r="2162" spans="1:10" ht="18.75">
      <c r="A2162" s="502" t="s">
        <v>1580</v>
      </c>
      <c r="B2162" s="502"/>
      <c r="C2162" s="502"/>
      <c r="D2162" s="502"/>
      <c r="E2162" s="502"/>
      <c r="F2162" s="502"/>
      <c r="G2162" s="502"/>
      <c r="H2162" s="502"/>
      <c r="I2162" s="502"/>
      <c r="J2162" s="502"/>
    </row>
    <row r="2163" spans="1:10" ht="31.5">
      <c r="A2163" s="283">
        <v>1</v>
      </c>
      <c r="B2163" s="95" t="s">
        <v>2174</v>
      </c>
      <c r="C2163" s="54"/>
      <c r="D2163" s="96">
        <v>1900</v>
      </c>
      <c r="E2163" s="96">
        <v>280</v>
      </c>
      <c r="F2163" s="96">
        <v>70</v>
      </c>
      <c r="G2163" s="96">
        <v>65</v>
      </c>
      <c r="H2163" s="96">
        <v>76</v>
      </c>
      <c r="I2163" s="96">
        <v>60</v>
      </c>
      <c r="J2163" s="96">
        <v>65</v>
      </c>
    </row>
    <row r="2164" spans="1:10" ht="18.75">
      <c r="A2164" s="93"/>
      <c r="B2164" s="104" t="s">
        <v>179</v>
      </c>
      <c r="C2164" s="97"/>
      <c r="D2164" s="209">
        <v>895</v>
      </c>
      <c r="E2164" s="209">
        <v>217</v>
      </c>
      <c r="F2164" s="209">
        <v>52</v>
      </c>
      <c r="G2164" s="209">
        <v>48</v>
      </c>
      <c r="H2164" s="209">
        <v>50</v>
      </c>
      <c r="I2164" s="209">
        <v>45</v>
      </c>
      <c r="J2164" s="209">
        <v>48</v>
      </c>
    </row>
    <row r="2165" spans="1:10" ht="18.75">
      <c r="A2165" s="93"/>
      <c r="B2165" s="98" t="s">
        <v>747</v>
      </c>
      <c r="C2165" s="22"/>
      <c r="D2165" s="22">
        <v>727</v>
      </c>
      <c r="E2165" s="22">
        <v>195</v>
      </c>
      <c r="F2165" s="22">
        <v>40</v>
      </c>
      <c r="G2165" s="22">
        <v>38</v>
      </c>
      <c r="H2165" s="22">
        <v>35</v>
      </c>
      <c r="I2165" s="22">
        <v>35</v>
      </c>
      <c r="J2165" s="22">
        <v>40</v>
      </c>
    </row>
    <row r="2166" spans="1:10" ht="18.75">
      <c r="A2166" s="93"/>
      <c r="B2166" s="98" t="s">
        <v>748</v>
      </c>
      <c r="C2166" s="22"/>
      <c r="D2166" s="22">
        <v>42</v>
      </c>
      <c r="E2166" s="22">
        <v>15</v>
      </c>
      <c r="F2166" s="22">
        <v>5</v>
      </c>
      <c r="G2166" s="22">
        <v>4</v>
      </c>
      <c r="H2166" s="22">
        <v>6</v>
      </c>
      <c r="I2166" s="22">
        <v>5</v>
      </c>
      <c r="J2166" s="22">
        <v>4</v>
      </c>
    </row>
    <row r="2167" spans="1:10" ht="18.75">
      <c r="A2167" s="93"/>
      <c r="B2167" s="98" t="s">
        <v>749</v>
      </c>
      <c r="C2167" s="22"/>
      <c r="D2167" s="22">
        <v>113</v>
      </c>
      <c r="E2167" s="22">
        <v>3</v>
      </c>
      <c r="F2167" s="22">
        <v>3</v>
      </c>
      <c r="G2167" s="22">
        <v>3</v>
      </c>
      <c r="H2167" s="22">
        <v>7</v>
      </c>
      <c r="I2167" s="22">
        <v>3</v>
      </c>
      <c r="J2167" s="22">
        <v>3</v>
      </c>
    </row>
    <row r="2168" spans="1:10" ht="18.75">
      <c r="A2168" s="93"/>
      <c r="B2168" s="98" t="s">
        <v>750</v>
      </c>
      <c r="C2168" s="22"/>
      <c r="D2168" s="22">
        <v>13</v>
      </c>
      <c r="E2168" s="22">
        <v>4</v>
      </c>
      <c r="F2168" s="22">
        <v>4</v>
      </c>
      <c r="G2168" s="22">
        <v>3</v>
      </c>
      <c r="H2168" s="22">
        <v>2</v>
      </c>
      <c r="I2168" s="22">
        <v>2</v>
      </c>
      <c r="J2168" s="22">
        <v>1</v>
      </c>
    </row>
    <row r="2169" spans="1:10" ht="18.75">
      <c r="A2169" s="93"/>
      <c r="B2169" s="98" t="s">
        <v>1741</v>
      </c>
      <c r="C2169" s="22"/>
      <c r="D2169" s="22">
        <v>5</v>
      </c>
      <c r="E2169" s="22">
        <v>1</v>
      </c>
      <c r="F2169" s="22">
        <v>1</v>
      </c>
      <c r="G2169" s="22">
        <v>2</v>
      </c>
      <c r="H2169" s="22">
        <v>1</v>
      </c>
      <c r="I2169" s="22">
        <v>1</v>
      </c>
      <c r="J2169" s="22">
        <v>1</v>
      </c>
    </row>
    <row r="2170" spans="1:10" ht="18.75">
      <c r="A2170" s="93"/>
      <c r="B2170" s="98" t="s">
        <v>751</v>
      </c>
      <c r="C2170" s="22"/>
      <c r="D2170" s="22">
        <v>3</v>
      </c>
      <c r="E2170" s="22">
        <v>1</v>
      </c>
      <c r="F2170" s="22">
        <v>1</v>
      </c>
      <c r="G2170" s="22" t="s">
        <v>911</v>
      </c>
      <c r="H2170" s="22" t="s">
        <v>911</v>
      </c>
      <c r="I2170" s="22">
        <v>1</v>
      </c>
      <c r="J2170" s="22" t="s">
        <v>911</v>
      </c>
    </row>
    <row r="2171" spans="1:10" ht="18.75">
      <c r="A2171" s="93"/>
      <c r="B2171" s="98" t="s">
        <v>752</v>
      </c>
      <c r="C2171" s="22"/>
      <c r="D2171" s="22">
        <v>1</v>
      </c>
      <c r="E2171" s="22">
        <v>1</v>
      </c>
      <c r="F2171" s="22">
        <v>1</v>
      </c>
      <c r="G2171" s="22">
        <v>1</v>
      </c>
      <c r="H2171" s="22" t="s">
        <v>911</v>
      </c>
      <c r="I2171" s="22" t="s">
        <v>911</v>
      </c>
      <c r="J2171" s="22" t="s">
        <v>911</v>
      </c>
    </row>
    <row r="2172" spans="1:10" ht="18.75">
      <c r="A2172" s="93"/>
      <c r="B2172" s="98" t="s">
        <v>1179</v>
      </c>
      <c r="C2172" s="22"/>
      <c r="D2172" s="22">
        <v>1</v>
      </c>
      <c r="E2172" s="22">
        <v>1</v>
      </c>
      <c r="F2172" s="22">
        <v>1</v>
      </c>
      <c r="G2172" s="22" t="s">
        <v>911</v>
      </c>
      <c r="H2172" s="22" t="s">
        <v>911</v>
      </c>
      <c r="I2172" s="22" t="s">
        <v>911</v>
      </c>
      <c r="J2172" s="22" t="s">
        <v>911</v>
      </c>
    </row>
    <row r="2173" spans="1:10" ht="18.75">
      <c r="A2173" s="93"/>
      <c r="B2173" s="98" t="s">
        <v>433</v>
      </c>
      <c r="C2173" s="22"/>
      <c r="D2173" s="22">
        <v>3</v>
      </c>
      <c r="E2173" s="22" t="s">
        <v>911</v>
      </c>
      <c r="F2173" s="22" t="s">
        <v>911</v>
      </c>
      <c r="G2173" s="22" t="s">
        <v>911</v>
      </c>
      <c r="H2173" s="22">
        <v>1</v>
      </c>
      <c r="I2173" s="22" t="s">
        <v>911</v>
      </c>
      <c r="J2173" s="22" t="s">
        <v>911</v>
      </c>
    </row>
    <row r="2174" spans="1:10" ht="18.75">
      <c r="A2174" s="93"/>
      <c r="B2174" s="104" t="s">
        <v>1575</v>
      </c>
      <c r="C2174" s="22"/>
      <c r="D2174" s="209">
        <v>373</v>
      </c>
      <c r="E2174" s="209">
        <v>20</v>
      </c>
      <c r="F2174" s="209">
        <v>16</v>
      </c>
      <c r="G2174" s="209">
        <v>17</v>
      </c>
      <c r="H2174" s="209">
        <v>15</v>
      </c>
      <c r="I2174" s="209">
        <v>13</v>
      </c>
      <c r="J2174" s="209">
        <v>17</v>
      </c>
    </row>
    <row r="2175" spans="1:10" ht="18.75">
      <c r="A2175" s="93"/>
      <c r="B2175" s="98" t="s">
        <v>753</v>
      </c>
      <c r="C2175" s="22"/>
      <c r="D2175" s="22">
        <v>373</v>
      </c>
      <c r="E2175" s="22">
        <v>20</v>
      </c>
      <c r="F2175" s="22">
        <v>16</v>
      </c>
      <c r="G2175" s="22">
        <v>17</v>
      </c>
      <c r="H2175" s="22">
        <v>15</v>
      </c>
      <c r="I2175" s="22">
        <v>13</v>
      </c>
      <c r="J2175" s="22">
        <v>17</v>
      </c>
    </row>
    <row r="2176" spans="1:10" ht="18.75">
      <c r="A2176" s="93"/>
      <c r="B2176" s="104" t="s">
        <v>2275</v>
      </c>
      <c r="C2176" s="22"/>
      <c r="D2176" s="209">
        <v>275</v>
      </c>
      <c r="E2176" s="209">
        <v>16</v>
      </c>
      <c r="F2176" s="209">
        <v>2</v>
      </c>
      <c r="G2176" s="209" t="s">
        <v>911</v>
      </c>
      <c r="H2176" s="209">
        <v>11</v>
      </c>
      <c r="I2176" s="209">
        <v>2</v>
      </c>
      <c r="J2176" s="209" t="s">
        <v>911</v>
      </c>
    </row>
    <row r="2177" spans="1:10" ht="18.75">
      <c r="A2177" s="93"/>
      <c r="B2177" s="98" t="s">
        <v>754</v>
      </c>
      <c r="C2177" s="22"/>
      <c r="D2177" s="22">
        <v>156</v>
      </c>
      <c r="E2177" s="22">
        <v>10</v>
      </c>
      <c r="F2177" s="22">
        <v>1</v>
      </c>
      <c r="G2177" s="22" t="s">
        <v>911</v>
      </c>
      <c r="H2177" s="22">
        <v>6</v>
      </c>
      <c r="I2177" s="22">
        <v>1</v>
      </c>
      <c r="J2177" s="22" t="s">
        <v>911</v>
      </c>
    </row>
    <row r="2178" spans="1:10" ht="18.75">
      <c r="A2178" s="93"/>
      <c r="B2178" s="221" t="s">
        <v>755</v>
      </c>
      <c r="C2178" s="222"/>
      <c r="D2178" s="222">
        <v>119</v>
      </c>
      <c r="E2178" s="222">
        <v>6</v>
      </c>
      <c r="F2178" s="222">
        <v>1</v>
      </c>
      <c r="G2178" s="222" t="s">
        <v>911</v>
      </c>
      <c r="H2178" s="222">
        <v>5</v>
      </c>
      <c r="I2178" s="222">
        <v>1</v>
      </c>
      <c r="J2178" s="222" t="s">
        <v>911</v>
      </c>
    </row>
    <row r="2179" spans="1:10" ht="18.75">
      <c r="A2179" s="179">
        <v>2</v>
      </c>
      <c r="B2179" s="95" t="s">
        <v>758</v>
      </c>
      <c r="C2179" s="96"/>
      <c r="D2179" s="96">
        <v>721</v>
      </c>
      <c r="E2179" s="96">
        <v>117</v>
      </c>
      <c r="F2179" s="32">
        <v>35</v>
      </c>
      <c r="G2179" s="32">
        <v>35</v>
      </c>
      <c r="H2179" s="32">
        <v>35</v>
      </c>
      <c r="I2179" s="32">
        <v>32</v>
      </c>
      <c r="J2179" s="32">
        <v>32</v>
      </c>
    </row>
    <row r="2180" spans="1:10" ht="18.75">
      <c r="A2180" s="93"/>
      <c r="B2180" s="104" t="s">
        <v>1575</v>
      </c>
      <c r="C2180" s="98"/>
      <c r="D2180" s="209">
        <v>274</v>
      </c>
      <c r="E2180" s="209">
        <v>10</v>
      </c>
      <c r="F2180" s="209">
        <v>31</v>
      </c>
      <c r="G2180" s="209">
        <v>31</v>
      </c>
      <c r="H2180" s="209">
        <v>31</v>
      </c>
      <c r="I2180" s="209">
        <v>30</v>
      </c>
      <c r="J2180" s="209">
        <v>30</v>
      </c>
    </row>
    <row r="2181" spans="1:10" ht="18.75">
      <c r="A2181" s="93"/>
      <c r="B2181" s="223" t="s">
        <v>756</v>
      </c>
      <c r="C2181" s="98"/>
      <c r="D2181" s="224">
        <v>44</v>
      </c>
      <c r="E2181" s="224">
        <v>4</v>
      </c>
      <c r="F2181" s="224">
        <v>1</v>
      </c>
      <c r="G2181" s="224">
        <v>1</v>
      </c>
      <c r="H2181" s="224">
        <v>1</v>
      </c>
      <c r="I2181" s="224" t="s">
        <v>911</v>
      </c>
      <c r="J2181" s="224" t="s">
        <v>911</v>
      </c>
    </row>
    <row r="2182" spans="1:10" ht="18.75">
      <c r="A2182" s="93"/>
      <c r="B2182" s="262" t="s">
        <v>1982</v>
      </c>
      <c r="C2182" s="123"/>
      <c r="D2182" s="441"/>
      <c r="E2182" s="441"/>
      <c r="F2182" s="432">
        <v>10</v>
      </c>
      <c r="G2182" s="432">
        <v>10</v>
      </c>
      <c r="H2182" s="432">
        <v>10</v>
      </c>
      <c r="I2182" s="432">
        <v>10</v>
      </c>
      <c r="J2182" s="432">
        <v>10</v>
      </c>
    </row>
    <row r="2183" spans="1:10" ht="18.75">
      <c r="A2183" s="93"/>
      <c r="B2183" s="262" t="s">
        <v>1380</v>
      </c>
      <c r="C2183" s="123"/>
      <c r="D2183" s="441"/>
      <c r="E2183" s="441"/>
      <c r="F2183" s="432">
        <v>10</v>
      </c>
      <c r="G2183" s="432">
        <v>10</v>
      </c>
      <c r="H2183" s="432">
        <v>10</v>
      </c>
      <c r="I2183" s="432">
        <v>10</v>
      </c>
      <c r="J2183" s="432">
        <v>10</v>
      </c>
    </row>
    <row r="2184" spans="1:10" ht="18.75">
      <c r="A2184" s="93"/>
      <c r="B2184" s="262" t="s">
        <v>1345</v>
      </c>
      <c r="C2184" s="123"/>
      <c r="D2184" s="441"/>
      <c r="E2184" s="441"/>
      <c r="F2184" s="432">
        <v>10</v>
      </c>
      <c r="G2184" s="432">
        <v>10</v>
      </c>
      <c r="H2184" s="432">
        <v>10</v>
      </c>
      <c r="I2184" s="432">
        <v>10</v>
      </c>
      <c r="J2184" s="432">
        <v>10</v>
      </c>
    </row>
    <row r="2185" spans="1:10" ht="18.75">
      <c r="A2185" s="93"/>
      <c r="B2185" s="104" t="s">
        <v>2275</v>
      </c>
      <c r="C2185" s="98"/>
      <c r="D2185" s="209">
        <v>447</v>
      </c>
      <c r="E2185" s="209">
        <v>107</v>
      </c>
      <c r="F2185" s="209">
        <v>4</v>
      </c>
      <c r="G2185" s="209">
        <v>4</v>
      </c>
      <c r="H2185" s="209">
        <v>4</v>
      </c>
      <c r="I2185" s="209">
        <v>2</v>
      </c>
      <c r="J2185" s="209">
        <v>2</v>
      </c>
    </row>
    <row r="2186" spans="1:10" ht="18.75">
      <c r="A2186" s="93"/>
      <c r="B2186" s="225" t="s">
        <v>757</v>
      </c>
      <c r="C2186" s="221"/>
      <c r="D2186" s="226">
        <v>111</v>
      </c>
      <c r="E2186" s="226">
        <v>31</v>
      </c>
      <c r="F2186" s="226">
        <v>4</v>
      </c>
      <c r="G2186" s="226">
        <v>4</v>
      </c>
      <c r="H2186" s="226">
        <v>4</v>
      </c>
      <c r="I2186" s="226">
        <v>2</v>
      </c>
      <c r="J2186" s="226">
        <v>2</v>
      </c>
    </row>
    <row r="2187" spans="1:10" ht="18.75">
      <c r="A2187" s="179">
        <v>3</v>
      </c>
      <c r="B2187" s="184" t="s">
        <v>2121</v>
      </c>
      <c r="C2187" s="98"/>
      <c r="D2187" s="96">
        <v>115</v>
      </c>
      <c r="E2187" s="96" t="s">
        <v>911</v>
      </c>
      <c r="F2187" s="96">
        <v>25</v>
      </c>
      <c r="G2187" s="96">
        <v>39</v>
      </c>
      <c r="H2187" s="96">
        <v>33</v>
      </c>
      <c r="I2187" s="96">
        <v>39</v>
      </c>
      <c r="J2187" s="96">
        <v>29</v>
      </c>
    </row>
    <row r="2188" spans="1:10" ht="18.75">
      <c r="A2188" s="93"/>
      <c r="B2188" s="104" t="s">
        <v>179</v>
      </c>
      <c r="C2188" s="98"/>
      <c r="D2188" s="209">
        <v>2.5</v>
      </c>
      <c r="E2188" s="209" t="s">
        <v>911</v>
      </c>
      <c r="F2188" s="209" t="s">
        <v>911</v>
      </c>
      <c r="G2188" s="209">
        <v>1</v>
      </c>
      <c r="H2188" s="209" t="s">
        <v>911</v>
      </c>
      <c r="I2188" s="209">
        <v>2</v>
      </c>
      <c r="J2188" s="209" t="s">
        <v>911</v>
      </c>
    </row>
    <row r="2189" spans="1:10" ht="18.75">
      <c r="A2189" s="93"/>
      <c r="B2189" s="98" t="s">
        <v>1925</v>
      </c>
      <c r="C2189" s="22" t="s">
        <v>759</v>
      </c>
      <c r="D2189" s="22">
        <v>1</v>
      </c>
      <c r="E2189" s="22" t="s">
        <v>911</v>
      </c>
      <c r="F2189" s="22" t="s">
        <v>911</v>
      </c>
      <c r="G2189" s="22">
        <v>1</v>
      </c>
      <c r="H2189" s="22" t="s">
        <v>911</v>
      </c>
      <c r="I2189" s="22">
        <v>1</v>
      </c>
      <c r="J2189" s="22" t="s">
        <v>911</v>
      </c>
    </row>
    <row r="2190" spans="1:10" ht="18.75">
      <c r="A2190" s="93"/>
      <c r="B2190" s="98" t="s">
        <v>1673</v>
      </c>
      <c r="C2190" s="22" t="s">
        <v>841</v>
      </c>
      <c r="D2190" s="22">
        <v>0.5</v>
      </c>
      <c r="E2190" s="22" t="s">
        <v>911</v>
      </c>
      <c r="F2190" s="22" t="s">
        <v>911</v>
      </c>
      <c r="G2190" s="22" t="s">
        <v>911</v>
      </c>
      <c r="H2190" s="22" t="s">
        <v>911</v>
      </c>
      <c r="I2190" s="22" t="s">
        <v>911</v>
      </c>
      <c r="J2190" s="22" t="s">
        <v>911</v>
      </c>
    </row>
    <row r="2191" spans="1:10" ht="18.75">
      <c r="A2191" s="93"/>
      <c r="B2191" s="98" t="s">
        <v>760</v>
      </c>
      <c r="C2191" s="22" t="s">
        <v>761</v>
      </c>
      <c r="D2191" s="22">
        <v>1</v>
      </c>
      <c r="E2191" s="22" t="s">
        <v>911</v>
      </c>
      <c r="F2191" s="22" t="s">
        <v>911</v>
      </c>
      <c r="G2191" s="22" t="s">
        <v>911</v>
      </c>
      <c r="H2191" s="22" t="s">
        <v>911</v>
      </c>
      <c r="I2191" s="22">
        <v>1</v>
      </c>
      <c r="J2191" s="22" t="s">
        <v>911</v>
      </c>
    </row>
    <row r="2192" spans="1:10" ht="18.75">
      <c r="A2192" s="93"/>
      <c r="B2192" s="104" t="s">
        <v>1575</v>
      </c>
      <c r="C2192" s="98"/>
      <c r="D2192" s="209">
        <v>5</v>
      </c>
      <c r="E2192" s="209" t="s">
        <v>911</v>
      </c>
      <c r="F2192" s="209">
        <v>2</v>
      </c>
      <c r="G2192" s="209">
        <v>1</v>
      </c>
      <c r="H2192" s="209">
        <v>1</v>
      </c>
      <c r="I2192" s="209">
        <v>1</v>
      </c>
      <c r="J2192" s="209">
        <v>1</v>
      </c>
    </row>
    <row r="2193" spans="1:10" ht="18.75">
      <c r="A2193" s="93"/>
      <c r="B2193" s="98" t="s">
        <v>762</v>
      </c>
      <c r="C2193" s="22">
        <v>80110</v>
      </c>
      <c r="D2193" s="22">
        <v>1</v>
      </c>
      <c r="E2193" s="22" t="s">
        <v>911</v>
      </c>
      <c r="F2193" s="22">
        <v>1</v>
      </c>
      <c r="G2193" s="22" t="s">
        <v>911</v>
      </c>
      <c r="H2193" s="22" t="s">
        <v>911</v>
      </c>
      <c r="I2193" s="22" t="s">
        <v>911</v>
      </c>
      <c r="J2193" s="22" t="s">
        <v>911</v>
      </c>
    </row>
    <row r="2194" spans="1:10" ht="18.75">
      <c r="A2194" s="93"/>
      <c r="B2194" s="98" t="s">
        <v>763</v>
      </c>
      <c r="C2194" s="22">
        <v>32001</v>
      </c>
      <c r="D2194" s="22">
        <v>2</v>
      </c>
      <c r="E2194" s="22" t="s">
        <v>911</v>
      </c>
      <c r="F2194" s="22" t="s">
        <v>911</v>
      </c>
      <c r="G2194" s="22" t="s">
        <v>911</v>
      </c>
      <c r="H2194" s="22" t="s">
        <v>911</v>
      </c>
      <c r="I2194" s="22">
        <v>1</v>
      </c>
      <c r="J2194" s="22" t="s">
        <v>911</v>
      </c>
    </row>
    <row r="2195" spans="1:10" ht="18.75">
      <c r="A2195" s="93"/>
      <c r="B2195" s="98" t="s">
        <v>764</v>
      </c>
      <c r="C2195" s="22">
        <v>30000</v>
      </c>
      <c r="D2195" s="22">
        <v>2</v>
      </c>
      <c r="E2195" s="22" t="s">
        <v>911</v>
      </c>
      <c r="F2195" s="22">
        <v>1</v>
      </c>
      <c r="G2195" s="22" t="s">
        <v>911</v>
      </c>
      <c r="H2195" s="22">
        <v>1</v>
      </c>
      <c r="I2195" s="22" t="s">
        <v>911</v>
      </c>
      <c r="J2195" s="22">
        <v>1</v>
      </c>
    </row>
    <row r="2196" spans="1:10" ht="18.75">
      <c r="A2196" s="93"/>
      <c r="B2196" s="104" t="s">
        <v>2275</v>
      </c>
      <c r="C2196" s="98"/>
      <c r="D2196" s="209">
        <v>107.5</v>
      </c>
      <c r="E2196" s="209" t="s">
        <v>911</v>
      </c>
      <c r="F2196" s="209">
        <v>23</v>
      </c>
      <c r="G2196" s="209">
        <v>37</v>
      </c>
      <c r="H2196" s="209">
        <v>32</v>
      </c>
      <c r="I2196" s="209">
        <v>36</v>
      </c>
      <c r="J2196" s="209">
        <v>28</v>
      </c>
    </row>
    <row r="2197" spans="1:10" ht="18.75">
      <c r="A2197" s="93"/>
      <c r="B2197" s="98" t="s">
        <v>765</v>
      </c>
      <c r="C2197" s="22">
        <v>210000</v>
      </c>
      <c r="D2197" s="22">
        <v>1</v>
      </c>
      <c r="E2197" s="22" t="s">
        <v>911</v>
      </c>
      <c r="F2197" s="22" t="s">
        <v>911</v>
      </c>
      <c r="G2197" s="22" t="s">
        <v>911</v>
      </c>
      <c r="H2197" s="22">
        <v>1</v>
      </c>
      <c r="I2197" s="22" t="s">
        <v>911</v>
      </c>
      <c r="J2197" s="22" t="s">
        <v>911</v>
      </c>
    </row>
    <row r="2198" spans="1:10" ht="18.75">
      <c r="A2198" s="93"/>
      <c r="B2198" s="98" t="s">
        <v>766</v>
      </c>
      <c r="C2198" s="22">
        <v>210000</v>
      </c>
      <c r="D2198" s="22">
        <v>1</v>
      </c>
      <c r="E2198" s="22" t="s">
        <v>911</v>
      </c>
      <c r="F2198" s="22" t="s">
        <v>911</v>
      </c>
      <c r="G2198" s="22">
        <v>1</v>
      </c>
      <c r="H2198" s="22" t="s">
        <v>911</v>
      </c>
      <c r="I2198" s="22" t="s">
        <v>911</v>
      </c>
      <c r="J2198" s="22" t="s">
        <v>911</v>
      </c>
    </row>
    <row r="2199" spans="1:10" ht="18.75">
      <c r="A2199" s="93"/>
      <c r="B2199" s="98" t="s">
        <v>767</v>
      </c>
      <c r="C2199" s="22">
        <v>210000</v>
      </c>
      <c r="D2199" s="22">
        <v>2</v>
      </c>
      <c r="E2199" s="22" t="s">
        <v>911</v>
      </c>
      <c r="F2199" s="22" t="s">
        <v>911</v>
      </c>
      <c r="G2199" s="22" t="s">
        <v>911</v>
      </c>
      <c r="H2199" s="22">
        <v>1</v>
      </c>
      <c r="I2199" s="22" t="s">
        <v>911</v>
      </c>
      <c r="J2199" s="22" t="s">
        <v>911</v>
      </c>
    </row>
    <row r="2200" spans="1:10" ht="18.75">
      <c r="A2200" s="93"/>
      <c r="B2200" s="98" t="s">
        <v>768</v>
      </c>
      <c r="C2200" s="22">
        <v>80110</v>
      </c>
      <c r="D2200" s="22">
        <v>1</v>
      </c>
      <c r="E2200" s="22" t="s">
        <v>911</v>
      </c>
      <c r="F2200" s="22" t="s">
        <v>911</v>
      </c>
      <c r="G2200" s="22">
        <v>1</v>
      </c>
      <c r="H2200" s="22" t="s">
        <v>911</v>
      </c>
      <c r="I2200" s="22">
        <v>1</v>
      </c>
      <c r="J2200" s="22" t="s">
        <v>911</v>
      </c>
    </row>
    <row r="2201" spans="1:10" ht="18.75">
      <c r="A2201" s="93"/>
      <c r="B2201" s="98" t="s">
        <v>1509</v>
      </c>
      <c r="C2201" s="22">
        <v>80110</v>
      </c>
      <c r="D2201" s="22">
        <v>1</v>
      </c>
      <c r="E2201" s="22" t="s">
        <v>911</v>
      </c>
      <c r="F2201" s="22" t="s">
        <v>911</v>
      </c>
      <c r="G2201" s="22">
        <v>1</v>
      </c>
      <c r="H2201" s="22" t="s">
        <v>911</v>
      </c>
      <c r="I2201" s="22">
        <v>1</v>
      </c>
      <c r="J2201" s="22" t="s">
        <v>911</v>
      </c>
    </row>
    <row r="2202" spans="1:10" ht="18.75">
      <c r="A2202" s="93"/>
      <c r="B2202" s="98" t="s">
        <v>769</v>
      </c>
      <c r="C2202" s="22">
        <v>210000</v>
      </c>
      <c r="D2202" s="22">
        <v>1</v>
      </c>
      <c r="E2202" s="22" t="s">
        <v>911</v>
      </c>
      <c r="F2202" s="22" t="s">
        <v>911</v>
      </c>
      <c r="G2202" s="22" t="s">
        <v>911</v>
      </c>
      <c r="H2202" s="22">
        <v>1</v>
      </c>
      <c r="I2202" s="22" t="s">
        <v>911</v>
      </c>
      <c r="J2202" s="22" t="s">
        <v>911</v>
      </c>
    </row>
    <row r="2203" spans="1:10" ht="18.75">
      <c r="A2203" s="93"/>
      <c r="B2203" s="98" t="s">
        <v>770</v>
      </c>
      <c r="C2203" s="22">
        <v>210000</v>
      </c>
      <c r="D2203" s="22">
        <v>0.5</v>
      </c>
      <c r="E2203" s="22" t="s">
        <v>911</v>
      </c>
      <c r="F2203" s="22" t="s">
        <v>911</v>
      </c>
      <c r="G2203" s="22" t="s">
        <v>911</v>
      </c>
      <c r="H2203" s="22" t="s">
        <v>911</v>
      </c>
      <c r="I2203" s="22">
        <v>1</v>
      </c>
      <c r="J2203" s="22" t="s">
        <v>911</v>
      </c>
    </row>
    <row r="2204" spans="1:10" ht="18.75">
      <c r="A2204" s="93"/>
      <c r="B2204" s="98" t="s">
        <v>771</v>
      </c>
      <c r="C2204" s="22" t="s">
        <v>772</v>
      </c>
      <c r="D2204" s="22">
        <v>1</v>
      </c>
      <c r="E2204" s="22" t="s">
        <v>911</v>
      </c>
      <c r="F2204" s="22" t="s">
        <v>911</v>
      </c>
      <c r="G2204" s="22">
        <v>1</v>
      </c>
      <c r="H2204" s="22" t="s">
        <v>911</v>
      </c>
      <c r="I2204" s="22">
        <v>1</v>
      </c>
      <c r="J2204" s="22" t="s">
        <v>911</v>
      </c>
    </row>
    <row r="2205" spans="1:10" ht="18.75">
      <c r="A2205" s="93"/>
      <c r="B2205" s="98" t="s">
        <v>773</v>
      </c>
      <c r="C2205" s="22" t="s">
        <v>774</v>
      </c>
      <c r="D2205" s="22">
        <v>1</v>
      </c>
      <c r="E2205" s="22" t="s">
        <v>911</v>
      </c>
      <c r="F2205" s="22" t="s">
        <v>911</v>
      </c>
      <c r="G2205" s="22" t="s">
        <v>911</v>
      </c>
      <c r="H2205" s="22" t="s">
        <v>911</v>
      </c>
      <c r="I2205" s="22" t="s">
        <v>911</v>
      </c>
      <c r="J2205" s="22">
        <v>1</v>
      </c>
    </row>
    <row r="2206" spans="1:10" ht="18.75">
      <c r="A2206" s="93"/>
      <c r="B2206" s="98" t="s">
        <v>775</v>
      </c>
      <c r="C2206" s="22">
        <v>210000</v>
      </c>
      <c r="D2206" s="22">
        <v>1</v>
      </c>
      <c r="E2206" s="22" t="s">
        <v>911</v>
      </c>
      <c r="F2206" s="22" t="s">
        <v>911</v>
      </c>
      <c r="G2206" s="22">
        <v>1</v>
      </c>
      <c r="H2206" s="22" t="s">
        <v>911</v>
      </c>
      <c r="I2206" s="22" t="s">
        <v>911</v>
      </c>
      <c r="J2206" s="22">
        <v>1</v>
      </c>
    </row>
    <row r="2207" spans="1:10" ht="18.75">
      <c r="A2207" s="93"/>
      <c r="B2207" s="98" t="s">
        <v>776</v>
      </c>
      <c r="C2207" s="22">
        <v>30000</v>
      </c>
      <c r="D2207" s="22">
        <v>1</v>
      </c>
      <c r="E2207" s="22" t="s">
        <v>911</v>
      </c>
      <c r="F2207" s="22" t="s">
        <v>911</v>
      </c>
      <c r="G2207" s="22">
        <v>1</v>
      </c>
      <c r="H2207" s="22" t="s">
        <v>911</v>
      </c>
      <c r="I2207" s="22" t="s">
        <v>911</v>
      </c>
      <c r="J2207" s="22">
        <v>1</v>
      </c>
    </row>
    <row r="2208" spans="1:10" ht="18.75">
      <c r="A2208" s="93"/>
      <c r="B2208" s="98" t="s">
        <v>777</v>
      </c>
      <c r="C2208" s="22">
        <v>210000</v>
      </c>
      <c r="D2208" s="22">
        <v>1</v>
      </c>
      <c r="E2208" s="22" t="s">
        <v>911</v>
      </c>
      <c r="F2208" s="22" t="s">
        <v>911</v>
      </c>
      <c r="G2208" s="22">
        <v>1</v>
      </c>
      <c r="H2208" s="22" t="s">
        <v>911</v>
      </c>
      <c r="I2208" s="22">
        <v>1</v>
      </c>
      <c r="J2208" s="22" t="s">
        <v>911</v>
      </c>
    </row>
    <row r="2209" spans="1:10" ht="18.75">
      <c r="A2209" s="93"/>
      <c r="B2209" s="98" t="s">
        <v>778</v>
      </c>
      <c r="C2209" s="22">
        <v>80300</v>
      </c>
      <c r="D2209" s="22">
        <v>1</v>
      </c>
      <c r="E2209" s="22" t="s">
        <v>911</v>
      </c>
      <c r="F2209" s="22">
        <v>1</v>
      </c>
      <c r="G2209" s="22" t="s">
        <v>911</v>
      </c>
      <c r="H2209" s="22">
        <v>1</v>
      </c>
      <c r="I2209" s="22" t="s">
        <v>911</v>
      </c>
      <c r="J2209" s="22">
        <v>1</v>
      </c>
    </row>
    <row r="2210" spans="1:10" ht="18.75">
      <c r="A2210" s="93"/>
      <c r="B2210" s="98" t="s">
        <v>779</v>
      </c>
      <c r="C2210" s="22">
        <v>80300</v>
      </c>
      <c r="D2210" s="22">
        <v>1</v>
      </c>
      <c r="E2210" s="22" t="s">
        <v>911</v>
      </c>
      <c r="F2210" s="22">
        <v>1</v>
      </c>
      <c r="G2210" s="22">
        <v>1</v>
      </c>
      <c r="H2210" s="22">
        <v>1</v>
      </c>
      <c r="I2210" s="22">
        <v>1</v>
      </c>
      <c r="J2210" s="22">
        <v>1</v>
      </c>
    </row>
    <row r="2211" spans="1:10" ht="18.75">
      <c r="A2211" s="93"/>
      <c r="B2211" s="98" t="s">
        <v>780</v>
      </c>
      <c r="C2211" s="22" t="s">
        <v>934</v>
      </c>
      <c r="D2211" s="22">
        <v>1</v>
      </c>
      <c r="E2211" s="22" t="s">
        <v>911</v>
      </c>
      <c r="F2211" s="22" t="s">
        <v>911</v>
      </c>
      <c r="G2211" s="22">
        <v>1</v>
      </c>
      <c r="H2211" s="22" t="s">
        <v>911</v>
      </c>
      <c r="I2211" s="22">
        <v>1</v>
      </c>
      <c r="J2211" s="22" t="s">
        <v>911</v>
      </c>
    </row>
    <row r="2212" spans="1:10" ht="18.75">
      <c r="A2212" s="93"/>
      <c r="B2212" s="98" t="s">
        <v>781</v>
      </c>
      <c r="C2212" s="22">
        <v>90000</v>
      </c>
      <c r="D2212" s="22">
        <v>1</v>
      </c>
      <c r="E2212" s="22" t="s">
        <v>911</v>
      </c>
      <c r="F2212" s="22" t="s">
        <v>911</v>
      </c>
      <c r="G2212" s="22" t="s">
        <v>911</v>
      </c>
      <c r="H2212" s="22" t="s">
        <v>911</v>
      </c>
      <c r="I2212" s="22" t="s">
        <v>911</v>
      </c>
      <c r="J2212" s="22">
        <v>1</v>
      </c>
    </row>
    <row r="2213" spans="1:10" ht="18.75">
      <c r="A2213" s="93"/>
      <c r="B2213" s="98" t="s">
        <v>782</v>
      </c>
      <c r="C2213" s="22">
        <v>210000</v>
      </c>
      <c r="D2213" s="22">
        <v>1</v>
      </c>
      <c r="E2213" s="22" t="s">
        <v>911</v>
      </c>
      <c r="F2213" s="22" t="s">
        <v>911</v>
      </c>
      <c r="G2213" s="22" t="s">
        <v>911</v>
      </c>
      <c r="H2213" s="22">
        <v>1</v>
      </c>
      <c r="I2213" s="22" t="s">
        <v>911</v>
      </c>
      <c r="J2213" s="22" t="s">
        <v>911</v>
      </c>
    </row>
    <row r="2214" spans="1:10" ht="18.75">
      <c r="A2214" s="93"/>
      <c r="B2214" s="98" t="s">
        <v>814</v>
      </c>
      <c r="C2214" s="22">
        <v>80507</v>
      </c>
      <c r="D2214" s="22">
        <v>1</v>
      </c>
      <c r="E2214" s="22" t="s">
        <v>911</v>
      </c>
      <c r="F2214" s="22" t="s">
        <v>911</v>
      </c>
      <c r="G2214" s="22">
        <v>1</v>
      </c>
      <c r="H2214" s="22" t="s">
        <v>911</v>
      </c>
      <c r="I2214" s="22" t="s">
        <v>911</v>
      </c>
      <c r="J2214" s="22" t="s">
        <v>911</v>
      </c>
    </row>
    <row r="2215" spans="1:10" ht="18.75">
      <c r="A2215" s="93"/>
      <c r="B2215" s="98" t="s">
        <v>736</v>
      </c>
      <c r="C2215" s="22">
        <v>80507</v>
      </c>
      <c r="D2215" s="22">
        <v>1</v>
      </c>
      <c r="E2215" s="22" t="s">
        <v>911</v>
      </c>
      <c r="F2215" s="22">
        <v>1</v>
      </c>
      <c r="G2215" s="22" t="s">
        <v>911</v>
      </c>
      <c r="H2215" s="22" t="s">
        <v>911</v>
      </c>
      <c r="I2215" s="22">
        <v>1</v>
      </c>
      <c r="J2215" s="22" t="s">
        <v>911</v>
      </c>
    </row>
    <row r="2216" spans="1:10" ht="31.5">
      <c r="A2216" s="93"/>
      <c r="B2216" s="98" t="s">
        <v>737</v>
      </c>
      <c r="C2216" s="22">
        <v>210000</v>
      </c>
      <c r="D2216" s="22">
        <v>1</v>
      </c>
      <c r="E2216" s="22" t="s">
        <v>911</v>
      </c>
      <c r="F2216" s="22" t="s">
        <v>911</v>
      </c>
      <c r="G2216" s="22" t="s">
        <v>911</v>
      </c>
      <c r="H2216" s="22">
        <v>1</v>
      </c>
      <c r="I2216" s="22" t="s">
        <v>911</v>
      </c>
      <c r="J2216" s="22" t="s">
        <v>911</v>
      </c>
    </row>
    <row r="2217" spans="1:10" ht="18.75">
      <c r="A2217" s="93"/>
      <c r="B2217" s="98" t="s">
        <v>738</v>
      </c>
      <c r="C2217" s="22">
        <v>210407</v>
      </c>
      <c r="D2217" s="22">
        <v>3</v>
      </c>
      <c r="E2217" s="22" t="s">
        <v>911</v>
      </c>
      <c r="F2217" s="22">
        <v>1</v>
      </c>
      <c r="G2217" s="22">
        <v>1</v>
      </c>
      <c r="H2217" s="22">
        <v>1</v>
      </c>
      <c r="I2217" s="22">
        <v>1</v>
      </c>
      <c r="J2217" s="22">
        <v>1</v>
      </c>
    </row>
    <row r="2218" spans="1:10" ht="18.75">
      <c r="A2218" s="93"/>
      <c r="B2218" s="98" t="s">
        <v>443</v>
      </c>
      <c r="C2218" s="22">
        <v>280100</v>
      </c>
      <c r="D2218" s="22">
        <v>1</v>
      </c>
      <c r="E2218" s="22" t="s">
        <v>911</v>
      </c>
      <c r="F2218" s="22" t="s">
        <v>911</v>
      </c>
      <c r="G2218" s="22" t="s">
        <v>911</v>
      </c>
      <c r="H2218" s="22" t="s">
        <v>911</v>
      </c>
      <c r="I2218" s="22">
        <v>1</v>
      </c>
      <c r="J2218" s="22" t="s">
        <v>911</v>
      </c>
    </row>
    <row r="2219" spans="1:10" ht="18.75">
      <c r="A2219" s="93"/>
      <c r="B2219" s="98" t="s">
        <v>739</v>
      </c>
      <c r="C2219" s="22">
        <v>210000</v>
      </c>
      <c r="D2219" s="22">
        <v>1</v>
      </c>
      <c r="E2219" s="22" t="s">
        <v>911</v>
      </c>
      <c r="F2219" s="22" t="s">
        <v>911</v>
      </c>
      <c r="G2219" s="22" t="s">
        <v>911</v>
      </c>
      <c r="H2219" s="22">
        <v>1</v>
      </c>
      <c r="I2219" s="22" t="s">
        <v>911</v>
      </c>
      <c r="J2219" s="22" t="s">
        <v>911</v>
      </c>
    </row>
    <row r="2220" spans="1:10" ht="18.75">
      <c r="A2220" s="93"/>
      <c r="B2220" s="98" t="s">
        <v>740</v>
      </c>
      <c r="C2220" s="22">
        <v>32001</v>
      </c>
      <c r="D2220" s="22">
        <v>1</v>
      </c>
      <c r="E2220" s="22" t="s">
        <v>911</v>
      </c>
      <c r="F2220" s="22" t="s">
        <v>911</v>
      </c>
      <c r="G2220" s="22">
        <v>1</v>
      </c>
      <c r="H2220" s="22" t="s">
        <v>911</v>
      </c>
      <c r="I2220" s="22">
        <v>1</v>
      </c>
      <c r="J2220" s="22" t="s">
        <v>911</v>
      </c>
    </row>
    <row r="2221" spans="1:10" ht="18.75">
      <c r="A2221" s="93"/>
      <c r="B2221" s="98" t="s">
        <v>741</v>
      </c>
      <c r="C2221" s="22">
        <v>30301</v>
      </c>
      <c r="D2221" s="22">
        <v>1</v>
      </c>
      <c r="E2221" s="22" t="s">
        <v>911</v>
      </c>
      <c r="F2221" s="22" t="s">
        <v>911</v>
      </c>
      <c r="G2221" s="22" t="s">
        <v>911</v>
      </c>
      <c r="H2221" s="22">
        <v>1</v>
      </c>
      <c r="I2221" s="22" t="s">
        <v>911</v>
      </c>
      <c r="J2221" s="22" t="s">
        <v>911</v>
      </c>
    </row>
    <row r="2222" spans="1:10" ht="18.75">
      <c r="A2222" s="93"/>
      <c r="B2222" s="98" t="s">
        <v>742</v>
      </c>
      <c r="C2222" s="22">
        <v>80300</v>
      </c>
      <c r="D2222" s="22">
        <v>3</v>
      </c>
      <c r="E2222" s="22" t="s">
        <v>911</v>
      </c>
      <c r="F2222" s="22">
        <v>1</v>
      </c>
      <c r="G2222" s="22">
        <v>1</v>
      </c>
      <c r="H2222" s="22">
        <v>1</v>
      </c>
      <c r="I2222" s="22">
        <v>1</v>
      </c>
      <c r="J2222" s="22">
        <v>1</v>
      </c>
    </row>
    <row r="2223" spans="1:10" ht="18.75">
      <c r="A2223" s="93"/>
      <c r="B2223" s="98" t="s">
        <v>2091</v>
      </c>
      <c r="C2223" s="22">
        <v>80300</v>
      </c>
      <c r="D2223" s="22">
        <v>3</v>
      </c>
      <c r="E2223" s="22" t="s">
        <v>911</v>
      </c>
      <c r="F2223" s="22">
        <v>2</v>
      </c>
      <c r="G2223" s="22">
        <v>2</v>
      </c>
      <c r="H2223" s="22">
        <v>2</v>
      </c>
      <c r="I2223" s="22">
        <v>2</v>
      </c>
      <c r="J2223" s="22">
        <v>2</v>
      </c>
    </row>
    <row r="2224" spans="1:10" ht="18.75">
      <c r="A2224" s="93"/>
      <c r="B2224" s="98" t="s">
        <v>2092</v>
      </c>
      <c r="C2224" s="22" t="s">
        <v>2093</v>
      </c>
      <c r="D2224" s="22">
        <v>1</v>
      </c>
      <c r="E2224" s="22" t="s">
        <v>911</v>
      </c>
      <c r="F2224" s="22" t="s">
        <v>911</v>
      </c>
      <c r="G2224" s="22" t="s">
        <v>911</v>
      </c>
      <c r="H2224" s="22">
        <v>1</v>
      </c>
      <c r="I2224" s="22" t="s">
        <v>911</v>
      </c>
      <c r="J2224" s="22" t="s">
        <v>911</v>
      </c>
    </row>
    <row r="2225" spans="1:10" ht="18.75">
      <c r="A2225" s="93"/>
      <c r="B2225" s="98" t="s">
        <v>2094</v>
      </c>
      <c r="C2225" s="22" t="s">
        <v>2095</v>
      </c>
      <c r="D2225" s="22">
        <v>3</v>
      </c>
      <c r="E2225" s="22" t="s">
        <v>911</v>
      </c>
      <c r="F2225" s="22" t="s">
        <v>911</v>
      </c>
      <c r="G2225" s="22">
        <v>1</v>
      </c>
      <c r="H2225" s="22" t="s">
        <v>911</v>
      </c>
      <c r="I2225" s="22">
        <v>1</v>
      </c>
      <c r="J2225" s="22" t="s">
        <v>911</v>
      </c>
    </row>
    <row r="2226" spans="1:10" ht="18.75">
      <c r="A2226" s="93"/>
      <c r="B2226" s="98" t="s">
        <v>2096</v>
      </c>
      <c r="C2226" s="22">
        <v>80505</v>
      </c>
      <c r="D2226" s="22">
        <v>1</v>
      </c>
      <c r="E2226" s="22" t="s">
        <v>911</v>
      </c>
      <c r="F2226" s="22" t="s">
        <v>911</v>
      </c>
      <c r="G2226" s="22">
        <v>1</v>
      </c>
      <c r="H2226" s="22" t="s">
        <v>911</v>
      </c>
      <c r="I2226" s="22">
        <v>1</v>
      </c>
      <c r="J2226" s="22" t="s">
        <v>911</v>
      </c>
    </row>
    <row r="2227" spans="1:10" ht="18.75">
      <c r="A2227" s="93"/>
      <c r="B2227" s="98" t="s">
        <v>2097</v>
      </c>
      <c r="C2227" s="22">
        <v>80300</v>
      </c>
      <c r="D2227" s="22">
        <v>1</v>
      </c>
      <c r="E2227" s="22" t="s">
        <v>911</v>
      </c>
      <c r="F2227" s="22" t="s">
        <v>911</v>
      </c>
      <c r="G2227" s="22">
        <v>1</v>
      </c>
      <c r="H2227" s="22" t="s">
        <v>911</v>
      </c>
      <c r="I2227" s="22" t="s">
        <v>911</v>
      </c>
      <c r="J2227" s="22">
        <v>1</v>
      </c>
    </row>
    <row r="2228" spans="1:10" ht="18.75">
      <c r="A2228" s="93"/>
      <c r="B2228" s="98" t="s">
        <v>2098</v>
      </c>
      <c r="C2228" s="22">
        <v>80507</v>
      </c>
      <c r="D2228" s="22">
        <v>1</v>
      </c>
      <c r="E2228" s="22" t="s">
        <v>911</v>
      </c>
      <c r="F2228" s="22" t="s">
        <v>911</v>
      </c>
      <c r="G2228" s="22">
        <v>1</v>
      </c>
      <c r="H2228" s="22" t="s">
        <v>911</v>
      </c>
      <c r="I2228" s="22" t="s">
        <v>911</v>
      </c>
      <c r="J2228" s="22" t="s">
        <v>911</v>
      </c>
    </row>
    <row r="2229" spans="1:10" ht="18.75">
      <c r="A2229" s="93"/>
      <c r="B2229" s="98" t="s">
        <v>2099</v>
      </c>
      <c r="C2229" s="22">
        <v>210000</v>
      </c>
      <c r="D2229" s="22">
        <v>1</v>
      </c>
      <c r="E2229" s="22" t="s">
        <v>911</v>
      </c>
      <c r="F2229" s="22" t="s">
        <v>911</v>
      </c>
      <c r="G2229" s="22" t="s">
        <v>911</v>
      </c>
      <c r="H2229" s="22">
        <v>1</v>
      </c>
      <c r="I2229" s="22" t="s">
        <v>911</v>
      </c>
      <c r="J2229" s="22" t="s">
        <v>911</v>
      </c>
    </row>
    <row r="2230" spans="1:10" ht="18.75">
      <c r="A2230" s="93"/>
      <c r="B2230" s="98" t="s">
        <v>2100</v>
      </c>
      <c r="C2230" s="22" t="s">
        <v>2095</v>
      </c>
      <c r="D2230" s="22">
        <v>1</v>
      </c>
      <c r="E2230" s="22" t="s">
        <v>911</v>
      </c>
      <c r="F2230" s="22" t="s">
        <v>911</v>
      </c>
      <c r="G2230" s="22">
        <v>1</v>
      </c>
      <c r="H2230" s="22" t="s">
        <v>911</v>
      </c>
      <c r="I2230" s="22">
        <v>1</v>
      </c>
      <c r="J2230" s="22" t="s">
        <v>911</v>
      </c>
    </row>
    <row r="2231" spans="1:10" ht="18.75">
      <c r="A2231" s="93"/>
      <c r="B2231" s="98" t="s">
        <v>2101</v>
      </c>
      <c r="C2231" s="22">
        <v>80507</v>
      </c>
      <c r="D2231" s="22">
        <v>1</v>
      </c>
      <c r="E2231" s="22" t="s">
        <v>911</v>
      </c>
      <c r="F2231" s="22" t="s">
        <v>911</v>
      </c>
      <c r="G2231" s="22" t="s">
        <v>911</v>
      </c>
      <c r="H2231" s="22">
        <v>1</v>
      </c>
      <c r="I2231" s="22" t="s">
        <v>911</v>
      </c>
      <c r="J2231" s="22" t="s">
        <v>911</v>
      </c>
    </row>
    <row r="2232" spans="1:10" ht="18.75">
      <c r="A2232" s="93"/>
      <c r="B2232" s="98" t="s">
        <v>2102</v>
      </c>
      <c r="C2232" s="22">
        <v>210000</v>
      </c>
      <c r="D2232" s="22">
        <v>1</v>
      </c>
      <c r="E2232" s="22" t="s">
        <v>911</v>
      </c>
      <c r="F2232" s="22" t="s">
        <v>911</v>
      </c>
      <c r="G2232" s="22" t="s">
        <v>911</v>
      </c>
      <c r="H2232" s="22" t="s">
        <v>911</v>
      </c>
      <c r="I2232" s="22">
        <v>1</v>
      </c>
      <c r="J2232" s="22" t="s">
        <v>911</v>
      </c>
    </row>
    <row r="2233" spans="1:10" ht="18.75">
      <c r="A2233" s="93"/>
      <c r="B2233" s="98" t="s">
        <v>2103</v>
      </c>
      <c r="C2233" s="22">
        <v>80300</v>
      </c>
      <c r="D2233" s="22">
        <v>1</v>
      </c>
      <c r="E2233" s="22" t="s">
        <v>911</v>
      </c>
      <c r="F2233" s="22">
        <v>1</v>
      </c>
      <c r="G2233" s="22" t="s">
        <v>911</v>
      </c>
      <c r="H2233" s="22">
        <v>1</v>
      </c>
      <c r="I2233" s="22" t="s">
        <v>911</v>
      </c>
      <c r="J2233" s="22">
        <v>1</v>
      </c>
    </row>
    <row r="2234" spans="1:10" ht="18.75">
      <c r="A2234" s="93"/>
      <c r="B2234" s="98" t="s">
        <v>2104</v>
      </c>
      <c r="C2234" s="22">
        <v>80300</v>
      </c>
      <c r="D2234" s="22">
        <v>1</v>
      </c>
      <c r="E2234" s="22" t="s">
        <v>911</v>
      </c>
      <c r="F2234" s="22">
        <v>1</v>
      </c>
      <c r="G2234" s="22" t="s">
        <v>911</v>
      </c>
      <c r="H2234" s="22">
        <v>1</v>
      </c>
      <c r="I2234" s="22" t="s">
        <v>911</v>
      </c>
      <c r="J2234" s="22">
        <v>1</v>
      </c>
    </row>
    <row r="2235" spans="1:10" ht="18.75">
      <c r="A2235" s="93"/>
      <c r="B2235" s="98" t="s">
        <v>2105</v>
      </c>
      <c r="C2235" s="22" t="s">
        <v>927</v>
      </c>
      <c r="D2235" s="22">
        <v>1</v>
      </c>
      <c r="E2235" s="22" t="s">
        <v>911</v>
      </c>
      <c r="F2235" s="22" t="s">
        <v>911</v>
      </c>
      <c r="G2235" s="22" t="s">
        <v>911</v>
      </c>
      <c r="H2235" s="22">
        <v>1</v>
      </c>
      <c r="I2235" s="22" t="s">
        <v>911</v>
      </c>
      <c r="J2235" s="22" t="s">
        <v>911</v>
      </c>
    </row>
    <row r="2236" spans="1:10" ht="18.75">
      <c r="A2236" s="93"/>
      <c r="B2236" s="98" t="s">
        <v>2106</v>
      </c>
      <c r="C2236" s="22">
        <v>210000</v>
      </c>
      <c r="D2236" s="22">
        <v>1</v>
      </c>
      <c r="E2236" s="22" t="s">
        <v>911</v>
      </c>
      <c r="F2236" s="22" t="s">
        <v>911</v>
      </c>
      <c r="G2236" s="22">
        <v>1</v>
      </c>
      <c r="H2236" s="22" t="s">
        <v>911</v>
      </c>
      <c r="I2236" s="22" t="s">
        <v>911</v>
      </c>
      <c r="J2236" s="22">
        <v>1</v>
      </c>
    </row>
    <row r="2237" spans="1:10" ht="18.75">
      <c r="A2237" s="93"/>
      <c r="B2237" s="98" t="s">
        <v>2107</v>
      </c>
      <c r="C2237" s="22">
        <v>80110</v>
      </c>
      <c r="D2237" s="22">
        <v>1</v>
      </c>
      <c r="E2237" s="22" t="s">
        <v>911</v>
      </c>
      <c r="F2237" s="22" t="s">
        <v>911</v>
      </c>
      <c r="G2237" s="22" t="s">
        <v>911</v>
      </c>
      <c r="H2237" s="22" t="s">
        <v>911</v>
      </c>
      <c r="I2237" s="22" t="s">
        <v>911</v>
      </c>
      <c r="J2237" s="22">
        <v>1</v>
      </c>
    </row>
    <row r="2238" spans="1:10" ht="18.75">
      <c r="A2238" s="93"/>
      <c r="B2238" s="98" t="s">
        <v>2108</v>
      </c>
      <c r="C2238" s="22">
        <v>30000</v>
      </c>
      <c r="D2238" s="22">
        <v>5</v>
      </c>
      <c r="E2238" s="22" t="s">
        <v>911</v>
      </c>
      <c r="F2238" s="22">
        <v>1</v>
      </c>
      <c r="G2238" s="22">
        <v>1</v>
      </c>
      <c r="H2238" s="22">
        <v>1</v>
      </c>
      <c r="I2238" s="22">
        <v>1</v>
      </c>
      <c r="J2238" s="22">
        <v>1</v>
      </c>
    </row>
    <row r="2239" spans="1:10" ht="18.75">
      <c r="A2239" s="93"/>
      <c r="B2239" s="98" t="s">
        <v>2109</v>
      </c>
      <c r="C2239" s="22">
        <v>90000</v>
      </c>
      <c r="D2239" s="22">
        <v>1</v>
      </c>
      <c r="E2239" s="22" t="s">
        <v>911</v>
      </c>
      <c r="F2239" s="22" t="s">
        <v>911</v>
      </c>
      <c r="G2239" s="22" t="s">
        <v>911</v>
      </c>
      <c r="H2239" s="22" t="s">
        <v>911</v>
      </c>
      <c r="I2239" s="22">
        <v>1</v>
      </c>
      <c r="J2239" s="22" t="s">
        <v>911</v>
      </c>
    </row>
    <row r="2240" spans="1:10" ht="18.75">
      <c r="A2240" s="93"/>
      <c r="B2240" s="98" t="s">
        <v>2110</v>
      </c>
      <c r="C2240" s="22">
        <v>32001</v>
      </c>
      <c r="D2240" s="22">
        <v>1</v>
      </c>
      <c r="E2240" s="22" t="s">
        <v>911</v>
      </c>
      <c r="F2240" s="22" t="s">
        <v>911</v>
      </c>
      <c r="G2240" s="22">
        <v>1</v>
      </c>
      <c r="H2240" s="22" t="s">
        <v>911</v>
      </c>
      <c r="I2240" s="22">
        <v>1</v>
      </c>
      <c r="J2240" s="22" t="s">
        <v>911</v>
      </c>
    </row>
    <row r="2241" spans="1:10" ht="18" customHeight="1">
      <c r="A2241" s="93"/>
      <c r="B2241" s="98" t="s">
        <v>2111</v>
      </c>
      <c r="C2241" s="22">
        <v>210000</v>
      </c>
      <c r="D2241" s="22">
        <v>2</v>
      </c>
      <c r="E2241" s="22" t="s">
        <v>911</v>
      </c>
      <c r="F2241" s="22" t="s">
        <v>911</v>
      </c>
      <c r="G2241" s="22">
        <v>1</v>
      </c>
      <c r="H2241" s="22" t="s">
        <v>911</v>
      </c>
      <c r="I2241" s="22">
        <v>1</v>
      </c>
      <c r="J2241" s="22" t="s">
        <v>911</v>
      </c>
    </row>
    <row r="2242" spans="1:10" ht="18.75">
      <c r="A2242" s="93"/>
      <c r="B2242" s="98" t="s">
        <v>2112</v>
      </c>
      <c r="C2242" s="22">
        <v>80300</v>
      </c>
      <c r="D2242" s="22">
        <v>15</v>
      </c>
      <c r="E2242" s="22" t="s">
        <v>911</v>
      </c>
      <c r="F2242" s="22">
        <v>5</v>
      </c>
      <c r="G2242" s="22">
        <v>5</v>
      </c>
      <c r="H2242" s="22">
        <v>5</v>
      </c>
      <c r="I2242" s="22">
        <v>5</v>
      </c>
      <c r="J2242" s="22">
        <v>5</v>
      </c>
    </row>
    <row r="2243" spans="1:10" ht="18.75">
      <c r="A2243" s="93"/>
      <c r="B2243" s="98" t="s">
        <v>2113</v>
      </c>
      <c r="C2243" s="22">
        <v>30501</v>
      </c>
      <c r="D2243" s="22">
        <v>1</v>
      </c>
      <c r="E2243" s="22" t="s">
        <v>911</v>
      </c>
      <c r="F2243" s="22">
        <v>1</v>
      </c>
      <c r="G2243" s="22" t="s">
        <v>911</v>
      </c>
      <c r="H2243" s="22" t="s">
        <v>911</v>
      </c>
      <c r="I2243" s="22">
        <v>1</v>
      </c>
      <c r="J2243" s="22" t="s">
        <v>911</v>
      </c>
    </row>
    <row r="2244" spans="1:10" ht="18.75">
      <c r="A2244" s="93"/>
      <c r="B2244" s="98" t="s">
        <v>2114</v>
      </c>
      <c r="C2244" s="22">
        <v>80110</v>
      </c>
      <c r="D2244" s="22">
        <v>3</v>
      </c>
      <c r="E2244" s="22" t="s">
        <v>911</v>
      </c>
      <c r="F2244" s="22">
        <v>1</v>
      </c>
      <c r="G2244" s="22">
        <v>1</v>
      </c>
      <c r="H2244" s="22">
        <v>1</v>
      </c>
      <c r="I2244" s="22">
        <v>1</v>
      </c>
      <c r="J2244" s="22">
        <v>1</v>
      </c>
    </row>
    <row r="2245" spans="1:10" ht="18" customHeight="1">
      <c r="A2245" s="93"/>
      <c r="B2245" s="98" t="s">
        <v>2115</v>
      </c>
      <c r="C2245" s="22">
        <v>30501</v>
      </c>
      <c r="D2245" s="22">
        <v>2</v>
      </c>
      <c r="E2245" s="22" t="s">
        <v>911</v>
      </c>
      <c r="F2245" s="22" t="s">
        <v>911</v>
      </c>
      <c r="G2245" s="22">
        <v>1</v>
      </c>
      <c r="H2245" s="22" t="s">
        <v>911</v>
      </c>
      <c r="I2245" s="22">
        <v>1</v>
      </c>
      <c r="J2245" s="22" t="s">
        <v>911</v>
      </c>
    </row>
    <row r="2246" spans="1:10" ht="18.75">
      <c r="A2246" s="93"/>
      <c r="B2246" s="98" t="s">
        <v>2116</v>
      </c>
      <c r="C2246" s="22">
        <v>80300</v>
      </c>
      <c r="D2246" s="22">
        <v>1</v>
      </c>
      <c r="E2246" s="22" t="s">
        <v>911</v>
      </c>
      <c r="F2246" s="22">
        <v>1</v>
      </c>
      <c r="G2246" s="22" t="s">
        <v>911</v>
      </c>
      <c r="H2246" s="22">
        <v>1</v>
      </c>
      <c r="I2246" s="22" t="s">
        <v>911</v>
      </c>
      <c r="J2246" s="22">
        <v>1</v>
      </c>
    </row>
    <row r="2247" spans="1:10" ht="18.75">
      <c r="A2247" s="93"/>
      <c r="B2247" s="98" t="s">
        <v>2117</v>
      </c>
      <c r="C2247" s="22">
        <v>80300</v>
      </c>
      <c r="D2247" s="22">
        <v>2</v>
      </c>
      <c r="E2247" s="22" t="s">
        <v>911</v>
      </c>
      <c r="F2247" s="22">
        <v>1</v>
      </c>
      <c r="G2247" s="22">
        <v>1</v>
      </c>
      <c r="H2247" s="22">
        <v>1</v>
      </c>
      <c r="I2247" s="22">
        <v>1</v>
      </c>
      <c r="J2247" s="22">
        <v>1</v>
      </c>
    </row>
    <row r="2248" spans="1:10" ht="18.75">
      <c r="A2248" s="93"/>
      <c r="B2248" s="98" t="s">
        <v>2118</v>
      </c>
      <c r="C2248" s="22">
        <v>80300</v>
      </c>
      <c r="D2248" s="22">
        <v>1</v>
      </c>
      <c r="E2248" s="22" t="s">
        <v>911</v>
      </c>
      <c r="F2248" s="22" t="s">
        <v>911</v>
      </c>
      <c r="G2248" s="22">
        <v>1</v>
      </c>
      <c r="H2248" s="22" t="s">
        <v>911</v>
      </c>
      <c r="I2248" s="22">
        <v>1</v>
      </c>
      <c r="J2248" s="22" t="s">
        <v>911</v>
      </c>
    </row>
    <row r="2249" spans="1:10" ht="18.75">
      <c r="A2249" s="93"/>
      <c r="B2249" s="98" t="s">
        <v>2119</v>
      </c>
      <c r="C2249" s="22">
        <v>210407</v>
      </c>
      <c r="D2249" s="22">
        <v>14</v>
      </c>
      <c r="E2249" s="22" t="s">
        <v>911</v>
      </c>
      <c r="F2249" s="22">
        <v>3</v>
      </c>
      <c r="G2249" s="22">
        <v>3</v>
      </c>
      <c r="H2249" s="22">
        <v>3</v>
      </c>
      <c r="I2249" s="22">
        <v>3</v>
      </c>
      <c r="J2249" s="22">
        <v>3</v>
      </c>
    </row>
    <row r="2250" spans="1:10" ht="18.75">
      <c r="A2250" s="93"/>
      <c r="B2250" s="98" t="s">
        <v>2120</v>
      </c>
      <c r="C2250" s="22">
        <v>210407</v>
      </c>
      <c r="D2250" s="22">
        <v>9</v>
      </c>
      <c r="E2250" s="22" t="s">
        <v>911</v>
      </c>
      <c r="F2250" s="22">
        <v>1</v>
      </c>
      <c r="G2250" s="22">
        <v>1</v>
      </c>
      <c r="H2250" s="22">
        <v>1</v>
      </c>
      <c r="I2250" s="22">
        <v>1</v>
      </c>
      <c r="J2250" s="22">
        <v>1</v>
      </c>
    </row>
    <row r="2251" spans="1:10" ht="18.75">
      <c r="A2251" s="179">
        <v>4</v>
      </c>
      <c r="B2251" s="243" t="s">
        <v>2190</v>
      </c>
      <c r="C2251" s="245"/>
      <c r="D2251" s="245">
        <v>1141</v>
      </c>
      <c r="E2251" s="245">
        <v>335</v>
      </c>
      <c r="F2251" s="245">
        <v>1</v>
      </c>
      <c r="G2251" s="245" t="s">
        <v>911</v>
      </c>
      <c r="H2251" s="245" t="s">
        <v>911</v>
      </c>
      <c r="I2251" s="245" t="s">
        <v>911</v>
      </c>
      <c r="J2251" s="245" t="s">
        <v>911</v>
      </c>
    </row>
    <row r="2252" spans="1:10" ht="18.75">
      <c r="A2252" s="93"/>
      <c r="B2252" s="104" t="s">
        <v>179</v>
      </c>
      <c r="C2252" s="213"/>
      <c r="D2252" s="292" t="s">
        <v>911</v>
      </c>
      <c r="E2252" s="292" t="s">
        <v>911</v>
      </c>
      <c r="F2252" s="292">
        <v>1</v>
      </c>
      <c r="G2252" s="292" t="s">
        <v>911</v>
      </c>
      <c r="H2252" s="292" t="s">
        <v>911</v>
      </c>
      <c r="I2252" s="292" t="s">
        <v>911</v>
      </c>
      <c r="J2252" s="292" t="s">
        <v>911</v>
      </c>
    </row>
    <row r="2253" spans="1:10" ht="18.75">
      <c r="A2253" s="179"/>
      <c r="B2253" s="244" t="s">
        <v>2189</v>
      </c>
      <c r="C2253" s="213"/>
      <c r="D2253" s="213">
        <v>36</v>
      </c>
      <c r="E2253" s="213">
        <v>7</v>
      </c>
      <c r="F2253" s="213">
        <v>1</v>
      </c>
      <c r="G2253" s="213" t="s">
        <v>911</v>
      </c>
      <c r="H2253" s="213" t="s">
        <v>911</v>
      </c>
      <c r="I2253" s="213" t="s">
        <v>911</v>
      </c>
      <c r="J2253" s="213" t="s">
        <v>911</v>
      </c>
    </row>
    <row r="2254" spans="1:10" ht="18.75">
      <c r="A2254" s="179">
        <v>5</v>
      </c>
      <c r="B2254" s="255" t="s">
        <v>1356</v>
      </c>
      <c r="C2254" s="213"/>
      <c r="D2254" s="213"/>
      <c r="E2254" s="213"/>
      <c r="F2254" s="245">
        <v>10</v>
      </c>
      <c r="G2254" s="245">
        <v>10</v>
      </c>
      <c r="H2254" s="245">
        <v>10</v>
      </c>
      <c r="I2254" s="245">
        <v>10</v>
      </c>
      <c r="J2254" s="245">
        <v>10</v>
      </c>
    </row>
    <row r="2255" spans="1:10" ht="18.75">
      <c r="A2255" s="93"/>
      <c r="B2255" s="104" t="s">
        <v>1575</v>
      </c>
      <c r="C2255" s="213"/>
      <c r="D2255" s="213"/>
      <c r="E2255" s="213"/>
      <c r="F2255" s="292">
        <v>10</v>
      </c>
      <c r="G2255" s="292">
        <v>10</v>
      </c>
      <c r="H2255" s="292">
        <v>10</v>
      </c>
      <c r="I2255" s="292">
        <v>10</v>
      </c>
      <c r="J2255" s="292">
        <v>10</v>
      </c>
    </row>
    <row r="2256" spans="1:10" ht="18.75">
      <c r="A2256" s="93"/>
      <c r="B2256" s="262" t="s">
        <v>1985</v>
      </c>
      <c r="C2256" s="264"/>
      <c r="D2256" s="264"/>
      <c r="E2256" s="264"/>
      <c r="F2256" s="432">
        <v>5</v>
      </c>
      <c r="G2256" s="432">
        <v>5</v>
      </c>
      <c r="H2256" s="432">
        <v>5</v>
      </c>
      <c r="I2256" s="432">
        <v>5</v>
      </c>
      <c r="J2256" s="432">
        <v>5</v>
      </c>
    </row>
    <row r="2257" spans="1:10" ht="31.5">
      <c r="A2257" s="93"/>
      <c r="B2257" s="262" t="s">
        <v>1355</v>
      </c>
      <c r="C2257" s="264"/>
      <c r="D2257" s="264"/>
      <c r="E2257" s="264"/>
      <c r="F2257" s="432">
        <v>5</v>
      </c>
      <c r="G2257" s="432">
        <v>5</v>
      </c>
      <c r="H2257" s="432">
        <v>5</v>
      </c>
      <c r="I2257" s="432">
        <v>5</v>
      </c>
      <c r="J2257" s="432">
        <v>5</v>
      </c>
    </row>
    <row r="2258" spans="1:10" ht="18.75">
      <c r="A2258" s="502" t="s">
        <v>1409</v>
      </c>
      <c r="B2258" s="502"/>
      <c r="C2258" s="502"/>
      <c r="D2258" s="502"/>
      <c r="E2258" s="502"/>
      <c r="F2258" s="502"/>
      <c r="G2258" s="502"/>
      <c r="H2258" s="502"/>
      <c r="I2258" s="502"/>
      <c r="J2258" s="502"/>
    </row>
    <row r="2259" spans="1:10" ht="18.75">
      <c r="A2259" s="179">
        <v>6</v>
      </c>
      <c r="B2259" s="95" t="s">
        <v>169</v>
      </c>
      <c r="C2259" s="121"/>
      <c r="D2259" s="214">
        <v>8</v>
      </c>
      <c r="E2259" s="214" t="s">
        <v>911</v>
      </c>
      <c r="F2259" s="214">
        <v>4</v>
      </c>
      <c r="G2259" s="214">
        <v>4</v>
      </c>
      <c r="H2259" s="214">
        <v>6</v>
      </c>
      <c r="I2259" s="214">
        <v>6</v>
      </c>
      <c r="J2259" s="214">
        <v>6</v>
      </c>
    </row>
    <row r="2260" spans="1:10" ht="18.75">
      <c r="A2260" s="179"/>
      <c r="B2260" s="104" t="s">
        <v>1575</v>
      </c>
      <c r="C2260" s="121"/>
      <c r="D2260" s="294" t="s">
        <v>911</v>
      </c>
      <c r="E2260" s="294" t="s">
        <v>911</v>
      </c>
      <c r="F2260" s="294">
        <v>4</v>
      </c>
      <c r="G2260" s="294">
        <v>4</v>
      </c>
      <c r="H2260" s="294">
        <v>6</v>
      </c>
      <c r="I2260" s="294">
        <v>6</v>
      </c>
      <c r="J2260" s="294">
        <v>6</v>
      </c>
    </row>
    <row r="2261" spans="1:10" ht="18.75">
      <c r="A2261" s="179"/>
      <c r="B2261" s="98" t="s">
        <v>355</v>
      </c>
      <c r="C2261" s="273">
        <v>36945</v>
      </c>
      <c r="D2261" s="121">
        <v>6</v>
      </c>
      <c r="E2261" s="121" t="s">
        <v>911</v>
      </c>
      <c r="F2261" s="121">
        <v>4</v>
      </c>
      <c r="G2261" s="121">
        <v>4</v>
      </c>
      <c r="H2261" s="121">
        <v>6</v>
      </c>
      <c r="I2261" s="121">
        <v>6</v>
      </c>
      <c r="J2261" s="121">
        <v>6</v>
      </c>
    </row>
    <row r="2262" spans="1:10" ht="18.75">
      <c r="A2262" s="179">
        <v>7</v>
      </c>
      <c r="B2262" s="95" t="s">
        <v>170</v>
      </c>
      <c r="C2262" s="214"/>
      <c r="D2262" s="214">
        <v>18</v>
      </c>
      <c r="E2262" s="214" t="s">
        <v>911</v>
      </c>
      <c r="F2262" s="214">
        <v>6</v>
      </c>
      <c r="G2262" s="214">
        <v>6</v>
      </c>
      <c r="H2262" s="214">
        <v>6</v>
      </c>
      <c r="I2262" s="214">
        <v>8</v>
      </c>
      <c r="J2262" s="214">
        <v>8</v>
      </c>
    </row>
    <row r="2263" spans="1:10" ht="18.75">
      <c r="A2263" s="179"/>
      <c r="B2263" s="104" t="s">
        <v>1575</v>
      </c>
      <c r="C2263" s="121"/>
      <c r="D2263" s="294" t="s">
        <v>911</v>
      </c>
      <c r="E2263" s="294" t="s">
        <v>911</v>
      </c>
      <c r="F2263" s="294">
        <v>6</v>
      </c>
      <c r="G2263" s="294">
        <v>6</v>
      </c>
      <c r="H2263" s="294">
        <v>6</v>
      </c>
      <c r="I2263" s="294">
        <v>8</v>
      </c>
      <c r="J2263" s="294">
        <v>8</v>
      </c>
    </row>
    <row r="2264" spans="1:10" ht="18.75">
      <c r="A2264" s="179"/>
      <c r="B2264" s="98" t="s">
        <v>355</v>
      </c>
      <c r="C2264" s="273">
        <v>36945</v>
      </c>
      <c r="D2264" s="121">
        <v>8</v>
      </c>
      <c r="E2264" s="121" t="s">
        <v>911</v>
      </c>
      <c r="F2264" s="121">
        <v>6</v>
      </c>
      <c r="G2264" s="121">
        <v>6</v>
      </c>
      <c r="H2264" s="121">
        <v>6</v>
      </c>
      <c r="I2264" s="121">
        <v>8</v>
      </c>
      <c r="J2264" s="121">
        <v>8</v>
      </c>
    </row>
    <row r="2265" spans="1:10" ht="18.75">
      <c r="A2265" s="179">
        <v>8</v>
      </c>
      <c r="B2265" s="95" t="s">
        <v>2125</v>
      </c>
      <c r="C2265" s="95"/>
      <c r="D2265" s="54">
        <v>4</v>
      </c>
      <c r="E2265" s="54" t="s">
        <v>911</v>
      </c>
      <c r="F2265" s="54" t="s">
        <v>911</v>
      </c>
      <c r="G2265" s="54" t="s">
        <v>911</v>
      </c>
      <c r="H2265" s="54" t="s">
        <v>911</v>
      </c>
      <c r="I2265" s="54">
        <v>1</v>
      </c>
      <c r="J2265" s="54">
        <v>1</v>
      </c>
    </row>
    <row r="2266" spans="1:10" ht="18.75">
      <c r="A2266" s="11"/>
      <c r="B2266" s="104" t="s">
        <v>179</v>
      </c>
      <c r="C2266" s="98"/>
      <c r="D2266" s="289">
        <v>3</v>
      </c>
      <c r="E2266" s="289" t="s">
        <v>911</v>
      </c>
      <c r="F2266" s="289" t="s">
        <v>911</v>
      </c>
      <c r="G2266" s="289" t="s">
        <v>911</v>
      </c>
      <c r="H2266" s="289" t="s">
        <v>911</v>
      </c>
      <c r="I2266" s="289">
        <v>1</v>
      </c>
      <c r="J2266" s="289">
        <v>1</v>
      </c>
    </row>
    <row r="2267" spans="1:10" ht="18.75">
      <c r="A2267" s="11"/>
      <c r="B2267" s="98" t="s">
        <v>1972</v>
      </c>
      <c r="C2267" s="22">
        <v>11442</v>
      </c>
      <c r="D2267" s="22">
        <v>3</v>
      </c>
      <c r="E2267" s="22" t="s">
        <v>911</v>
      </c>
      <c r="F2267" s="22" t="s">
        <v>911</v>
      </c>
      <c r="G2267" s="22" t="s">
        <v>911</v>
      </c>
      <c r="H2267" s="22" t="s">
        <v>911</v>
      </c>
      <c r="I2267" s="22">
        <v>1</v>
      </c>
      <c r="J2267" s="22">
        <v>1</v>
      </c>
    </row>
    <row r="2268" spans="1:10" ht="18.75">
      <c r="A2268" s="507" t="s">
        <v>1572</v>
      </c>
      <c r="B2268" s="507"/>
      <c r="C2268" s="507"/>
      <c r="D2268" s="507"/>
      <c r="E2268" s="507"/>
      <c r="F2268" s="507"/>
      <c r="G2268" s="507"/>
      <c r="H2268" s="507"/>
      <c r="I2268" s="507"/>
      <c r="J2268" s="508"/>
    </row>
    <row r="2269" spans="1:10" ht="18.75">
      <c r="A2269" s="504" t="s">
        <v>1580</v>
      </c>
      <c r="B2269" s="505"/>
      <c r="C2269" s="505"/>
      <c r="D2269" s="505"/>
      <c r="E2269" s="505"/>
      <c r="F2269" s="505"/>
      <c r="G2269" s="505"/>
      <c r="H2269" s="505"/>
      <c r="I2269" s="505"/>
      <c r="J2269" s="506"/>
    </row>
    <row r="2270" spans="1:10" ht="18.75">
      <c r="A2270" s="179">
        <v>9</v>
      </c>
      <c r="B2270" s="95" t="s">
        <v>2122</v>
      </c>
      <c r="C2270" s="54"/>
      <c r="D2270" s="54">
        <v>32</v>
      </c>
      <c r="E2270" s="54">
        <v>3</v>
      </c>
      <c r="F2270" s="251">
        <v>10</v>
      </c>
      <c r="G2270" s="251">
        <v>10</v>
      </c>
      <c r="H2270" s="251">
        <v>14</v>
      </c>
      <c r="I2270" s="251">
        <v>14</v>
      </c>
      <c r="J2270" s="251">
        <v>14</v>
      </c>
    </row>
    <row r="2271" spans="1:10" ht="18.75">
      <c r="A2271" s="11"/>
      <c r="B2271" s="250" t="s">
        <v>179</v>
      </c>
      <c r="C2271" s="248"/>
      <c r="D2271" s="295" t="s">
        <v>911</v>
      </c>
      <c r="E2271" s="295" t="s">
        <v>911</v>
      </c>
      <c r="F2271" s="295">
        <v>10</v>
      </c>
      <c r="G2271" s="295">
        <v>10</v>
      </c>
      <c r="H2271" s="295">
        <v>14</v>
      </c>
      <c r="I2271" s="295">
        <v>14</v>
      </c>
      <c r="J2271" s="295">
        <v>14</v>
      </c>
    </row>
    <row r="2272" spans="1:10" ht="18.75">
      <c r="A2272" s="11"/>
      <c r="B2272" s="247" t="s">
        <v>1984</v>
      </c>
      <c r="C2272" s="248">
        <v>18511</v>
      </c>
      <c r="D2272" s="249">
        <v>5</v>
      </c>
      <c r="E2272" s="249">
        <v>2</v>
      </c>
      <c r="F2272" s="249">
        <v>5</v>
      </c>
      <c r="G2272" s="249">
        <v>5</v>
      </c>
      <c r="H2272" s="249">
        <v>7</v>
      </c>
      <c r="I2272" s="249">
        <v>7</v>
      </c>
      <c r="J2272" s="249">
        <v>7</v>
      </c>
    </row>
    <row r="2273" spans="1:10" ht="18.75">
      <c r="A2273" s="11"/>
      <c r="B2273" s="182" t="s">
        <v>1985</v>
      </c>
      <c r="C2273" s="248" t="s">
        <v>1986</v>
      </c>
      <c r="D2273" s="249">
        <v>5</v>
      </c>
      <c r="E2273" s="249">
        <v>1</v>
      </c>
      <c r="F2273" s="249">
        <v>5</v>
      </c>
      <c r="G2273" s="249">
        <v>5</v>
      </c>
      <c r="H2273" s="249">
        <v>7</v>
      </c>
      <c r="I2273" s="249">
        <v>7</v>
      </c>
      <c r="J2273" s="249">
        <v>7</v>
      </c>
    </row>
    <row r="2274" spans="1:10" ht="18.75">
      <c r="A2274" s="512" t="s">
        <v>1573</v>
      </c>
      <c r="B2274" s="513"/>
      <c r="C2274" s="513"/>
      <c r="D2274" s="513"/>
      <c r="E2274" s="513"/>
      <c r="F2274" s="513"/>
      <c r="G2274" s="513"/>
      <c r="H2274" s="513"/>
      <c r="I2274" s="513"/>
      <c r="J2274" s="514"/>
    </row>
    <row r="2275" spans="1:10" ht="18.75">
      <c r="A2275" s="515" t="s">
        <v>1580</v>
      </c>
      <c r="B2275" s="516"/>
      <c r="C2275" s="516"/>
      <c r="D2275" s="516"/>
      <c r="E2275" s="516"/>
      <c r="F2275" s="516"/>
      <c r="G2275" s="516"/>
      <c r="H2275" s="516"/>
      <c r="I2275" s="516"/>
      <c r="J2275" s="517"/>
    </row>
    <row r="2276" spans="1:10" ht="18.75">
      <c r="A2276" s="179">
        <v>10</v>
      </c>
      <c r="B2276" s="217" t="s">
        <v>1363</v>
      </c>
      <c r="C2276" s="439"/>
      <c r="D2276" s="264"/>
      <c r="E2276" s="264"/>
      <c r="F2276" s="433">
        <v>2</v>
      </c>
      <c r="G2276" s="433">
        <v>2</v>
      </c>
      <c r="H2276" s="433">
        <v>2</v>
      </c>
      <c r="I2276" s="433">
        <v>2</v>
      </c>
      <c r="J2276" s="433">
        <v>2</v>
      </c>
    </row>
    <row r="2277" spans="1:10" ht="18.75">
      <c r="A2277" s="11"/>
      <c r="B2277" s="300" t="s">
        <v>1575</v>
      </c>
      <c r="C2277" s="439"/>
      <c r="D2277" s="264"/>
      <c r="E2277" s="264"/>
      <c r="F2277" s="309">
        <v>2</v>
      </c>
      <c r="G2277" s="309">
        <v>2</v>
      </c>
      <c r="H2277" s="309">
        <v>2</v>
      </c>
      <c r="I2277" s="309">
        <v>2</v>
      </c>
      <c r="J2277" s="309">
        <v>2</v>
      </c>
    </row>
    <row r="2278" spans="1:10" ht="18.75">
      <c r="A2278" s="11"/>
      <c r="B2278" s="262" t="s">
        <v>1360</v>
      </c>
      <c r="C2278" s="439"/>
      <c r="D2278" s="264"/>
      <c r="E2278" s="264"/>
      <c r="F2278" s="432">
        <v>2</v>
      </c>
      <c r="G2278" s="432">
        <v>2</v>
      </c>
      <c r="H2278" s="432">
        <v>2</v>
      </c>
      <c r="I2278" s="432">
        <v>2</v>
      </c>
      <c r="J2278" s="432">
        <v>2</v>
      </c>
    </row>
    <row r="2279" spans="1:10" ht="18.75">
      <c r="A2279" s="509" t="s">
        <v>1581</v>
      </c>
      <c r="B2279" s="509"/>
      <c r="C2279" s="509"/>
      <c r="D2279" s="509"/>
      <c r="E2279" s="509"/>
      <c r="F2279" s="509"/>
      <c r="G2279" s="509"/>
      <c r="H2279" s="509"/>
      <c r="I2279" s="509"/>
      <c r="J2279" s="509"/>
    </row>
    <row r="2280" spans="1:10" ht="18.75">
      <c r="A2280" s="511" t="s">
        <v>222</v>
      </c>
      <c r="B2280" s="511"/>
      <c r="C2280" s="511"/>
      <c r="D2280" s="511"/>
      <c r="E2280" s="511"/>
      <c r="F2280" s="511"/>
      <c r="G2280" s="511"/>
      <c r="H2280" s="511"/>
      <c r="I2280" s="511"/>
      <c r="J2280" s="511"/>
    </row>
    <row r="2281" spans="1:10" ht="18.75">
      <c r="A2281" s="510" t="s">
        <v>1409</v>
      </c>
      <c r="B2281" s="510"/>
      <c r="C2281" s="510"/>
      <c r="D2281" s="510"/>
      <c r="E2281" s="510"/>
      <c r="F2281" s="510"/>
      <c r="G2281" s="510"/>
      <c r="H2281" s="510"/>
      <c r="I2281" s="510"/>
      <c r="J2281" s="510"/>
    </row>
    <row r="2282" spans="1:10" ht="18.75">
      <c r="A2282" s="233">
        <v>1</v>
      </c>
      <c r="B2282" s="95" t="s">
        <v>172</v>
      </c>
      <c r="C2282" s="213"/>
      <c r="D2282" s="245">
        <v>2</v>
      </c>
      <c r="E2282" s="245" t="s">
        <v>911</v>
      </c>
      <c r="F2282" s="245">
        <v>1</v>
      </c>
      <c r="G2282" s="245">
        <v>1</v>
      </c>
      <c r="H2282" s="245">
        <v>1</v>
      </c>
      <c r="I2282" s="245">
        <v>1</v>
      </c>
      <c r="J2282" s="245">
        <v>2</v>
      </c>
    </row>
    <row r="2283" spans="1:10" ht="18.75">
      <c r="A2283" s="233"/>
      <c r="B2283" s="151" t="s">
        <v>1575</v>
      </c>
      <c r="C2283" s="213"/>
      <c r="D2283" s="292" t="s">
        <v>911</v>
      </c>
      <c r="E2283" s="292" t="s">
        <v>911</v>
      </c>
      <c r="F2283" s="292">
        <v>1</v>
      </c>
      <c r="G2283" s="292">
        <v>1</v>
      </c>
      <c r="H2283" s="292">
        <v>1</v>
      </c>
      <c r="I2283" s="292">
        <v>1</v>
      </c>
      <c r="J2283" s="292">
        <v>2</v>
      </c>
    </row>
    <row r="2284" spans="1:10" ht="18.75">
      <c r="A2284" s="233"/>
      <c r="B2284" s="123" t="s">
        <v>354</v>
      </c>
      <c r="C2284" s="213"/>
      <c r="D2284" s="213">
        <v>1</v>
      </c>
      <c r="E2284" s="213" t="s">
        <v>911</v>
      </c>
      <c r="F2284" s="213">
        <v>1</v>
      </c>
      <c r="G2284" s="213">
        <v>1</v>
      </c>
      <c r="H2284" s="213">
        <v>1</v>
      </c>
      <c r="I2284" s="213">
        <v>1</v>
      </c>
      <c r="J2284" s="213">
        <v>2</v>
      </c>
    </row>
    <row r="2285" spans="1:10" ht="18.75">
      <c r="A2285" s="233">
        <v>2</v>
      </c>
      <c r="B2285" s="95" t="s">
        <v>173</v>
      </c>
      <c r="C2285" s="213"/>
      <c r="D2285" s="245">
        <v>2</v>
      </c>
      <c r="E2285" s="245" t="s">
        <v>911</v>
      </c>
      <c r="F2285" s="245">
        <v>1</v>
      </c>
      <c r="G2285" s="245">
        <v>1</v>
      </c>
      <c r="H2285" s="245">
        <v>1</v>
      </c>
      <c r="I2285" s="245">
        <v>1</v>
      </c>
      <c r="J2285" s="245">
        <v>2</v>
      </c>
    </row>
    <row r="2286" spans="1:10" ht="18.75">
      <c r="A2286" s="233"/>
      <c r="B2286" s="151" t="s">
        <v>1575</v>
      </c>
      <c r="C2286" s="213"/>
      <c r="D2286" s="292" t="s">
        <v>911</v>
      </c>
      <c r="E2286" s="292" t="s">
        <v>911</v>
      </c>
      <c r="F2286" s="292">
        <v>1</v>
      </c>
      <c r="G2286" s="292">
        <v>1</v>
      </c>
      <c r="H2286" s="292">
        <v>1</v>
      </c>
      <c r="I2286" s="292">
        <v>1</v>
      </c>
      <c r="J2286" s="292">
        <v>2</v>
      </c>
    </row>
    <row r="2287" spans="1:10" ht="18.75">
      <c r="A2287" s="233"/>
      <c r="B2287" s="123" t="s">
        <v>354</v>
      </c>
      <c r="C2287" s="213"/>
      <c r="D2287" s="213">
        <v>1</v>
      </c>
      <c r="E2287" s="213" t="s">
        <v>911</v>
      </c>
      <c r="F2287" s="213">
        <v>1</v>
      </c>
      <c r="G2287" s="213">
        <v>1</v>
      </c>
      <c r="H2287" s="213">
        <v>1</v>
      </c>
      <c r="I2287" s="213">
        <v>1</v>
      </c>
      <c r="J2287" s="213">
        <v>2</v>
      </c>
    </row>
    <row r="2288" spans="1:10" ht="18.75">
      <c r="A2288" s="233">
        <v>3</v>
      </c>
      <c r="B2288" s="95" t="s">
        <v>174</v>
      </c>
      <c r="C2288" s="213"/>
      <c r="D2288" s="245">
        <v>2</v>
      </c>
      <c r="E2288" s="245" t="s">
        <v>911</v>
      </c>
      <c r="F2288" s="245">
        <v>1</v>
      </c>
      <c r="G2288" s="245">
        <v>1</v>
      </c>
      <c r="H2288" s="245">
        <v>1</v>
      </c>
      <c r="I2288" s="245">
        <v>1</v>
      </c>
      <c r="J2288" s="245">
        <v>2</v>
      </c>
    </row>
    <row r="2289" spans="1:10" ht="18.75">
      <c r="A2289" s="233"/>
      <c r="B2289" s="151" t="s">
        <v>1575</v>
      </c>
      <c r="C2289" s="213"/>
      <c r="D2289" s="292" t="s">
        <v>911</v>
      </c>
      <c r="E2289" s="292" t="s">
        <v>911</v>
      </c>
      <c r="F2289" s="292">
        <v>1</v>
      </c>
      <c r="G2289" s="292">
        <v>1</v>
      </c>
      <c r="H2289" s="292">
        <v>1</v>
      </c>
      <c r="I2289" s="292">
        <v>1</v>
      </c>
      <c r="J2289" s="292">
        <v>2</v>
      </c>
    </row>
    <row r="2290" spans="1:10" ht="18.75">
      <c r="A2290" s="233"/>
      <c r="B2290" s="123" t="s">
        <v>354</v>
      </c>
      <c r="C2290" s="213"/>
      <c r="D2290" s="213">
        <v>1</v>
      </c>
      <c r="E2290" s="213" t="s">
        <v>911</v>
      </c>
      <c r="F2290" s="213">
        <v>1</v>
      </c>
      <c r="G2290" s="213">
        <v>1</v>
      </c>
      <c r="H2290" s="213">
        <v>1</v>
      </c>
      <c r="I2290" s="213">
        <v>1</v>
      </c>
      <c r="J2290" s="213">
        <v>2</v>
      </c>
    </row>
    <row r="2291" spans="1:10" ht="18.75">
      <c r="A2291" s="233">
        <v>4</v>
      </c>
      <c r="B2291" s="95" t="s">
        <v>175</v>
      </c>
      <c r="C2291" s="213"/>
      <c r="D2291" s="245">
        <v>2</v>
      </c>
      <c r="E2291" s="245" t="s">
        <v>911</v>
      </c>
      <c r="F2291" s="245">
        <v>1</v>
      </c>
      <c r="G2291" s="245">
        <v>1</v>
      </c>
      <c r="H2291" s="245">
        <v>1</v>
      </c>
      <c r="I2291" s="245">
        <v>1</v>
      </c>
      <c r="J2291" s="245">
        <v>1</v>
      </c>
    </row>
    <row r="2292" spans="1:10" ht="18.75">
      <c r="A2292" s="233"/>
      <c r="B2292" s="151" t="s">
        <v>1575</v>
      </c>
      <c r="C2292" s="213"/>
      <c r="D2292" s="292" t="s">
        <v>911</v>
      </c>
      <c r="E2292" s="292" t="s">
        <v>911</v>
      </c>
      <c r="F2292" s="292">
        <v>1</v>
      </c>
      <c r="G2292" s="292">
        <v>1</v>
      </c>
      <c r="H2292" s="292">
        <v>1</v>
      </c>
      <c r="I2292" s="292">
        <v>1</v>
      </c>
      <c r="J2292" s="292">
        <v>1</v>
      </c>
    </row>
    <row r="2293" spans="1:10" ht="18.75">
      <c r="A2293" s="233"/>
      <c r="B2293" s="123" t="s">
        <v>354</v>
      </c>
      <c r="C2293" s="213"/>
      <c r="D2293" s="213">
        <v>1</v>
      </c>
      <c r="E2293" s="213" t="s">
        <v>911</v>
      </c>
      <c r="F2293" s="213">
        <v>1</v>
      </c>
      <c r="G2293" s="213">
        <v>1</v>
      </c>
      <c r="H2293" s="213">
        <v>1</v>
      </c>
      <c r="I2293" s="213">
        <v>1</v>
      </c>
      <c r="J2293" s="213">
        <v>1</v>
      </c>
    </row>
    <row r="2294" spans="1:10" ht="18.75">
      <c r="A2294" s="233">
        <v>5</v>
      </c>
      <c r="B2294" s="95" t="s">
        <v>176</v>
      </c>
      <c r="C2294" s="213"/>
      <c r="D2294" s="245">
        <v>2</v>
      </c>
      <c r="E2294" s="245" t="s">
        <v>911</v>
      </c>
      <c r="F2294" s="245">
        <v>1</v>
      </c>
      <c r="G2294" s="245">
        <v>1</v>
      </c>
      <c r="H2294" s="245">
        <v>1</v>
      </c>
      <c r="I2294" s="245">
        <v>1</v>
      </c>
      <c r="J2294" s="245">
        <v>1</v>
      </c>
    </row>
    <row r="2295" spans="1:10" ht="18.75">
      <c r="A2295" s="233"/>
      <c r="B2295" s="151" t="s">
        <v>1575</v>
      </c>
      <c r="C2295" s="213"/>
      <c r="D2295" s="292" t="s">
        <v>911</v>
      </c>
      <c r="E2295" s="292" t="s">
        <v>911</v>
      </c>
      <c r="F2295" s="292">
        <v>1</v>
      </c>
      <c r="G2295" s="292">
        <v>1</v>
      </c>
      <c r="H2295" s="292">
        <v>1</v>
      </c>
      <c r="I2295" s="292">
        <v>1</v>
      </c>
      <c r="J2295" s="292">
        <v>1</v>
      </c>
    </row>
    <row r="2296" spans="1:10" ht="18.75">
      <c r="A2296" s="233"/>
      <c r="B2296" s="123" t="s">
        <v>354</v>
      </c>
      <c r="C2296" s="213"/>
      <c r="D2296" s="213">
        <v>1</v>
      </c>
      <c r="E2296" s="213" t="s">
        <v>911</v>
      </c>
      <c r="F2296" s="213">
        <v>1</v>
      </c>
      <c r="G2296" s="213">
        <v>1</v>
      </c>
      <c r="H2296" s="213">
        <v>1</v>
      </c>
      <c r="I2296" s="213">
        <v>1</v>
      </c>
      <c r="J2296" s="213">
        <v>1</v>
      </c>
    </row>
    <row r="2297" spans="1:10" ht="18.75">
      <c r="A2297" s="233">
        <v>6</v>
      </c>
      <c r="B2297" s="95" t="s">
        <v>177</v>
      </c>
      <c r="C2297" s="213"/>
      <c r="D2297" s="245">
        <v>2</v>
      </c>
      <c r="E2297" s="245" t="s">
        <v>911</v>
      </c>
      <c r="F2297" s="245">
        <v>1</v>
      </c>
      <c r="G2297" s="245">
        <v>1</v>
      </c>
      <c r="H2297" s="245">
        <v>1</v>
      </c>
      <c r="I2297" s="245">
        <v>1</v>
      </c>
      <c r="J2297" s="245">
        <v>1</v>
      </c>
    </row>
    <row r="2298" spans="1:10" ht="18.75">
      <c r="A2298" s="233"/>
      <c r="B2298" s="151" t="s">
        <v>1575</v>
      </c>
      <c r="C2298" s="213"/>
      <c r="D2298" s="292" t="s">
        <v>911</v>
      </c>
      <c r="E2298" s="292" t="s">
        <v>911</v>
      </c>
      <c r="F2298" s="292">
        <v>1</v>
      </c>
      <c r="G2298" s="292">
        <v>1</v>
      </c>
      <c r="H2298" s="292">
        <v>1</v>
      </c>
      <c r="I2298" s="292">
        <v>1</v>
      </c>
      <c r="J2298" s="292">
        <v>1</v>
      </c>
    </row>
    <row r="2299" spans="1:10" ht="18.75">
      <c r="A2299" s="233"/>
      <c r="B2299" s="123" t="s">
        <v>354</v>
      </c>
      <c r="C2299" s="213"/>
      <c r="D2299" s="213">
        <v>1</v>
      </c>
      <c r="E2299" s="213" t="s">
        <v>911</v>
      </c>
      <c r="F2299" s="213">
        <v>1</v>
      </c>
      <c r="G2299" s="213">
        <v>1</v>
      </c>
      <c r="H2299" s="213">
        <v>1</v>
      </c>
      <c r="I2299" s="213">
        <v>1</v>
      </c>
      <c r="J2299" s="213">
        <v>1</v>
      </c>
    </row>
    <row r="2300" spans="1:10" ht="18.75">
      <c r="A2300" s="233">
        <v>7</v>
      </c>
      <c r="B2300" s="95" t="s">
        <v>178</v>
      </c>
      <c r="C2300" s="213"/>
      <c r="D2300" s="245">
        <v>2</v>
      </c>
      <c r="E2300" s="245" t="s">
        <v>911</v>
      </c>
      <c r="F2300" s="245">
        <v>1</v>
      </c>
      <c r="G2300" s="245">
        <v>1</v>
      </c>
      <c r="H2300" s="245">
        <v>1</v>
      </c>
      <c r="I2300" s="245">
        <v>1</v>
      </c>
      <c r="J2300" s="245">
        <v>1</v>
      </c>
    </row>
    <row r="2301" spans="1:10" ht="18.75">
      <c r="A2301" s="233"/>
      <c r="B2301" s="151" t="s">
        <v>1575</v>
      </c>
      <c r="C2301" s="213"/>
      <c r="D2301" s="292" t="s">
        <v>911</v>
      </c>
      <c r="E2301" s="292" t="s">
        <v>911</v>
      </c>
      <c r="F2301" s="292">
        <v>1</v>
      </c>
      <c r="G2301" s="292">
        <v>1</v>
      </c>
      <c r="H2301" s="292">
        <v>1</v>
      </c>
      <c r="I2301" s="292">
        <v>1</v>
      </c>
      <c r="J2301" s="292">
        <v>1</v>
      </c>
    </row>
    <row r="2302" spans="1:10" ht="18.75">
      <c r="A2302" s="233"/>
      <c r="B2302" s="123" t="s">
        <v>354</v>
      </c>
      <c r="C2302" s="213"/>
      <c r="D2302" s="213">
        <v>1</v>
      </c>
      <c r="E2302" s="213" t="s">
        <v>911</v>
      </c>
      <c r="F2302" s="213">
        <v>1</v>
      </c>
      <c r="G2302" s="213">
        <v>1</v>
      </c>
      <c r="H2302" s="213">
        <v>1</v>
      </c>
      <c r="I2302" s="213">
        <v>1</v>
      </c>
      <c r="J2302" s="213">
        <v>1</v>
      </c>
    </row>
    <row r="2303" spans="1:10" ht="18.75">
      <c r="A2303" s="233">
        <v>8</v>
      </c>
      <c r="B2303" s="95" t="s">
        <v>194</v>
      </c>
      <c r="C2303" s="213"/>
      <c r="D2303" s="245">
        <v>4</v>
      </c>
      <c r="E2303" s="245" t="s">
        <v>911</v>
      </c>
      <c r="F2303" s="245">
        <v>1</v>
      </c>
      <c r="G2303" s="245">
        <v>1</v>
      </c>
      <c r="H2303" s="245">
        <v>1</v>
      </c>
      <c r="I2303" s="245">
        <v>1</v>
      </c>
      <c r="J2303" s="245">
        <v>1</v>
      </c>
    </row>
    <row r="2304" spans="1:10" ht="18.75">
      <c r="A2304" s="233"/>
      <c r="B2304" s="151" t="s">
        <v>1575</v>
      </c>
      <c r="C2304" s="213"/>
      <c r="D2304" s="292" t="s">
        <v>911</v>
      </c>
      <c r="E2304" s="292" t="s">
        <v>911</v>
      </c>
      <c r="F2304" s="292">
        <v>1</v>
      </c>
      <c r="G2304" s="292">
        <v>1</v>
      </c>
      <c r="H2304" s="292">
        <v>1</v>
      </c>
      <c r="I2304" s="292">
        <v>1</v>
      </c>
      <c r="J2304" s="292">
        <v>1</v>
      </c>
    </row>
    <row r="2305" spans="1:10" ht="18.75">
      <c r="A2305" s="233"/>
      <c r="B2305" s="123" t="s">
        <v>354</v>
      </c>
      <c r="C2305" s="213"/>
      <c r="D2305" s="213">
        <v>1</v>
      </c>
      <c r="E2305" s="213" t="s">
        <v>911</v>
      </c>
      <c r="F2305" s="213">
        <v>1</v>
      </c>
      <c r="G2305" s="213">
        <v>1</v>
      </c>
      <c r="H2305" s="213">
        <v>1</v>
      </c>
      <c r="I2305" s="213">
        <v>1</v>
      </c>
      <c r="J2305" s="213">
        <v>1</v>
      </c>
    </row>
    <row r="2306" spans="1:10" ht="18.75">
      <c r="A2306" s="233">
        <v>9</v>
      </c>
      <c r="B2306" s="95" t="s">
        <v>195</v>
      </c>
      <c r="C2306" s="213"/>
      <c r="D2306" s="245">
        <v>2</v>
      </c>
      <c r="E2306" s="245" t="s">
        <v>911</v>
      </c>
      <c r="F2306" s="245">
        <v>1</v>
      </c>
      <c r="G2306" s="245">
        <v>1</v>
      </c>
      <c r="H2306" s="245">
        <v>1</v>
      </c>
      <c r="I2306" s="245">
        <v>1</v>
      </c>
      <c r="J2306" s="245">
        <v>1</v>
      </c>
    </row>
    <row r="2307" spans="1:10" ht="18.75">
      <c r="A2307" s="233"/>
      <c r="B2307" s="151" t="s">
        <v>1575</v>
      </c>
      <c r="C2307" s="213"/>
      <c r="D2307" s="292" t="s">
        <v>911</v>
      </c>
      <c r="E2307" s="292" t="s">
        <v>911</v>
      </c>
      <c r="F2307" s="292">
        <v>1</v>
      </c>
      <c r="G2307" s="292">
        <v>1</v>
      </c>
      <c r="H2307" s="292">
        <v>1</v>
      </c>
      <c r="I2307" s="292">
        <v>1</v>
      </c>
      <c r="J2307" s="292">
        <v>1</v>
      </c>
    </row>
    <row r="2308" spans="1:10" ht="18.75">
      <c r="A2308" s="233"/>
      <c r="B2308" s="123" t="s">
        <v>354</v>
      </c>
      <c r="C2308" s="213"/>
      <c r="D2308" s="213">
        <v>1</v>
      </c>
      <c r="E2308" s="213" t="s">
        <v>911</v>
      </c>
      <c r="F2308" s="213">
        <v>1</v>
      </c>
      <c r="G2308" s="213">
        <v>1</v>
      </c>
      <c r="H2308" s="213">
        <v>1</v>
      </c>
      <c r="I2308" s="213">
        <v>1</v>
      </c>
      <c r="J2308" s="213">
        <v>1</v>
      </c>
    </row>
    <row r="2309" spans="1:10" ht="18.75">
      <c r="A2309" s="233">
        <v>10</v>
      </c>
      <c r="B2309" s="227" t="s">
        <v>2123</v>
      </c>
      <c r="C2309" s="228"/>
      <c r="D2309" s="150">
        <v>2</v>
      </c>
      <c r="E2309" s="150" t="s">
        <v>911</v>
      </c>
      <c r="F2309" s="150">
        <v>1</v>
      </c>
      <c r="G2309" s="150" t="s">
        <v>911</v>
      </c>
      <c r="H2309" s="150" t="s">
        <v>911</v>
      </c>
      <c r="I2309" s="150" t="s">
        <v>911</v>
      </c>
      <c r="J2309" s="150" t="s">
        <v>911</v>
      </c>
    </row>
    <row r="2310" spans="1:10" ht="18.75">
      <c r="A2310" s="133"/>
      <c r="B2310" s="151" t="s">
        <v>2275</v>
      </c>
      <c r="C2310" s="153"/>
      <c r="D2310" s="308">
        <v>2</v>
      </c>
      <c r="E2310" s="308" t="s">
        <v>911</v>
      </c>
      <c r="F2310" s="308">
        <v>1</v>
      </c>
      <c r="G2310" s="308" t="s">
        <v>911</v>
      </c>
      <c r="H2310" s="308" t="s">
        <v>911</v>
      </c>
      <c r="I2310" s="308" t="s">
        <v>911</v>
      </c>
      <c r="J2310" s="308" t="s">
        <v>911</v>
      </c>
    </row>
    <row r="2311" spans="1:10" ht="18.75">
      <c r="A2311" s="233">
        <v>11</v>
      </c>
      <c r="B2311" s="227" t="s">
        <v>2124</v>
      </c>
      <c r="C2311" s="188"/>
      <c r="D2311" s="188">
        <v>5</v>
      </c>
      <c r="E2311" s="188" t="s">
        <v>911</v>
      </c>
      <c r="F2311" s="188" t="s">
        <v>911</v>
      </c>
      <c r="G2311" s="188">
        <v>1</v>
      </c>
      <c r="H2311" s="188" t="s">
        <v>911</v>
      </c>
      <c r="I2311" s="188">
        <v>2</v>
      </c>
      <c r="J2311" s="188" t="s">
        <v>911</v>
      </c>
    </row>
    <row r="2312" spans="1:10" ht="18.75">
      <c r="A2312" s="133"/>
      <c r="B2312" s="151" t="s">
        <v>2275</v>
      </c>
      <c r="C2312" s="190"/>
      <c r="D2312" s="220">
        <v>5</v>
      </c>
      <c r="E2312" s="220" t="s">
        <v>911</v>
      </c>
      <c r="F2312" s="220" t="s">
        <v>911</v>
      </c>
      <c r="G2312" s="220">
        <v>1</v>
      </c>
      <c r="H2312" s="220" t="s">
        <v>911</v>
      </c>
      <c r="I2312" s="220">
        <v>2</v>
      </c>
      <c r="J2312" s="220" t="s">
        <v>911</v>
      </c>
    </row>
    <row r="2313" spans="1:10" ht="38.25" customHeight="1">
      <c r="A2313" s="501" t="s">
        <v>2176</v>
      </c>
      <c r="B2313" s="501"/>
      <c r="C2313" s="501"/>
      <c r="D2313" s="501"/>
      <c r="E2313" s="501"/>
      <c r="F2313" s="501"/>
      <c r="G2313" s="501"/>
      <c r="H2313" s="501"/>
      <c r="I2313" s="501"/>
      <c r="J2313" s="501"/>
    </row>
    <row r="2314" spans="1:10" ht="18.75">
      <c r="A2314" s="179">
        <v>1</v>
      </c>
      <c r="B2314" s="148" t="s">
        <v>553</v>
      </c>
      <c r="C2314" s="148"/>
      <c r="D2314" s="150">
        <v>15</v>
      </c>
      <c r="E2314" s="150">
        <v>1</v>
      </c>
      <c r="F2314" s="150">
        <v>2</v>
      </c>
      <c r="G2314" s="150">
        <v>1</v>
      </c>
      <c r="H2314" s="150">
        <v>1</v>
      </c>
      <c r="I2314" s="150">
        <v>1</v>
      </c>
      <c r="J2314" s="150">
        <v>1</v>
      </c>
    </row>
    <row r="2315" spans="1:10" ht="18.75">
      <c r="A2315" s="285"/>
      <c r="B2315" s="151" t="s">
        <v>1575</v>
      </c>
      <c r="C2315" s="152"/>
      <c r="D2315" s="308">
        <v>8</v>
      </c>
      <c r="E2315" s="308" t="s">
        <v>911</v>
      </c>
      <c r="F2315" s="308">
        <v>2</v>
      </c>
      <c r="G2315" s="308">
        <v>1</v>
      </c>
      <c r="H2315" s="308">
        <v>1</v>
      </c>
      <c r="I2315" s="308">
        <v>1</v>
      </c>
      <c r="J2315" s="308">
        <v>1</v>
      </c>
    </row>
    <row r="2316" spans="1:10" ht="18.75">
      <c r="A2316" s="285"/>
      <c r="B2316" s="152" t="s">
        <v>1812</v>
      </c>
      <c r="C2316" s="152"/>
      <c r="D2316" s="149">
        <v>4</v>
      </c>
      <c r="E2316" s="149" t="s">
        <v>911</v>
      </c>
      <c r="F2316" s="150">
        <v>2</v>
      </c>
      <c r="G2316" s="149">
        <v>1</v>
      </c>
      <c r="H2316" s="149">
        <v>1</v>
      </c>
      <c r="I2316" s="149" t="s">
        <v>911</v>
      </c>
      <c r="J2316" s="149">
        <v>1</v>
      </c>
    </row>
    <row r="2317" spans="1:10" ht="18.75">
      <c r="A2317" s="285"/>
      <c r="B2317" s="152" t="s">
        <v>1813</v>
      </c>
      <c r="C2317" s="152"/>
      <c r="D2317" s="149">
        <v>2</v>
      </c>
      <c r="E2317" s="149" t="s">
        <v>911</v>
      </c>
      <c r="F2317" s="150" t="s">
        <v>911</v>
      </c>
      <c r="G2317" s="149" t="s">
        <v>911</v>
      </c>
      <c r="H2317" s="149" t="s">
        <v>911</v>
      </c>
      <c r="I2317" s="149">
        <v>1</v>
      </c>
      <c r="J2317" s="149" t="s">
        <v>911</v>
      </c>
    </row>
    <row r="2318" spans="1:10" ht="18.75">
      <c r="A2318" s="179">
        <v>2</v>
      </c>
      <c r="B2318" s="148" t="s">
        <v>554</v>
      </c>
      <c r="C2318" s="150"/>
      <c r="D2318" s="150">
        <v>87</v>
      </c>
      <c r="E2318" s="150">
        <v>67</v>
      </c>
      <c r="F2318" s="150">
        <v>40</v>
      </c>
      <c r="G2318" s="150">
        <v>10</v>
      </c>
      <c r="H2318" s="150" t="s">
        <v>911</v>
      </c>
      <c r="I2318" s="150" t="s">
        <v>911</v>
      </c>
      <c r="J2318" s="150" t="s">
        <v>911</v>
      </c>
    </row>
    <row r="2319" spans="1:10" ht="18.75">
      <c r="A2319" s="285"/>
      <c r="B2319" s="151" t="s">
        <v>179</v>
      </c>
      <c r="C2319" s="149"/>
      <c r="D2319" s="308">
        <v>60</v>
      </c>
      <c r="E2319" s="308">
        <v>53</v>
      </c>
      <c r="F2319" s="308">
        <v>40</v>
      </c>
      <c r="G2319" s="308">
        <v>10</v>
      </c>
      <c r="H2319" s="308" t="s">
        <v>911</v>
      </c>
      <c r="I2319" s="308" t="s">
        <v>911</v>
      </c>
      <c r="J2319" s="308" t="s">
        <v>911</v>
      </c>
    </row>
    <row r="2320" spans="1:10" ht="18.75">
      <c r="A2320" s="285"/>
      <c r="B2320" s="152" t="s">
        <v>2177</v>
      </c>
      <c r="C2320" s="149">
        <v>19601</v>
      </c>
      <c r="D2320" s="149">
        <v>10</v>
      </c>
      <c r="E2320" s="149" t="s">
        <v>911</v>
      </c>
      <c r="F2320" s="149">
        <v>6</v>
      </c>
      <c r="G2320" s="149">
        <v>10</v>
      </c>
      <c r="H2320" s="149" t="s">
        <v>911</v>
      </c>
      <c r="I2320" s="149" t="s">
        <v>911</v>
      </c>
      <c r="J2320" s="149" t="s">
        <v>911</v>
      </c>
    </row>
    <row r="2321" spans="1:10" ht="18.75">
      <c r="A2321" s="285"/>
      <c r="B2321" s="152" t="s">
        <v>2178</v>
      </c>
      <c r="C2321" s="149">
        <v>19601</v>
      </c>
      <c r="D2321" s="149">
        <v>36</v>
      </c>
      <c r="E2321" s="149" t="s">
        <v>911</v>
      </c>
      <c r="F2321" s="149">
        <v>19</v>
      </c>
      <c r="G2321" s="149" t="s">
        <v>911</v>
      </c>
      <c r="H2321" s="149" t="s">
        <v>911</v>
      </c>
      <c r="I2321" s="149" t="s">
        <v>911</v>
      </c>
      <c r="J2321" s="149" t="s">
        <v>911</v>
      </c>
    </row>
    <row r="2322" spans="1:10" ht="18.75">
      <c r="A2322" s="285"/>
      <c r="B2322" s="152" t="s">
        <v>2179</v>
      </c>
      <c r="C2322" s="149">
        <v>19601</v>
      </c>
      <c r="D2322" s="149">
        <v>10</v>
      </c>
      <c r="E2322" s="149" t="s">
        <v>911</v>
      </c>
      <c r="F2322" s="149">
        <v>15</v>
      </c>
      <c r="G2322" s="149" t="s">
        <v>911</v>
      </c>
      <c r="H2322" s="149" t="s">
        <v>911</v>
      </c>
      <c r="I2322" s="149" t="s">
        <v>911</v>
      </c>
      <c r="J2322" s="149" t="s">
        <v>911</v>
      </c>
    </row>
    <row r="2323" spans="1:10" ht="18.75">
      <c r="A2323" s="179">
        <v>3</v>
      </c>
      <c r="B2323" s="148" t="s">
        <v>555</v>
      </c>
      <c r="C2323" s="149"/>
      <c r="D2323" s="150">
        <v>2</v>
      </c>
      <c r="E2323" s="150">
        <v>1</v>
      </c>
      <c r="F2323" s="150" t="s">
        <v>911</v>
      </c>
      <c r="G2323" s="150">
        <v>1</v>
      </c>
      <c r="H2323" s="150">
        <v>1</v>
      </c>
      <c r="I2323" s="150">
        <v>1</v>
      </c>
      <c r="J2323" s="150">
        <v>1</v>
      </c>
    </row>
    <row r="2324" spans="1:10" ht="18.75">
      <c r="A2324" s="285"/>
      <c r="B2324" s="151" t="s">
        <v>179</v>
      </c>
      <c r="C2324" s="149" t="s">
        <v>2043</v>
      </c>
      <c r="D2324" s="308">
        <v>1</v>
      </c>
      <c r="E2324" s="308">
        <v>1</v>
      </c>
      <c r="F2324" s="308" t="s">
        <v>911</v>
      </c>
      <c r="G2324" s="308">
        <v>1</v>
      </c>
      <c r="H2324" s="308">
        <v>1</v>
      </c>
      <c r="I2324" s="308">
        <v>1</v>
      </c>
      <c r="J2324" s="308">
        <v>1</v>
      </c>
    </row>
    <row r="2325" spans="1:10" ht="18.75">
      <c r="A2325" s="285"/>
      <c r="B2325" s="152" t="s">
        <v>657</v>
      </c>
      <c r="C2325" s="149"/>
      <c r="D2325" s="149">
        <v>1</v>
      </c>
      <c r="E2325" s="149">
        <v>1</v>
      </c>
      <c r="F2325" s="149" t="s">
        <v>911</v>
      </c>
      <c r="G2325" s="149">
        <v>1</v>
      </c>
      <c r="H2325" s="149">
        <v>1</v>
      </c>
      <c r="I2325" s="149">
        <v>1</v>
      </c>
      <c r="J2325" s="149">
        <v>1</v>
      </c>
    </row>
    <row r="2326" spans="1:10" ht="18.75">
      <c r="A2326" s="179">
        <v>4</v>
      </c>
      <c r="B2326" s="234" t="s">
        <v>556</v>
      </c>
      <c r="C2326" s="14"/>
      <c r="D2326" s="235" t="s">
        <v>2184</v>
      </c>
      <c r="E2326" s="235" t="s">
        <v>2185</v>
      </c>
      <c r="F2326" s="235">
        <v>11</v>
      </c>
      <c r="G2326" s="235" t="s">
        <v>1159</v>
      </c>
      <c r="H2326" s="235" t="s">
        <v>1157</v>
      </c>
      <c r="I2326" s="235" t="s">
        <v>66</v>
      </c>
      <c r="J2326" s="237" t="s">
        <v>911</v>
      </c>
    </row>
    <row r="2327" spans="1:10" ht="18.75">
      <c r="A2327" s="93"/>
      <c r="B2327" s="236" t="s">
        <v>179</v>
      </c>
      <c r="C2327" s="14"/>
      <c r="D2327" s="328" t="s">
        <v>2186</v>
      </c>
      <c r="E2327" s="328" t="s">
        <v>2187</v>
      </c>
      <c r="F2327" s="328" t="s">
        <v>2183</v>
      </c>
      <c r="G2327" s="328" t="s">
        <v>1157</v>
      </c>
      <c r="H2327" s="328" t="s">
        <v>1158</v>
      </c>
      <c r="I2327" s="329" t="s">
        <v>911</v>
      </c>
      <c r="J2327" s="329" t="s">
        <v>911</v>
      </c>
    </row>
    <row r="2328" spans="1:10" ht="18.75">
      <c r="A2328" s="93"/>
      <c r="B2328" s="238" t="s">
        <v>888</v>
      </c>
      <c r="C2328" s="14"/>
      <c r="D2328" s="237" t="s">
        <v>911</v>
      </c>
      <c r="E2328" s="237" t="s">
        <v>911</v>
      </c>
      <c r="F2328" s="239" t="s">
        <v>1157</v>
      </c>
      <c r="G2328" s="237" t="s">
        <v>911</v>
      </c>
      <c r="H2328" s="237" t="s">
        <v>911</v>
      </c>
      <c r="I2328" s="237" t="s">
        <v>911</v>
      </c>
      <c r="J2328" s="237" t="s">
        <v>911</v>
      </c>
    </row>
    <row r="2329" spans="1:10" ht="18.75">
      <c r="A2329" s="93"/>
      <c r="B2329" s="238" t="s">
        <v>1603</v>
      </c>
      <c r="C2329" s="14"/>
      <c r="D2329" s="237" t="s">
        <v>911</v>
      </c>
      <c r="E2329" s="237" t="s">
        <v>911</v>
      </c>
      <c r="F2329" s="239" t="s">
        <v>1158</v>
      </c>
      <c r="G2329" s="239" t="s">
        <v>1158</v>
      </c>
      <c r="H2329" s="241" t="s">
        <v>911</v>
      </c>
      <c r="I2329" s="237" t="s">
        <v>911</v>
      </c>
      <c r="J2329" s="237" t="s">
        <v>911</v>
      </c>
    </row>
    <row r="2330" spans="1:10" ht="18.75">
      <c r="A2330" s="93"/>
      <c r="B2330" s="238" t="s">
        <v>877</v>
      </c>
      <c r="C2330" s="14"/>
      <c r="D2330" s="237" t="s">
        <v>911</v>
      </c>
      <c r="E2330" s="237" t="s">
        <v>911</v>
      </c>
      <c r="F2330" s="239" t="s">
        <v>1158</v>
      </c>
      <c r="G2330" s="239" t="s">
        <v>66</v>
      </c>
      <c r="H2330" s="239" t="s">
        <v>1158</v>
      </c>
      <c r="I2330" s="237" t="s">
        <v>911</v>
      </c>
      <c r="J2330" s="237" t="s">
        <v>911</v>
      </c>
    </row>
    <row r="2331" spans="1:10" ht="18.75">
      <c r="A2331" s="93"/>
      <c r="B2331" s="238" t="s">
        <v>890</v>
      </c>
      <c r="C2331" s="14"/>
      <c r="D2331" s="237" t="s">
        <v>911</v>
      </c>
      <c r="E2331" s="237" t="s">
        <v>911</v>
      </c>
      <c r="F2331" s="239" t="s">
        <v>66</v>
      </c>
      <c r="G2331" s="237" t="s">
        <v>911</v>
      </c>
      <c r="H2331" s="237" t="s">
        <v>911</v>
      </c>
      <c r="I2331" s="237" t="s">
        <v>911</v>
      </c>
      <c r="J2331" s="237" t="s">
        <v>911</v>
      </c>
    </row>
    <row r="2332" spans="1:10" ht="18.75">
      <c r="A2332" s="93"/>
      <c r="B2332" s="236" t="s">
        <v>1575</v>
      </c>
      <c r="C2332" s="14"/>
      <c r="D2332" s="328" t="s">
        <v>2180</v>
      </c>
      <c r="E2332" s="328" t="s">
        <v>2181</v>
      </c>
      <c r="F2332" s="328">
        <v>1</v>
      </c>
      <c r="G2332" s="328" t="s">
        <v>1158</v>
      </c>
      <c r="H2332" s="329" t="s">
        <v>911</v>
      </c>
      <c r="I2332" s="329" t="s">
        <v>911</v>
      </c>
      <c r="J2332" s="329" t="s">
        <v>911</v>
      </c>
    </row>
    <row r="2333" spans="1:10" ht="18.75">
      <c r="A2333" s="93"/>
      <c r="B2333" s="238" t="s">
        <v>1965</v>
      </c>
      <c r="C2333" s="14"/>
      <c r="D2333" s="237" t="s">
        <v>911</v>
      </c>
      <c r="E2333" s="237" t="s">
        <v>911</v>
      </c>
      <c r="F2333" s="237" t="s">
        <v>911</v>
      </c>
      <c r="G2333" s="239" t="s">
        <v>66</v>
      </c>
      <c r="H2333" s="237" t="s">
        <v>911</v>
      </c>
      <c r="I2333" s="237" t="s">
        <v>911</v>
      </c>
      <c r="J2333" s="237" t="s">
        <v>911</v>
      </c>
    </row>
    <row r="2334" spans="1:10" ht="18.75">
      <c r="A2334" s="93"/>
      <c r="B2334" s="238" t="s">
        <v>1805</v>
      </c>
      <c r="C2334" s="14"/>
      <c r="D2334" s="237" t="s">
        <v>911</v>
      </c>
      <c r="E2334" s="237" t="s">
        <v>911</v>
      </c>
      <c r="F2334" s="239" t="s">
        <v>66</v>
      </c>
      <c r="G2334" s="239" t="s">
        <v>66</v>
      </c>
      <c r="H2334" s="237" t="s">
        <v>911</v>
      </c>
      <c r="I2334" s="237" t="s">
        <v>911</v>
      </c>
      <c r="J2334" s="237" t="s">
        <v>911</v>
      </c>
    </row>
    <row r="2335" spans="1:10" ht="18.75">
      <c r="A2335" s="93"/>
      <c r="B2335" s="236" t="s">
        <v>2275</v>
      </c>
      <c r="C2335" s="14"/>
      <c r="D2335" s="329" t="s">
        <v>2182</v>
      </c>
      <c r="E2335" s="329" t="s">
        <v>911</v>
      </c>
      <c r="F2335" s="330" t="s">
        <v>1158</v>
      </c>
      <c r="G2335" s="329" t="s">
        <v>911</v>
      </c>
      <c r="H2335" s="331" t="s">
        <v>66</v>
      </c>
      <c r="I2335" s="331" t="s">
        <v>66</v>
      </c>
      <c r="J2335" s="329" t="s">
        <v>911</v>
      </c>
    </row>
    <row r="2336" spans="1:10" ht="18.75">
      <c r="A2336" s="93"/>
      <c r="B2336" s="238" t="s">
        <v>2188</v>
      </c>
      <c r="C2336" s="14"/>
      <c r="D2336" s="237" t="s">
        <v>911</v>
      </c>
      <c r="E2336" s="237" t="s">
        <v>911</v>
      </c>
      <c r="F2336" s="240" t="s">
        <v>66</v>
      </c>
      <c r="G2336" s="237" t="s">
        <v>911</v>
      </c>
      <c r="H2336" s="237" t="s">
        <v>911</v>
      </c>
      <c r="I2336" s="237" t="s">
        <v>911</v>
      </c>
      <c r="J2336" s="237" t="s">
        <v>911</v>
      </c>
    </row>
    <row r="2337" spans="1:10" ht="18.75">
      <c r="A2337" s="93"/>
      <c r="B2337" s="238" t="s">
        <v>666</v>
      </c>
      <c r="C2337" s="14"/>
      <c r="D2337" s="237" t="s">
        <v>911</v>
      </c>
      <c r="E2337" s="237" t="s">
        <v>911</v>
      </c>
      <c r="F2337" s="240" t="s">
        <v>66</v>
      </c>
      <c r="G2337" s="237" t="s">
        <v>911</v>
      </c>
      <c r="H2337" s="239" t="s">
        <v>66</v>
      </c>
      <c r="I2337" s="239" t="s">
        <v>66</v>
      </c>
      <c r="J2337" s="237" t="s">
        <v>911</v>
      </c>
    </row>
    <row r="2338" spans="1:10" ht="18.75">
      <c r="A2338" s="179">
        <v>5</v>
      </c>
      <c r="B2338" s="255" t="s">
        <v>1055</v>
      </c>
      <c r="C2338" s="213"/>
      <c r="D2338" s="245" t="s">
        <v>911</v>
      </c>
      <c r="E2338" s="245" t="s">
        <v>911</v>
      </c>
      <c r="F2338" s="245">
        <v>6</v>
      </c>
      <c r="G2338" s="245">
        <v>3</v>
      </c>
      <c r="H2338" s="245">
        <v>5</v>
      </c>
      <c r="I2338" s="245">
        <v>3</v>
      </c>
      <c r="J2338" s="245" t="s">
        <v>911</v>
      </c>
    </row>
    <row r="2339" spans="1:10" ht="18.75">
      <c r="A2339" s="93"/>
      <c r="B2339" s="166" t="s">
        <v>179</v>
      </c>
      <c r="C2339" s="213"/>
      <c r="D2339" s="292" t="s">
        <v>911</v>
      </c>
      <c r="E2339" s="292" t="s">
        <v>911</v>
      </c>
      <c r="F2339" s="292">
        <v>5</v>
      </c>
      <c r="G2339" s="292">
        <v>3</v>
      </c>
      <c r="H2339" s="292">
        <v>3</v>
      </c>
      <c r="I2339" s="292">
        <v>2</v>
      </c>
      <c r="J2339" s="292" t="s">
        <v>911</v>
      </c>
    </row>
    <row r="2340" spans="1:10" ht="18.75">
      <c r="A2340" s="93"/>
      <c r="B2340" s="182" t="s">
        <v>356</v>
      </c>
      <c r="C2340" s="213" t="s">
        <v>357</v>
      </c>
      <c r="D2340" s="213">
        <v>35</v>
      </c>
      <c r="E2340" s="213">
        <v>5</v>
      </c>
      <c r="F2340" s="213">
        <v>5</v>
      </c>
      <c r="G2340" s="213">
        <v>3</v>
      </c>
      <c r="H2340" s="213">
        <v>3</v>
      </c>
      <c r="I2340" s="213">
        <v>1</v>
      </c>
      <c r="J2340" s="213" t="s">
        <v>911</v>
      </c>
    </row>
    <row r="2341" spans="1:10" ht="18.75">
      <c r="A2341" s="93"/>
      <c r="B2341" s="166" t="s">
        <v>1160</v>
      </c>
      <c r="C2341" s="213"/>
      <c r="D2341" s="292" t="s">
        <v>911</v>
      </c>
      <c r="E2341" s="292" t="s">
        <v>911</v>
      </c>
      <c r="F2341" s="292">
        <v>1</v>
      </c>
      <c r="G2341" s="292" t="s">
        <v>911</v>
      </c>
      <c r="H2341" s="292">
        <v>2</v>
      </c>
      <c r="I2341" s="292">
        <v>1</v>
      </c>
      <c r="J2341" s="292" t="s">
        <v>911</v>
      </c>
    </row>
    <row r="2342" spans="1:10" ht="18.75">
      <c r="A2342" s="93"/>
      <c r="B2342" s="182" t="s">
        <v>358</v>
      </c>
      <c r="C2342" s="213">
        <v>110809</v>
      </c>
      <c r="D2342" s="213">
        <v>10</v>
      </c>
      <c r="E2342" s="213">
        <v>1</v>
      </c>
      <c r="F2342" s="213">
        <v>1</v>
      </c>
      <c r="G2342" s="213" t="s">
        <v>911</v>
      </c>
      <c r="H2342" s="213">
        <v>2</v>
      </c>
      <c r="I2342" s="213">
        <v>1</v>
      </c>
      <c r="J2342" s="213" t="s">
        <v>911</v>
      </c>
    </row>
    <row r="2343" spans="1:10" ht="18.75">
      <c r="A2343" s="93"/>
      <c r="B2343" s="184" t="s">
        <v>1058</v>
      </c>
      <c r="C2343" s="274">
        <v>39111</v>
      </c>
      <c r="D2343" s="245">
        <v>135</v>
      </c>
      <c r="E2343" s="245">
        <v>44</v>
      </c>
      <c r="F2343" s="245">
        <v>25</v>
      </c>
      <c r="G2343" s="245">
        <v>25</v>
      </c>
      <c r="H2343" s="245">
        <v>35</v>
      </c>
      <c r="I2343" s="245">
        <v>40</v>
      </c>
      <c r="J2343" s="245">
        <v>45</v>
      </c>
    </row>
    <row r="2344" spans="1:10" ht="18.75">
      <c r="A2344" s="93"/>
      <c r="B2344" s="184" t="s">
        <v>1059</v>
      </c>
      <c r="C2344" s="274">
        <v>38381</v>
      </c>
      <c r="D2344" s="245">
        <v>135</v>
      </c>
      <c r="E2344" s="245">
        <v>44</v>
      </c>
      <c r="F2344" s="245">
        <v>25</v>
      </c>
      <c r="G2344" s="245">
        <v>25</v>
      </c>
      <c r="H2344" s="245">
        <v>25</v>
      </c>
      <c r="I2344" s="245">
        <v>30</v>
      </c>
      <c r="J2344" s="245">
        <v>30</v>
      </c>
    </row>
    <row r="2345" spans="1:10" ht="18.75">
      <c r="A2345" s="179">
        <v>6</v>
      </c>
      <c r="B2345" s="182" t="s">
        <v>359</v>
      </c>
      <c r="C2345" s="213"/>
      <c r="D2345" s="213">
        <v>3</v>
      </c>
      <c r="E2345" s="213" t="s">
        <v>911</v>
      </c>
      <c r="F2345" s="213">
        <v>2</v>
      </c>
      <c r="G2345" s="213">
        <v>2</v>
      </c>
      <c r="H2345" s="213">
        <v>2</v>
      </c>
      <c r="I2345" s="213">
        <v>2</v>
      </c>
      <c r="J2345" s="213">
        <v>2</v>
      </c>
    </row>
    <row r="2346" spans="1:10" ht="18.75">
      <c r="A2346" s="179">
        <v>7</v>
      </c>
      <c r="B2346" s="182" t="s">
        <v>360</v>
      </c>
      <c r="C2346" s="213"/>
      <c r="D2346" s="213">
        <v>14</v>
      </c>
      <c r="E2346" s="213">
        <v>8</v>
      </c>
      <c r="F2346" s="213">
        <v>4</v>
      </c>
      <c r="G2346" s="213">
        <v>4</v>
      </c>
      <c r="H2346" s="213">
        <v>6</v>
      </c>
      <c r="I2346" s="213">
        <v>6</v>
      </c>
      <c r="J2346" s="213">
        <v>8</v>
      </c>
    </row>
    <row r="2347" spans="1:10" ht="18.75">
      <c r="A2347" s="179">
        <v>8</v>
      </c>
      <c r="B2347" s="182" t="s">
        <v>361</v>
      </c>
      <c r="C2347" s="213"/>
      <c r="D2347" s="213">
        <v>15</v>
      </c>
      <c r="E2347" s="213">
        <v>3</v>
      </c>
      <c r="F2347" s="213">
        <v>4</v>
      </c>
      <c r="G2347" s="213">
        <v>4</v>
      </c>
      <c r="H2347" s="213">
        <v>6</v>
      </c>
      <c r="I2347" s="213">
        <v>6</v>
      </c>
      <c r="J2347" s="213">
        <v>8</v>
      </c>
    </row>
    <row r="2348" spans="1:10" ht="18.75">
      <c r="A2348" s="179">
        <v>9</v>
      </c>
      <c r="B2348" s="182" t="s">
        <v>362</v>
      </c>
      <c r="C2348" s="213"/>
      <c r="D2348" s="213">
        <v>6</v>
      </c>
      <c r="E2348" s="213">
        <v>4</v>
      </c>
      <c r="F2348" s="213">
        <v>3</v>
      </c>
      <c r="G2348" s="213">
        <v>3</v>
      </c>
      <c r="H2348" s="213">
        <v>3</v>
      </c>
      <c r="I2348" s="213">
        <v>3</v>
      </c>
      <c r="J2348" s="213">
        <v>3</v>
      </c>
    </row>
    <row r="2349" spans="1:10" ht="18.75">
      <c r="A2349" s="179">
        <v>10</v>
      </c>
      <c r="B2349" s="182" t="s">
        <v>363</v>
      </c>
      <c r="C2349" s="213"/>
      <c r="D2349" s="213">
        <v>5</v>
      </c>
      <c r="E2349" s="213">
        <v>1</v>
      </c>
      <c r="F2349" s="213">
        <v>2</v>
      </c>
      <c r="G2349" s="213">
        <v>2</v>
      </c>
      <c r="H2349" s="213">
        <v>2</v>
      </c>
      <c r="I2349" s="213">
        <v>2</v>
      </c>
      <c r="J2349" s="213">
        <v>2</v>
      </c>
    </row>
    <row r="2350" spans="1:10" ht="18.75">
      <c r="A2350" s="179">
        <v>11</v>
      </c>
      <c r="B2350" s="182" t="s">
        <v>364</v>
      </c>
      <c r="C2350" s="213"/>
      <c r="D2350" s="213">
        <v>30</v>
      </c>
      <c r="E2350" s="213">
        <v>10</v>
      </c>
      <c r="F2350" s="213">
        <v>8</v>
      </c>
      <c r="G2350" s="213">
        <v>8</v>
      </c>
      <c r="H2350" s="213">
        <v>10</v>
      </c>
      <c r="I2350" s="213">
        <v>13</v>
      </c>
      <c r="J2350" s="213">
        <v>13</v>
      </c>
    </row>
    <row r="2351" spans="1:10" ht="18.75">
      <c r="A2351" s="179">
        <v>12</v>
      </c>
      <c r="B2351" s="182" t="s">
        <v>365</v>
      </c>
      <c r="C2351" s="213"/>
      <c r="D2351" s="213">
        <v>6</v>
      </c>
      <c r="E2351" s="213">
        <v>2</v>
      </c>
      <c r="F2351" s="213">
        <v>3</v>
      </c>
      <c r="G2351" s="213">
        <v>3</v>
      </c>
      <c r="H2351" s="213">
        <v>3</v>
      </c>
      <c r="I2351" s="213">
        <v>3</v>
      </c>
      <c r="J2351" s="213">
        <v>3</v>
      </c>
    </row>
    <row r="2352" spans="1:10" ht="18.75">
      <c r="A2352" s="179">
        <v>13</v>
      </c>
      <c r="B2352" s="182" t="s">
        <v>366</v>
      </c>
      <c r="C2352" s="213"/>
      <c r="D2352" s="213">
        <v>3</v>
      </c>
      <c r="E2352" s="213">
        <v>1</v>
      </c>
      <c r="F2352" s="213">
        <v>2</v>
      </c>
      <c r="G2352" s="213">
        <v>2</v>
      </c>
      <c r="H2352" s="213">
        <v>2</v>
      </c>
      <c r="I2352" s="213">
        <v>2</v>
      </c>
      <c r="J2352" s="213">
        <v>2</v>
      </c>
    </row>
    <row r="2353" spans="1:10" ht="18.75">
      <c r="A2353" s="179">
        <v>14</v>
      </c>
      <c r="B2353" s="182" t="s">
        <v>367</v>
      </c>
      <c r="C2353" s="213"/>
      <c r="D2353" s="213">
        <v>3</v>
      </c>
      <c r="E2353" s="213">
        <v>1</v>
      </c>
      <c r="F2353" s="213">
        <v>2</v>
      </c>
      <c r="G2353" s="213">
        <v>2</v>
      </c>
      <c r="H2353" s="213">
        <v>2</v>
      </c>
      <c r="I2353" s="213">
        <v>2</v>
      </c>
      <c r="J2353" s="213">
        <v>2</v>
      </c>
    </row>
    <row r="2354" spans="1:10" ht="18.75">
      <c r="A2354" s="179">
        <v>15</v>
      </c>
      <c r="B2354" s="182" t="s">
        <v>368</v>
      </c>
      <c r="C2354" s="213"/>
      <c r="D2354" s="213">
        <v>18</v>
      </c>
      <c r="E2354" s="213">
        <v>4</v>
      </c>
      <c r="F2354" s="213">
        <v>8</v>
      </c>
      <c r="G2354" s="213">
        <v>8</v>
      </c>
      <c r="H2354" s="213">
        <v>10</v>
      </c>
      <c r="I2354" s="213">
        <v>14</v>
      </c>
      <c r="J2354" s="213">
        <v>15</v>
      </c>
    </row>
    <row r="2355" spans="1:10" ht="18.75">
      <c r="A2355" s="179">
        <v>16</v>
      </c>
      <c r="B2355" s="182" t="s">
        <v>369</v>
      </c>
      <c r="C2355" s="213"/>
      <c r="D2355" s="213">
        <v>20</v>
      </c>
      <c r="E2355" s="213">
        <v>2</v>
      </c>
      <c r="F2355" s="213">
        <v>7</v>
      </c>
      <c r="G2355" s="213">
        <v>7</v>
      </c>
      <c r="H2355" s="213">
        <v>8</v>
      </c>
      <c r="I2355" s="213">
        <v>10</v>
      </c>
      <c r="J2355" s="213">
        <v>10</v>
      </c>
    </row>
    <row r="2356" spans="1:10" ht="18.75">
      <c r="A2356" s="179">
        <v>17</v>
      </c>
      <c r="B2356" s="182" t="s">
        <v>370</v>
      </c>
      <c r="C2356" s="213"/>
      <c r="D2356" s="213">
        <v>12</v>
      </c>
      <c r="E2356" s="213">
        <v>8</v>
      </c>
      <c r="F2356" s="213">
        <v>5</v>
      </c>
      <c r="G2356" s="213">
        <v>5</v>
      </c>
      <c r="H2356" s="213">
        <v>6</v>
      </c>
      <c r="I2356" s="213">
        <v>7</v>
      </c>
      <c r="J2356" s="213">
        <v>7</v>
      </c>
    </row>
    <row r="2357" spans="1:10" ht="18.75">
      <c r="A2357" s="179"/>
      <c r="B2357" s="184" t="s">
        <v>1060</v>
      </c>
      <c r="C2357" s="245" t="s">
        <v>371</v>
      </c>
      <c r="D2357" s="245">
        <v>49</v>
      </c>
      <c r="E2357" s="245">
        <v>12</v>
      </c>
      <c r="F2357" s="245">
        <v>25</v>
      </c>
      <c r="G2357" s="245">
        <v>25</v>
      </c>
      <c r="H2357" s="245">
        <v>25</v>
      </c>
      <c r="I2357" s="245">
        <v>25</v>
      </c>
      <c r="J2357" s="245">
        <v>30</v>
      </c>
    </row>
    <row r="2358" spans="1:10" ht="18.75">
      <c r="A2358" s="179">
        <v>18</v>
      </c>
      <c r="B2358" s="182" t="s">
        <v>372</v>
      </c>
      <c r="C2358" s="213"/>
      <c r="D2358" s="213">
        <v>4</v>
      </c>
      <c r="E2358" s="213">
        <v>2</v>
      </c>
      <c r="F2358" s="213">
        <v>2</v>
      </c>
      <c r="G2358" s="213">
        <v>2</v>
      </c>
      <c r="H2358" s="213">
        <v>2</v>
      </c>
      <c r="I2358" s="213">
        <v>2</v>
      </c>
      <c r="J2358" s="213">
        <v>2</v>
      </c>
    </row>
    <row r="2359" spans="1:10" ht="18.75">
      <c r="A2359" s="179">
        <v>19</v>
      </c>
      <c r="B2359" s="182" t="s">
        <v>373</v>
      </c>
      <c r="C2359" s="213"/>
      <c r="D2359" s="213">
        <v>5</v>
      </c>
      <c r="E2359" s="213">
        <v>1</v>
      </c>
      <c r="F2359" s="213">
        <v>3</v>
      </c>
      <c r="G2359" s="213">
        <v>3</v>
      </c>
      <c r="H2359" s="213">
        <v>3</v>
      </c>
      <c r="I2359" s="213">
        <v>3</v>
      </c>
      <c r="J2359" s="213">
        <v>3</v>
      </c>
    </row>
    <row r="2360" spans="1:10" ht="18.75">
      <c r="A2360" s="179">
        <v>20</v>
      </c>
      <c r="B2360" s="182" t="s">
        <v>374</v>
      </c>
      <c r="C2360" s="213"/>
      <c r="D2360" s="213">
        <v>6</v>
      </c>
      <c r="E2360" s="213">
        <v>2</v>
      </c>
      <c r="F2360" s="213">
        <v>4</v>
      </c>
      <c r="G2360" s="213">
        <v>4</v>
      </c>
      <c r="H2360" s="213">
        <v>4</v>
      </c>
      <c r="I2360" s="213">
        <v>4</v>
      </c>
      <c r="J2360" s="213">
        <v>5</v>
      </c>
    </row>
    <row r="2361" spans="1:10" ht="18.75">
      <c r="A2361" s="179">
        <v>21</v>
      </c>
      <c r="B2361" s="182" t="s">
        <v>375</v>
      </c>
      <c r="C2361" s="213"/>
      <c r="D2361" s="213">
        <v>4</v>
      </c>
      <c r="E2361" s="213">
        <v>1</v>
      </c>
      <c r="F2361" s="213">
        <v>2</v>
      </c>
      <c r="G2361" s="213">
        <v>2</v>
      </c>
      <c r="H2361" s="213">
        <v>2</v>
      </c>
      <c r="I2361" s="213">
        <v>2</v>
      </c>
      <c r="J2361" s="213">
        <v>2</v>
      </c>
    </row>
    <row r="2362" spans="1:10" ht="18.75">
      <c r="A2362" s="179">
        <v>22</v>
      </c>
      <c r="B2362" s="182" t="s">
        <v>376</v>
      </c>
      <c r="C2362" s="213"/>
      <c r="D2362" s="213">
        <v>5</v>
      </c>
      <c r="E2362" s="213">
        <v>1</v>
      </c>
      <c r="F2362" s="213">
        <v>3</v>
      </c>
      <c r="G2362" s="213">
        <v>3</v>
      </c>
      <c r="H2362" s="213">
        <v>3</v>
      </c>
      <c r="I2362" s="213">
        <v>3</v>
      </c>
      <c r="J2362" s="213">
        <v>4</v>
      </c>
    </row>
    <row r="2363" spans="1:10" ht="18.75">
      <c r="A2363" s="179">
        <v>23</v>
      </c>
      <c r="B2363" s="182" t="s">
        <v>377</v>
      </c>
      <c r="C2363" s="213"/>
      <c r="D2363" s="213">
        <v>4</v>
      </c>
      <c r="E2363" s="213">
        <v>1</v>
      </c>
      <c r="F2363" s="213">
        <v>2</v>
      </c>
      <c r="G2363" s="213">
        <v>2</v>
      </c>
      <c r="H2363" s="213">
        <v>2</v>
      </c>
      <c r="I2363" s="213">
        <v>2</v>
      </c>
      <c r="J2363" s="213">
        <v>3</v>
      </c>
    </row>
    <row r="2364" spans="1:10" ht="18.75">
      <c r="A2364" s="179">
        <v>24</v>
      </c>
      <c r="B2364" s="182" t="s">
        <v>378</v>
      </c>
      <c r="C2364" s="213"/>
      <c r="D2364" s="213">
        <v>4</v>
      </c>
      <c r="E2364" s="213" t="s">
        <v>911</v>
      </c>
      <c r="F2364" s="213">
        <v>1</v>
      </c>
      <c r="G2364" s="213">
        <v>1</v>
      </c>
      <c r="H2364" s="213">
        <v>1</v>
      </c>
      <c r="I2364" s="213">
        <v>1</v>
      </c>
      <c r="J2364" s="213">
        <v>2</v>
      </c>
    </row>
    <row r="2365" spans="1:10" ht="18.75">
      <c r="A2365" s="179">
        <v>25</v>
      </c>
      <c r="B2365" s="182" t="s">
        <v>379</v>
      </c>
      <c r="C2365" s="213"/>
      <c r="D2365" s="213">
        <v>4</v>
      </c>
      <c r="E2365" s="213">
        <v>1</v>
      </c>
      <c r="F2365" s="213">
        <v>2</v>
      </c>
      <c r="G2365" s="213">
        <v>2</v>
      </c>
      <c r="H2365" s="213">
        <v>2</v>
      </c>
      <c r="I2365" s="213">
        <v>2</v>
      </c>
      <c r="J2365" s="213">
        <v>2</v>
      </c>
    </row>
    <row r="2366" spans="1:10" ht="18.75">
      <c r="A2366" s="179">
        <v>26</v>
      </c>
      <c r="B2366" s="182" t="s">
        <v>380</v>
      </c>
      <c r="C2366" s="213"/>
      <c r="D2366" s="213">
        <v>4</v>
      </c>
      <c r="E2366" s="213" t="s">
        <v>911</v>
      </c>
      <c r="F2366" s="213">
        <v>2</v>
      </c>
      <c r="G2366" s="213">
        <v>2</v>
      </c>
      <c r="H2366" s="213">
        <v>2</v>
      </c>
      <c r="I2366" s="213">
        <v>2</v>
      </c>
      <c r="J2366" s="213">
        <v>2</v>
      </c>
    </row>
    <row r="2367" spans="1:10" ht="18.75">
      <c r="A2367" s="179">
        <v>27</v>
      </c>
      <c r="B2367" s="182" t="s">
        <v>381</v>
      </c>
      <c r="C2367" s="213"/>
      <c r="D2367" s="213">
        <v>3</v>
      </c>
      <c r="E2367" s="213">
        <v>1</v>
      </c>
      <c r="F2367" s="213">
        <v>1</v>
      </c>
      <c r="G2367" s="213">
        <v>1</v>
      </c>
      <c r="H2367" s="213">
        <v>1</v>
      </c>
      <c r="I2367" s="213">
        <v>1</v>
      </c>
      <c r="J2367" s="213">
        <v>2</v>
      </c>
    </row>
    <row r="2368" spans="1:10" ht="18.75">
      <c r="A2368" s="179">
        <v>28</v>
      </c>
      <c r="B2368" s="182" t="s">
        <v>382</v>
      </c>
      <c r="C2368" s="213"/>
      <c r="D2368" s="213">
        <v>6</v>
      </c>
      <c r="E2368" s="213">
        <v>2</v>
      </c>
      <c r="F2368" s="213">
        <v>3</v>
      </c>
      <c r="G2368" s="213">
        <v>3</v>
      </c>
      <c r="H2368" s="213">
        <v>3</v>
      </c>
      <c r="I2368" s="213">
        <v>3</v>
      </c>
      <c r="J2368" s="213">
        <v>3</v>
      </c>
    </row>
    <row r="2369" spans="1:10" ht="18.75">
      <c r="A2369" s="179"/>
      <c r="B2369" s="184" t="s">
        <v>1061</v>
      </c>
      <c r="C2369" s="245" t="s">
        <v>383</v>
      </c>
      <c r="D2369" s="245">
        <v>160</v>
      </c>
      <c r="E2369" s="245">
        <v>62</v>
      </c>
      <c r="F2369" s="245">
        <v>25</v>
      </c>
      <c r="G2369" s="245">
        <v>25</v>
      </c>
      <c r="H2369" s="245">
        <v>30</v>
      </c>
      <c r="I2369" s="245">
        <v>30</v>
      </c>
      <c r="J2369" s="245">
        <v>40</v>
      </c>
    </row>
    <row r="2370" spans="1:10" ht="18.75">
      <c r="A2370" s="179">
        <v>29</v>
      </c>
      <c r="B2370" s="182" t="s">
        <v>384</v>
      </c>
      <c r="C2370" s="213"/>
      <c r="D2370" s="213">
        <v>70</v>
      </c>
      <c r="E2370" s="213">
        <v>25</v>
      </c>
      <c r="F2370" s="213">
        <v>5</v>
      </c>
      <c r="G2370" s="213">
        <v>5</v>
      </c>
      <c r="H2370" s="213">
        <v>7</v>
      </c>
      <c r="I2370" s="213">
        <v>7</v>
      </c>
      <c r="J2370" s="213">
        <v>10</v>
      </c>
    </row>
    <row r="2371" spans="1:10" ht="18.75">
      <c r="A2371" s="179">
        <v>30</v>
      </c>
      <c r="B2371" s="182" t="s">
        <v>385</v>
      </c>
      <c r="C2371" s="213"/>
      <c r="D2371" s="213">
        <v>25</v>
      </c>
      <c r="E2371" s="213">
        <v>15</v>
      </c>
      <c r="F2371" s="213">
        <v>4</v>
      </c>
      <c r="G2371" s="213">
        <v>4</v>
      </c>
      <c r="H2371" s="213">
        <v>5</v>
      </c>
      <c r="I2371" s="213">
        <v>5</v>
      </c>
      <c r="J2371" s="213">
        <v>6</v>
      </c>
    </row>
    <row r="2372" spans="1:10" ht="18.75">
      <c r="A2372" s="179">
        <v>31</v>
      </c>
      <c r="B2372" s="182" t="s">
        <v>386</v>
      </c>
      <c r="C2372" s="213"/>
      <c r="D2372" s="213">
        <v>15</v>
      </c>
      <c r="E2372" s="213">
        <v>7</v>
      </c>
      <c r="F2372" s="213">
        <v>3</v>
      </c>
      <c r="G2372" s="213">
        <v>3</v>
      </c>
      <c r="H2372" s="213">
        <v>4</v>
      </c>
      <c r="I2372" s="213">
        <v>4</v>
      </c>
      <c r="J2372" s="213">
        <v>5</v>
      </c>
    </row>
    <row r="2373" spans="1:10" ht="18.75">
      <c r="A2373" s="179">
        <v>32</v>
      </c>
      <c r="B2373" s="182" t="s">
        <v>1056</v>
      </c>
      <c r="C2373" s="213"/>
      <c r="D2373" s="213">
        <v>20</v>
      </c>
      <c r="E2373" s="213">
        <v>7</v>
      </c>
      <c r="F2373" s="213">
        <v>7</v>
      </c>
      <c r="G2373" s="213">
        <v>7</v>
      </c>
      <c r="H2373" s="213">
        <v>7</v>
      </c>
      <c r="I2373" s="213">
        <v>7</v>
      </c>
      <c r="J2373" s="213">
        <v>9</v>
      </c>
    </row>
    <row r="2374" spans="1:10" ht="18.75">
      <c r="A2374" s="179">
        <v>33</v>
      </c>
      <c r="B2374" s="182" t="s">
        <v>1057</v>
      </c>
      <c r="C2374" s="213"/>
      <c r="D2374" s="213">
        <v>30</v>
      </c>
      <c r="E2374" s="213">
        <v>8</v>
      </c>
      <c r="F2374" s="213">
        <v>6</v>
      </c>
      <c r="G2374" s="213">
        <v>6</v>
      </c>
      <c r="H2374" s="213">
        <v>7</v>
      </c>
      <c r="I2374" s="213">
        <v>7</v>
      </c>
      <c r="J2374" s="213">
        <v>10</v>
      </c>
    </row>
    <row r="2375" spans="1:10" ht="18.75">
      <c r="A2375" s="179"/>
      <c r="B2375" s="184" t="s">
        <v>1063</v>
      </c>
      <c r="C2375" s="245" t="s">
        <v>387</v>
      </c>
      <c r="D2375" s="245">
        <v>101</v>
      </c>
      <c r="E2375" s="245">
        <v>23</v>
      </c>
      <c r="F2375" s="245">
        <v>25</v>
      </c>
      <c r="G2375" s="245">
        <v>25</v>
      </c>
      <c r="H2375" s="245">
        <v>25</v>
      </c>
      <c r="I2375" s="245">
        <v>25</v>
      </c>
      <c r="J2375" s="245">
        <v>25</v>
      </c>
    </row>
    <row r="2376" spans="1:10" ht="31.5">
      <c r="A2376" s="179"/>
      <c r="B2376" s="184" t="s">
        <v>1062</v>
      </c>
      <c r="C2376" s="245" t="s">
        <v>388</v>
      </c>
      <c r="D2376" s="245">
        <v>101</v>
      </c>
      <c r="E2376" s="245">
        <v>23</v>
      </c>
      <c r="F2376" s="245">
        <v>25</v>
      </c>
      <c r="G2376" s="245">
        <v>25</v>
      </c>
      <c r="H2376" s="245">
        <v>25</v>
      </c>
      <c r="I2376" s="245">
        <v>30</v>
      </c>
      <c r="J2376" s="245">
        <v>30</v>
      </c>
    </row>
    <row r="2377" spans="1:10" ht="18.75">
      <c r="A2377" s="179">
        <v>34</v>
      </c>
      <c r="B2377" s="182" t="s">
        <v>389</v>
      </c>
      <c r="C2377" s="213"/>
      <c r="D2377" s="213">
        <v>3</v>
      </c>
      <c r="E2377" s="213">
        <v>1</v>
      </c>
      <c r="F2377" s="213">
        <v>2</v>
      </c>
      <c r="G2377" s="213">
        <v>2</v>
      </c>
      <c r="H2377" s="213">
        <v>2</v>
      </c>
      <c r="I2377" s="213">
        <v>2</v>
      </c>
      <c r="J2377" s="213">
        <v>2</v>
      </c>
    </row>
    <row r="2378" spans="1:10" ht="18.75">
      <c r="A2378" s="179">
        <v>35</v>
      </c>
      <c r="B2378" s="182" t="s">
        <v>390</v>
      </c>
      <c r="C2378" s="213"/>
      <c r="D2378" s="213">
        <v>15</v>
      </c>
      <c r="E2378" s="213">
        <v>2</v>
      </c>
      <c r="F2378" s="213">
        <v>7</v>
      </c>
      <c r="G2378" s="213">
        <v>7</v>
      </c>
      <c r="H2378" s="213">
        <v>7</v>
      </c>
      <c r="I2378" s="213">
        <v>9</v>
      </c>
      <c r="J2378" s="213">
        <v>9</v>
      </c>
    </row>
    <row r="2379" spans="1:10" ht="18.75">
      <c r="A2379" s="179">
        <v>36</v>
      </c>
      <c r="B2379" s="182" t="s">
        <v>360</v>
      </c>
      <c r="C2379" s="213"/>
      <c r="D2379" s="213">
        <v>14</v>
      </c>
      <c r="E2379" s="213">
        <v>8</v>
      </c>
      <c r="F2379" s="213">
        <v>5</v>
      </c>
      <c r="G2379" s="213">
        <v>5</v>
      </c>
      <c r="H2379" s="213">
        <v>5</v>
      </c>
      <c r="I2379" s="213">
        <v>7</v>
      </c>
      <c r="J2379" s="213">
        <v>7</v>
      </c>
    </row>
    <row r="2380" spans="1:10" ht="18.75">
      <c r="A2380" s="179">
        <v>37</v>
      </c>
      <c r="B2380" s="182" t="s">
        <v>391</v>
      </c>
      <c r="C2380" s="213"/>
      <c r="D2380" s="213">
        <v>20</v>
      </c>
      <c r="E2380" s="213">
        <v>2</v>
      </c>
      <c r="F2380" s="213">
        <v>10</v>
      </c>
      <c r="G2380" s="213">
        <v>10</v>
      </c>
      <c r="H2380" s="213">
        <v>10</v>
      </c>
      <c r="I2380" s="213">
        <v>10</v>
      </c>
      <c r="J2380" s="213">
        <v>10</v>
      </c>
    </row>
    <row r="2381" spans="1:10" ht="18.75">
      <c r="A2381" s="179">
        <v>38</v>
      </c>
      <c r="B2381" s="182" t="s">
        <v>392</v>
      </c>
      <c r="C2381" s="213"/>
      <c r="D2381" s="213">
        <v>5</v>
      </c>
      <c r="E2381" s="213">
        <v>3</v>
      </c>
      <c r="F2381" s="213">
        <v>3</v>
      </c>
      <c r="G2381" s="213">
        <v>3</v>
      </c>
      <c r="H2381" s="213">
        <v>3</v>
      </c>
      <c r="I2381" s="213">
        <v>3</v>
      </c>
      <c r="J2381" s="213">
        <v>3</v>
      </c>
    </row>
    <row r="2382" spans="1:10" ht="18.75">
      <c r="A2382" s="179">
        <v>39</v>
      </c>
      <c r="B2382" s="182" t="s">
        <v>393</v>
      </c>
      <c r="C2382" s="213"/>
      <c r="D2382" s="213">
        <v>11</v>
      </c>
      <c r="E2382" s="213">
        <v>2</v>
      </c>
      <c r="F2382" s="213">
        <v>5</v>
      </c>
      <c r="G2382" s="213">
        <v>5</v>
      </c>
      <c r="H2382" s="213">
        <v>5</v>
      </c>
      <c r="I2382" s="213">
        <v>5</v>
      </c>
      <c r="J2382" s="213">
        <v>5</v>
      </c>
    </row>
    <row r="2383" spans="1:10" ht="18.75">
      <c r="A2383" s="179">
        <v>40</v>
      </c>
      <c r="B2383" s="182" t="s">
        <v>394</v>
      </c>
      <c r="C2383" s="213"/>
      <c r="D2383" s="213">
        <v>15</v>
      </c>
      <c r="E2383" s="213">
        <v>3</v>
      </c>
      <c r="F2383" s="213">
        <v>9</v>
      </c>
      <c r="G2383" s="213">
        <v>9</v>
      </c>
      <c r="H2383" s="213">
        <v>9</v>
      </c>
      <c r="I2383" s="213">
        <v>9</v>
      </c>
      <c r="J2383" s="213">
        <v>9</v>
      </c>
    </row>
    <row r="2384" spans="1:10" ht="18.75">
      <c r="A2384" s="179">
        <v>41</v>
      </c>
      <c r="B2384" s="182" t="s">
        <v>562</v>
      </c>
      <c r="C2384" s="213"/>
      <c r="D2384" s="213">
        <v>18</v>
      </c>
      <c r="E2384" s="213">
        <v>2</v>
      </c>
      <c r="F2384" s="213">
        <v>9</v>
      </c>
      <c r="G2384" s="213">
        <v>9</v>
      </c>
      <c r="H2384" s="213">
        <v>9</v>
      </c>
      <c r="I2384" s="213">
        <v>10</v>
      </c>
      <c r="J2384" s="213">
        <v>10</v>
      </c>
    </row>
    <row r="2385" spans="1:10" ht="18.75">
      <c r="A2385" s="179"/>
      <c r="B2385" s="184" t="s">
        <v>1064</v>
      </c>
      <c r="C2385" s="245" t="s">
        <v>395</v>
      </c>
      <c r="D2385" s="245">
        <v>42</v>
      </c>
      <c r="E2385" s="245">
        <v>14</v>
      </c>
      <c r="F2385" s="245">
        <v>25</v>
      </c>
      <c r="G2385" s="245">
        <v>25</v>
      </c>
      <c r="H2385" s="245">
        <v>25</v>
      </c>
      <c r="I2385" s="245">
        <v>25</v>
      </c>
      <c r="J2385" s="245">
        <v>25</v>
      </c>
    </row>
    <row r="2386" spans="1:10" ht="18.75">
      <c r="A2386" s="179">
        <v>42</v>
      </c>
      <c r="B2386" s="182" t="s">
        <v>396</v>
      </c>
      <c r="C2386" s="213"/>
      <c r="D2386" s="213">
        <v>3</v>
      </c>
      <c r="E2386" s="213" t="s">
        <v>911</v>
      </c>
      <c r="F2386" s="213">
        <v>2</v>
      </c>
      <c r="G2386" s="213">
        <v>2</v>
      </c>
      <c r="H2386" s="213">
        <v>2</v>
      </c>
      <c r="I2386" s="213">
        <v>2</v>
      </c>
      <c r="J2386" s="213">
        <v>2</v>
      </c>
    </row>
    <row r="2387" spans="1:10" ht="18.75">
      <c r="A2387" s="179">
        <v>43</v>
      </c>
      <c r="B2387" s="182" t="s">
        <v>397</v>
      </c>
      <c r="C2387" s="213"/>
      <c r="D2387" s="213">
        <v>3</v>
      </c>
      <c r="E2387" s="213">
        <v>1</v>
      </c>
      <c r="F2387" s="213">
        <v>2</v>
      </c>
      <c r="G2387" s="213">
        <v>2</v>
      </c>
      <c r="H2387" s="213">
        <v>2</v>
      </c>
      <c r="I2387" s="213">
        <v>2</v>
      </c>
      <c r="J2387" s="213">
        <v>2</v>
      </c>
    </row>
    <row r="2388" spans="1:10" ht="18.75">
      <c r="A2388" s="179">
        <v>44</v>
      </c>
      <c r="B2388" s="182" t="s">
        <v>398</v>
      </c>
      <c r="C2388" s="213"/>
      <c r="D2388" s="213">
        <v>2</v>
      </c>
      <c r="E2388" s="213" t="s">
        <v>911</v>
      </c>
      <c r="F2388" s="213">
        <v>1</v>
      </c>
      <c r="G2388" s="213">
        <v>1</v>
      </c>
      <c r="H2388" s="213">
        <v>1</v>
      </c>
      <c r="I2388" s="213">
        <v>1</v>
      </c>
      <c r="J2388" s="213">
        <v>1</v>
      </c>
    </row>
    <row r="2389" spans="1:10" ht="18.75">
      <c r="A2389" s="179">
        <v>45</v>
      </c>
      <c r="B2389" s="182" t="s">
        <v>399</v>
      </c>
      <c r="C2389" s="213"/>
      <c r="D2389" s="213">
        <v>3</v>
      </c>
      <c r="E2389" s="213">
        <v>1</v>
      </c>
      <c r="F2389" s="213">
        <v>2</v>
      </c>
      <c r="G2389" s="213">
        <v>2</v>
      </c>
      <c r="H2389" s="213">
        <v>2</v>
      </c>
      <c r="I2389" s="213">
        <v>2</v>
      </c>
      <c r="J2389" s="213">
        <v>2</v>
      </c>
    </row>
    <row r="2390" spans="1:10" ht="18.75">
      <c r="A2390" s="179">
        <v>46</v>
      </c>
      <c r="B2390" s="182" t="s">
        <v>400</v>
      </c>
      <c r="C2390" s="213"/>
      <c r="D2390" s="213">
        <v>2</v>
      </c>
      <c r="E2390" s="213" t="s">
        <v>911</v>
      </c>
      <c r="F2390" s="213">
        <v>1</v>
      </c>
      <c r="G2390" s="213">
        <v>1</v>
      </c>
      <c r="H2390" s="213">
        <v>1</v>
      </c>
      <c r="I2390" s="213">
        <v>1</v>
      </c>
      <c r="J2390" s="213">
        <v>1</v>
      </c>
    </row>
    <row r="2391" spans="1:10" ht="18.75">
      <c r="A2391" s="179">
        <v>47</v>
      </c>
      <c r="B2391" s="182" t="s">
        <v>401</v>
      </c>
      <c r="C2391" s="213"/>
      <c r="D2391" s="213">
        <v>5</v>
      </c>
      <c r="E2391" s="213">
        <v>2</v>
      </c>
      <c r="F2391" s="213">
        <v>3</v>
      </c>
      <c r="G2391" s="213">
        <v>3</v>
      </c>
      <c r="H2391" s="213">
        <v>3</v>
      </c>
      <c r="I2391" s="213">
        <v>3</v>
      </c>
      <c r="J2391" s="213">
        <v>3</v>
      </c>
    </row>
    <row r="2392" spans="1:10" ht="18.75">
      <c r="A2392" s="179">
        <v>48</v>
      </c>
      <c r="B2392" s="182" t="s">
        <v>402</v>
      </c>
      <c r="C2392" s="213"/>
      <c r="D2392" s="213">
        <v>3</v>
      </c>
      <c r="E2392" s="213">
        <v>1</v>
      </c>
      <c r="F2392" s="213">
        <v>2</v>
      </c>
      <c r="G2392" s="213">
        <v>2</v>
      </c>
      <c r="H2392" s="213">
        <v>2</v>
      </c>
      <c r="I2392" s="213">
        <v>2</v>
      </c>
      <c r="J2392" s="213">
        <v>2</v>
      </c>
    </row>
    <row r="2393" spans="1:10" ht="18.75">
      <c r="A2393" s="179">
        <v>49</v>
      </c>
      <c r="B2393" s="182" t="s">
        <v>374</v>
      </c>
      <c r="C2393" s="213"/>
      <c r="D2393" s="213">
        <v>6</v>
      </c>
      <c r="E2393" s="213">
        <v>2</v>
      </c>
      <c r="F2393" s="213">
        <v>3</v>
      </c>
      <c r="G2393" s="213">
        <v>3</v>
      </c>
      <c r="H2393" s="213">
        <v>3</v>
      </c>
      <c r="I2393" s="213">
        <v>3</v>
      </c>
      <c r="J2393" s="213">
        <v>3</v>
      </c>
    </row>
    <row r="2394" spans="1:10" ht="18.75">
      <c r="A2394" s="179">
        <v>50</v>
      </c>
      <c r="B2394" s="182" t="s">
        <v>380</v>
      </c>
      <c r="C2394" s="213"/>
      <c r="D2394" s="213">
        <v>4</v>
      </c>
      <c r="E2394" s="213">
        <v>1</v>
      </c>
      <c r="F2394" s="213">
        <v>3</v>
      </c>
      <c r="G2394" s="213">
        <v>3</v>
      </c>
      <c r="H2394" s="213">
        <v>3</v>
      </c>
      <c r="I2394" s="213">
        <v>3</v>
      </c>
      <c r="J2394" s="213">
        <v>3</v>
      </c>
    </row>
    <row r="2395" spans="1:10" ht="18.75">
      <c r="A2395" s="179">
        <v>51</v>
      </c>
      <c r="B2395" s="182" t="s">
        <v>382</v>
      </c>
      <c r="C2395" s="213"/>
      <c r="D2395" s="213">
        <v>6</v>
      </c>
      <c r="E2395" s="213">
        <v>2</v>
      </c>
      <c r="F2395" s="213">
        <v>4</v>
      </c>
      <c r="G2395" s="213">
        <v>4</v>
      </c>
      <c r="H2395" s="213">
        <v>4</v>
      </c>
      <c r="I2395" s="213">
        <v>4</v>
      </c>
      <c r="J2395" s="213">
        <v>4</v>
      </c>
    </row>
    <row r="2396" spans="1:10" ht="18.75">
      <c r="A2396" s="179">
        <v>52</v>
      </c>
      <c r="B2396" s="182" t="s">
        <v>373</v>
      </c>
      <c r="C2396" s="213"/>
      <c r="D2396" s="213">
        <v>5</v>
      </c>
      <c r="E2396" s="213">
        <v>1</v>
      </c>
      <c r="F2396" s="213">
        <v>2</v>
      </c>
      <c r="G2396" s="213">
        <v>2</v>
      </c>
      <c r="H2396" s="213">
        <v>2</v>
      </c>
      <c r="I2396" s="213">
        <v>2</v>
      </c>
      <c r="J2396" s="213">
        <v>2</v>
      </c>
    </row>
    <row r="2397" spans="1:10" ht="18.75">
      <c r="A2397" s="179"/>
      <c r="B2397" s="184" t="s">
        <v>1065</v>
      </c>
      <c r="C2397" s="245" t="s">
        <v>403</v>
      </c>
      <c r="D2397" s="245">
        <v>80</v>
      </c>
      <c r="E2397" s="245">
        <v>25</v>
      </c>
      <c r="F2397" s="245">
        <v>25</v>
      </c>
      <c r="G2397" s="245">
        <v>25</v>
      </c>
      <c r="H2397" s="245">
        <v>25</v>
      </c>
      <c r="I2397" s="245">
        <v>30</v>
      </c>
      <c r="J2397" s="245">
        <v>30</v>
      </c>
    </row>
    <row r="2398" spans="1:10" ht="18.75">
      <c r="A2398" s="179">
        <v>53</v>
      </c>
      <c r="B2398" s="182" t="s">
        <v>1067</v>
      </c>
      <c r="C2398" s="213"/>
      <c r="D2398" s="213">
        <v>6</v>
      </c>
      <c r="E2398" s="213">
        <v>3</v>
      </c>
      <c r="F2398" s="213">
        <v>3</v>
      </c>
      <c r="G2398" s="213">
        <v>3</v>
      </c>
      <c r="H2398" s="213">
        <v>3</v>
      </c>
      <c r="I2398" s="213">
        <v>3</v>
      </c>
      <c r="J2398" s="213">
        <v>3</v>
      </c>
    </row>
    <row r="2399" spans="1:10" ht="18.75">
      <c r="A2399" s="179">
        <v>54</v>
      </c>
      <c r="B2399" s="182" t="s">
        <v>1066</v>
      </c>
      <c r="C2399" s="213"/>
      <c r="D2399" s="213">
        <v>11</v>
      </c>
      <c r="E2399" s="213">
        <v>3</v>
      </c>
      <c r="F2399" s="213">
        <v>4</v>
      </c>
      <c r="G2399" s="213">
        <v>4</v>
      </c>
      <c r="H2399" s="213">
        <v>4</v>
      </c>
      <c r="I2399" s="213">
        <v>5</v>
      </c>
      <c r="J2399" s="213">
        <v>5</v>
      </c>
    </row>
    <row r="2400" spans="1:10" ht="18.75">
      <c r="A2400" s="179">
        <v>55</v>
      </c>
      <c r="B2400" s="182" t="s">
        <v>1068</v>
      </c>
      <c r="C2400" s="213"/>
      <c r="D2400" s="213">
        <v>30</v>
      </c>
      <c r="E2400" s="213">
        <v>7</v>
      </c>
      <c r="F2400" s="213">
        <v>6</v>
      </c>
      <c r="G2400" s="213">
        <v>6</v>
      </c>
      <c r="H2400" s="213">
        <v>6</v>
      </c>
      <c r="I2400" s="213">
        <v>7</v>
      </c>
      <c r="J2400" s="213">
        <v>7</v>
      </c>
    </row>
    <row r="2401" spans="1:10" ht="18.75">
      <c r="A2401" s="179">
        <v>56</v>
      </c>
      <c r="B2401" s="182" t="s">
        <v>1069</v>
      </c>
      <c r="C2401" s="213"/>
      <c r="D2401" s="213">
        <v>13</v>
      </c>
      <c r="E2401" s="213">
        <v>5</v>
      </c>
      <c r="F2401" s="213">
        <v>5</v>
      </c>
      <c r="G2401" s="213">
        <v>5</v>
      </c>
      <c r="H2401" s="213">
        <v>5</v>
      </c>
      <c r="I2401" s="213">
        <v>5</v>
      </c>
      <c r="J2401" s="213">
        <v>5</v>
      </c>
    </row>
    <row r="2402" spans="1:10" ht="18.75">
      <c r="A2402" s="179">
        <v>57</v>
      </c>
      <c r="B2402" s="182" t="s">
        <v>1774</v>
      </c>
      <c r="C2402" s="213"/>
      <c r="D2402" s="213">
        <v>20</v>
      </c>
      <c r="E2402" s="213">
        <v>7</v>
      </c>
      <c r="F2402" s="213">
        <v>7</v>
      </c>
      <c r="G2402" s="213">
        <v>7</v>
      </c>
      <c r="H2402" s="213">
        <v>7</v>
      </c>
      <c r="I2402" s="213">
        <v>10</v>
      </c>
      <c r="J2402" s="213">
        <v>10</v>
      </c>
    </row>
    <row r="2403" spans="1:10" ht="18.75">
      <c r="A2403" s="179">
        <v>58</v>
      </c>
      <c r="B2403" s="184" t="s">
        <v>83</v>
      </c>
      <c r="C2403" s="245" t="s">
        <v>404</v>
      </c>
      <c r="D2403" s="245">
        <v>36</v>
      </c>
      <c r="E2403" s="245" t="s">
        <v>911</v>
      </c>
      <c r="F2403" s="245">
        <v>10</v>
      </c>
      <c r="G2403" s="245">
        <v>3</v>
      </c>
      <c r="H2403" s="245">
        <v>3</v>
      </c>
      <c r="I2403" s="245">
        <v>3</v>
      </c>
      <c r="J2403" s="245">
        <v>3</v>
      </c>
    </row>
    <row r="2404" spans="1:10" ht="18.75">
      <c r="A2404" s="179"/>
      <c r="B2404" s="166" t="s">
        <v>1160</v>
      </c>
      <c r="C2404" s="213"/>
      <c r="D2404" s="292">
        <v>35</v>
      </c>
      <c r="E2404" s="292" t="s">
        <v>911</v>
      </c>
      <c r="F2404" s="292">
        <v>9</v>
      </c>
      <c r="G2404" s="292">
        <v>2</v>
      </c>
      <c r="H2404" s="292">
        <v>2</v>
      </c>
      <c r="I2404" s="292">
        <v>2</v>
      </c>
      <c r="J2404" s="292">
        <v>2</v>
      </c>
    </row>
    <row r="2405" spans="1:10" ht="18.75">
      <c r="A2405" s="179"/>
      <c r="B2405" s="182" t="s">
        <v>1170</v>
      </c>
      <c r="C2405" s="213"/>
      <c r="D2405" s="213" t="s">
        <v>911</v>
      </c>
      <c r="E2405" s="213" t="s">
        <v>911</v>
      </c>
      <c r="F2405" s="213">
        <v>1</v>
      </c>
      <c r="G2405" s="213">
        <v>1</v>
      </c>
      <c r="H2405" s="213">
        <v>1</v>
      </c>
      <c r="I2405" s="213">
        <v>1</v>
      </c>
      <c r="J2405" s="213">
        <v>1</v>
      </c>
    </row>
    <row r="2406" spans="1:10" ht="18.75">
      <c r="A2406" s="179"/>
      <c r="B2406" s="166" t="s">
        <v>2275</v>
      </c>
      <c r="C2406" s="213"/>
      <c r="D2406" s="292">
        <v>1</v>
      </c>
      <c r="E2406" s="292" t="s">
        <v>911</v>
      </c>
      <c r="F2406" s="292">
        <v>1</v>
      </c>
      <c r="G2406" s="292">
        <v>1</v>
      </c>
      <c r="H2406" s="292">
        <v>1</v>
      </c>
      <c r="I2406" s="292">
        <v>1</v>
      </c>
      <c r="J2406" s="292">
        <v>1</v>
      </c>
    </row>
    <row r="2407" spans="1:10" ht="18.75">
      <c r="A2407" s="179">
        <v>59</v>
      </c>
      <c r="B2407" s="184" t="s">
        <v>84</v>
      </c>
      <c r="C2407" s="245" t="s">
        <v>404</v>
      </c>
      <c r="D2407" s="245">
        <v>10</v>
      </c>
      <c r="E2407" s="245" t="s">
        <v>911</v>
      </c>
      <c r="F2407" s="245">
        <v>10</v>
      </c>
      <c r="G2407" s="245">
        <v>3</v>
      </c>
      <c r="H2407" s="245">
        <v>3</v>
      </c>
      <c r="I2407" s="245">
        <v>3</v>
      </c>
      <c r="J2407" s="245">
        <v>3</v>
      </c>
    </row>
    <row r="2408" spans="1:10" ht="18.75">
      <c r="A2408" s="179"/>
      <c r="B2408" s="166" t="s">
        <v>1160</v>
      </c>
      <c r="C2408" s="213"/>
      <c r="D2408" s="213">
        <v>9</v>
      </c>
      <c r="E2408" s="213" t="s">
        <v>911</v>
      </c>
      <c r="F2408" s="213">
        <v>9</v>
      </c>
      <c r="G2408" s="213">
        <v>3</v>
      </c>
      <c r="H2408" s="213">
        <v>3</v>
      </c>
      <c r="I2408" s="213">
        <v>3</v>
      </c>
      <c r="J2408" s="213">
        <v>3</v>
      </c>
    </row>
    <row r="2409" spans="1:10" ht="18.75">
      <c r="A2409" s="179"/>
      <c r="B2409" s="182" t="s">
        <v>1170</v>
      </c>
      <c r="C2409" s="213"/>
      <c r="D2409" s="213" t="s">
        <v>911</v>
      </c>
      <c r="E2409" s="213" t="s">
        <v>911</v>
      </c>
      <c r="F2409" s="213">
        <v>9</v>
      </c>
      <c r="G2409" s="213">
        <v>3</v>
      </c>
      <c r="H2409" s="213">
        <v>3</v>
      </c>
      <c r="I2409" s="213">
        <v>3</v>
      </c>
      <c r="J2409" s="213">
        <v>3</v>
      </c>
    </row>
    <row r="2410" spans="1:10" ht="18.75">
      <c r="A2410" s="179"/>
      <c r="B2410" s="166" t="s">
        <v>2275</v>
      </c>
      <c r="C2410" s="213"/>
      <c r="D2410" s="213">
        <v>1</v>
      </c>
      <c r="E2410" s="213" t="s">
        <v>911</v>
      </c>
      <c r="F2410" s="213">
        <v>1</v>
      </c>
      <c r="G2410" s="213" t="s">
        <v>911</v>
      </c>
      <c r="H2410" s="213" t="s">
        <v>911</v>
      </c>
      <c r="I2410" s="213" t="s">
        <v>911</v>
      </c>
      <c r="J2410" s="213" t="s">
        <v>911</v>
      </c>
    </row>
    <row r="2411" spans="1:10" ht="18.75">
      <c r="A2411" s="179">
        <v>60</v>
      </c>
      <c r="B2411" s="184" t="s">
        <v>85</v>
      </c>
      <c r="C2411" s="245" t="s">
        <v>404</v>
      </c>
      <c r="D2411" s="245">
        <v>5</v>
      </c>
      <c r="E2411" s="245" t="s">
        <v>911</v>
      </c>
      <c r="F2411" s="245">
        <v>12</v>
      </c>
      <c r="G2411" s="245">
        <v>3</v>
      </c>
      <c r="H2411" s="245">
        <v>3</v>
      </c>
      <c r="I2411" s="245">
        <v>3</v>
      </c>
      <c r="J2411" s="245">
        <v>3</v>
      </c>
    </row>
    <row r="2412" spans="1:10" ht="18.75">
      <c r="A2412" s="179"/>
      <c r="B2412" s="166" t="s">
        <v>1160</v>
      </c>
      <c r="C2412" s="213"/>
      <c r="D2412" s="292" t="s">
        <v>911</v>
      </c>
      <c r="E2412" s="292" t="s">
        <v>911</v>
      </c>
      <c r="F2412" s="292">
        <v>7</v>
      </c>
      <c r="G2412" s="292">
        <v>2</v>
      </c>
      <c r="H2412" s="292">
        <v>2</v>
      </c>
      <c r="I2412" s="292">
        <v>2</v>
      </c>
      <c r="J2412" s="292">
        <v>2</v>
      </c>
    </row>
    <row r="2413" spans="1:10" ht="18.75">
      <c r="A2413" s="179"/>
      <c r="B2413" s="182" t="s">
        <v>1170</v>
      </c>
      <c r="C2413" s="213"/>
      <c r="D2413" s="213" t="s">
        <v>911</v>
      </c>
      <c r="E2413" s="213" t="s">
        <v>911</v>
      </c>
      <c r="F2413" s="213">
        <v>7</v>
      </c>
      <c r="G2413" s="213">
        <v>2</v>
      </c>
      <c r="H2413" s="213">
        <v>2</v>
      </c>
      <c r="I2413" s="213">
        <v>2</v>
      </c>
      <c r="J2413" s="213">
        <v>2</v>
      </c>
    </row>
    <row r="2414" spans="1:10" ht="18.75">
      <c r="A2414" s="179"/>
      <c r="B2414" s="166" t="s">
        <v>2275</v>
      </c>
      <c r="C2414" s="213"/>
      <c r="D2414" s="292">
        <v>5</v>
      </c>
      <c r="E2414" s="292" t="s">
        <v>911</v>
      </c>
      <c r="F2414" s="292">
        <v>5</v>
      </c>
      <c r="G2414" s="292">
        <v>1</v>
      </c>
      <c r="H2414" s="292">
        <v>1</v>
      </c>
      <c r="I2414" s="292">
        <v>1</v>
      </c>
      <c r="J2414" s="292">
        <v>1</v>
      </c>
    </row>
    <row r="2415" spans="1:10" ht="18.75">
      <c r="A2415" s="179">
        <v>61</v>
      </c>
      <c r="B2415" s="184" t="s">
        <v>86</v>
      </c>
      <c r="C2415" s="245" t="s">
        <v>405</v>
      </c>
      <c r="D2415" s="245">
        <v>21</v>
      </c>
      <c r="E2415" s="245" t="s">
        <v>911</v>
      </c>
      <c r="F2415" s="245">
        <v>3</v>
      </c>
      <c r="G2415" s="245">
        <v>3</v>
      </c>
      <c r="H2415" s="245">
        <v>3</v>
      </c>
      <c r="I2415" s="245">
        <v>3</v>
      </c>
      <c r="J2415" s="245">
        <v>3</v>
      </c>
    </row>
    <row r="2416" spans="1:10" ht="18.75">
      <c r="A2416" s="179"/>
      <c r="B2416" s="166" t="s">
        <v>1160</v>
      </c>
      <c r="C2416" s="213"/>
      <c r="D2416" s="292" t="s">
        <v>911</v>
      </c>
      <c r="E2416" s="292" t="s">
        <v>911</v>
      </c>
      <c r="F2416" s="292">
        <v>2</v>
      </c>
      <c r="G2416" s="292">
        <v>2</v>
      </c>
      <c r="H2416" s="292">
        <v>2</v>
      </c>
      <c r="I2416" s="292">
        <v>2</v>
      </c>
      <c r="J2416" s="292">
        <v>2</v>
      </c>
    </row>
    <row r="2417" spans="1:10" ht="18.75">
      <c r="A2417" s="179"/>
      <c r="B2417" s="166" t="s">
        <v>2275</v>
      </c>
      <c r="C2417" s="213"/>
      <c r="D2417" s="292">
        <v>4</v>
      </c>
      <c r="E2417" s="292" t="s">
        <v>911</v>
      </c>
      <c r="F2417" s="292">
        <v>1</v>
      </c>
      <c r="G2417" s="292">
        <v>1</v>
      </c>
      <c r="H2417" s="292">
        <v>1</v>
      </c>
      <c r="I2417" s="292">
        <v>1</v>
      </c>
      <c r="J2417" s="292">
        <v>1</v>
      </c>
    </row>
    <row r="2418" spans="1:10" ht="18.75">
      <c r="A2418" s="179">
        <v>62</v>
      </c>
      <c r="B2418" s="184" t="s">
        <v>87</v>
      </c>
      <c r="C2418" s="245" t="s">
        <v>278</v>
      </c>
      <c r="D2418" s="245">
        <v>921</v>
      </c>
      <c r="E2418" s="245">
        <v>57</v>
      </c>
      <c r="F2418" s="245">
        <v>45</v>
      </c>
      <c r="G2418" s="245">
        <v>45</v>
      </c>
      <c r="H2418" s="245">
        <v>45</v>
      </c>
      <c r="I2418" s="245">
        <v>45</v>
      </c>
      <c r="J2418" s="245">
        <v>45</v>
      </c>
    </row>
    <row r="2419" spans="1:10" ht="18.75">
      <c r="A2419" s="179"/>
      <c r="B2419" s="166" t="s">
        <v>1160</v>
      </c>
      <c r="C2419" s="213"/>
      <c r="D2419" s="213">
        <v>246</v>
      </c>
      <c r="E2419" s="213" t="s">
        <v>911</v>
      </c>
      <c r="F2419" s="292">
        <v>45</v>
      </c>
      <c r="G2419" s="292">
        <v>45</v>
      </c>
      <c r="H2419" s="292">
        <v>45</v>
      </c>
      <c r="I2419" s="292">
        <v>45</v>
      </c>
      <c r="J2419" s="292">
        <v>45</v>
      </c>
    </row>
    <row r="2420" spans="1:10" ht="18.75">
      <c r="A2420" s="179"/>
      <c r="B2420" s="182" t="s">
        <v>1170</v>
      </c>
      <c r="C2420" s="213"/>
      <c r="D2420" s="213" t="s">
        <v>911</v>
      </c>
      <c r="E2420" s="213" t="s">
        <v>911</v>
      </c>
      <c r="F2420" s="213">
        <v>20</v>
      </c>
      <c r="G2420" s="213">
        <v>20</v>
      </c>
      <c r="H2420" s="213">
        <v>20</v>
      </c>
      <c r="I2420" s="213">
        <v>20</v>
      </c>
      <c r="J2420" s="213">
        <v>20</v>
      </c>
    </row>
    <row r="2421" spans="1:10" ht="18.75">
      <c r="A2421" s="179"/>
      <c r="B2421" s="262" t="s">
        <v>1364</v>
      </c>
      <c r="C2421" s="264"/>
      <c r="D2421" s="264"/>
      <c r="E2421" s="264"/>
      <c r="F2421" s="432">
        <v>5</v>
      </c>
      <c r="G2421" s="432">
        <v>5</v>
      </c>
      <c r="H2421" s="432">
        <v>5</v>
      </c>
      <c r="I2421" s="432">
        <v>5</v>
      </c>
      <c r="J2421" s="432">
        <v>5</v>
      </c>
    </row>
    <row r="2422" spans="1:10" ht="18.75">
      <c r="A2422" s="179"/>
      <c r="B2422" s="262" t="s">
        <v>1366</v>
      </c>
      <c r="C2422" s="264"/>
      <c r="D2422" s="264"/>
      <c r="E2422" s="264"/>
      <c r="F2422" s="432">
        <v>5</v>
      </c>
      <c r="G2422" s="432">
        <v>5</v>
      </c>
      <c r="H2422" s="432">
        <v>5</v>
      </c>
      <c r="I2422" s="432">
        <v>5</v>
      </c>
      <c r="J2422" s="432">
        <v>5</v>
      </c>
    </row>
    <row r="2423" spans="1:10" ht="18.75">
      <c r="A2423" s="179"/>
      <c r="B2423" s="262" t="s">
        <v>1380</v>
      </c>
      <c r="C2423" s="264"/>
      <c r="D2423" s="264"/>
      <c r="E2423" s="264"/>
      <c r="F2423" s="432">
        <v>5</v>
      </c>
      <c r="G2423" s="432">
        <v>5</v>
      </c>
      <c r="H2423" s="432">
        <v>5</v>
      </c>
      <c r="I2423" s="432">
        <v>5</v>
      </c>
      <c r="J2423" s="432">
        <v>5</v>
      </c>
    </row>
    <row r="2424" spans="1:10" ht="18.75">
      <c r="A2424" s="179"/>
      <c r="B2424" s="262" t="s">
        <v>1345</v>
      </c>
      <c r="C2424" s="264"/>
      <c r="D2424" s="264"/>
      <c r="E2424" s="264"/>
      <c r="F2424" s="432">
        <v>5</v>
      </c>
      <c r="G2424" s="432">
        <v>5</v>
      </c>
      <c r="H2424" s="432">
        <v>5</v>
      </c>
      <c r="I2424" s="432">
        <v>5</v>
      </c>
      <c r="J2424" s="432">
        <v>5</v>
      </c>
    </row>
    <row r="2425" spans="1:10" ht="18.75">
      <c r="A2425" s="179"/>
      <c r="B2425" s="262" t="s">
        <v>1982</v>
      </c>
      <c r="C2425" s="264"/>
      <c r="D2425" s="264"/>
      <c r="E2425" s="264"/>
      <c r="F2425" s="432">
        <v>5</v>
      </c>
      <c r="G2425" s="432">
        <v>5</v>
      </c>
      <c r="H2425" s="432">
        <v>5</v>
      </c>
      <c r="I2425" s="432">
        <v>5</v>
      </c>
      <c r="J2425" s="432">
        <v>5</v>
      </c>
    </row>
    <row r="2426" spans="1:10" ht="18.75">
      <c r="A2426" s="179">
        <v>63</v>
      </c>
      <c r="B2426" s="184" t="s">
        <v>88</v>
      </c>
      <c r="C2426" s="245" t="s">
        <v>278</v>
      </c>
      <c r="D2426" s="245">
        <v>15</v>
      </c>
      <c r="E2426" s="245">
        <v>1</v>
      </c>
      <c r="F2426" s="245">
        <v>2</v>
      </c>
      <c r="G2426" s="245">
        <v>2</v>
      </c>
      <c r="H2426" s="245">
        <v>2</v>
      </c>
      <c r="I2426" s="245">
        <v>2</v>
      </c>
      <c r="J2426" s="245">
        <v>2</v>
      </c>
    </row>
    <row r="2427" spans="1:10" ht="18.75">
      <c r="A2427" s="179"/>
      <c r="B2427" s="166" t="s">
        <v>1160</v>
      </c>
      <c r="C2427" s="213"/>
      <c r="D2427" s="292">
        <v>4</v>
      </c>
      <c r="E2427" s="292" t="s">
        <v>911</v>
      </c>
      <c r="F2427" s="292">
        <v>2</v>
      </c>
      <c r="G2427" s="292">
        <v>2</v>
      </c>
      <c r="H2427" s="292">
        <v>2</v>
      </c>
      <c r="I2427" s="292">
        <v>2</v>
      </c>
      <c r="J2427" s="292">
        <v>2</v>
      </c>
    </row>
    <row r="2428" spans="1:10" ht="18.75">
      <c r="A2428" s="179"/>
      <c r="B2428" s="182" t="s">
        <v>1170</v>
      </c>
      <c r="C2428" s="213"/>
      <c r="D2428" s="213" t="s">
        <v>911</v>
      </c>
      <c r="E2428" s="213" t="s">
        <v>911</v>
      </c>
      <c r="F2428" s="213">
        <v>2</v>
      </c>
      <c r="G2428" s="213">
        <v>2</v>
      </c>
      <c r="H2428" s="213">
        <v>2</v>
      </c>
      <c r="I2428" s="213">
        <v>2</v>
      </c>
      <c r="J2428" s="213">
        <v>2</v>
      </c>
    </row>
    <row r="2429" spans="1:10" ht="18.75">
      <c r="A2429" s="179">
        <v>64</v>
      </c>
      <c r="B2429" s="255" t="s">
        <v>41</v>
      </c>
      <c r="C2429" s="213"/>
      <c r="D2429" s="245">
        <v>20</v>
      </c>
      <c r="E2429" s="245">
        <v>6</v>
      </c>
      <c r="F2429" s="245">
        <v>4</v>
      </c>
      <c r="G2429" s="245">
        <v>4</v>
      </c>
      <c r="H2429" s="245">
        <v>7</v>
      </c>
      <c r="I2429" s="245">
        <v>4</v>
      </c>
      <c r="J2429" s="245">
        <v>4</v>
      </c>
    </row>
    <row r="2430" spans="1:10" ht="18.75">
      <c r="A2430" s="179"/>
      <c r="B2430" s="166" t="s">
        <v>1160</v>
      </c>
      <c r="C2430" s="213"/>
      <c r="D2430" s="292">
        <v>10</v>
      </c>
      <c r="E2430" s="292">
        <v>3</v>
      </c>
      <c r="F2430" s="292">
        <f>SUM(F2431:F2432)</f>
        <v>4</v>
      </c>
      <c r="G2430" s="292">
        <f>SUM(G2431:G2432)</f>
        <v>4</v>
      </c>
      <c r="H2430" s="292">
        <f>SUM(H2431:H2432)</f>
        <v>4</v>
      </c>
      <c r="I2430" s="292">
        <f>SUM(I2431:I2432)</f>
        <v>4</v>
      </c>
      <c r="J2430" s="292">
        <f>SUM(J2431:J2432)</f>
        <v>4</v>
      </c>
    </row>
    <row r="2431" spans="1:10" ht="18.75">
      <c r="A2431" s="179"/>
      <c r="B2431" s="182" t="s">
        <v>406</v>
      </c>
      <c r="C2431" s="213"/>
      <c r="D2431" s="213" t="s">
        <v>911</v>
      </c>
      <c r="E2431" s="213" t="s">
        <v>911</v>
      </c>
      <c r="F2431" s="213">
        <v>2</v>
      </c>
      <c r="G2431" s="213">
        <v>2</v>
      </c>
      <c r="H2431" s="213">
        <v>2</v>
      </c>
      <c r="I2431" s="213">
        <v>2</v>
      </c>
      <c r="J2431" s="213">
        <v>2</v>
      </c>
    </row>
    <row r="2432" spans="1:10" ht="18.75">
      <c r="A2432" s="179"/>
      <c r="B2432" s="182" t="s">
        <v>1582</v>
      </c>
      <c r="C2432" s="213"/>
      <c r="D2432" s="213" t="s">
        <v>911</v>
      </c>
      <c r="E2432" s="213" t="s">
        <v>911</v>
      </c>
      <c r="F2432" s="213">
        <v>2</v>
      </c>
      <c r="G2432" s="213">
        <v>2</v>
      </c>
      <c r="H2432" s="213">
        <v>2</v>
      </c>
      <c r="I2432" s="213">
        <v>2</v>
      </c>
      <c r="J2432" s="213">
        <v>2</v>
      </c>
    </row>
    <row r="2433" spans="1:10" ht="18.75">
      <c r="A2433" s="179"/>
      <c r="B2433" s="166" t="s">
        <v>2275</v>
      </c>
      <c r="C2433" s="213"/>
      <c r="D2433" s="292">
        <v>10</v>
      </c>
      <c r="E2433" s="292">
        <v>3</v>
      </c>
      <c r="F2433" s="292" t="s">
        <v>911</v>
      </c>
      <c r="G2433" s="292" t="s">
        <v>911</v>
      </c>
      <c r="H2433" s="292">
        <v>3</v>
      </c>
      <c r="I2433" s="292" t="s">
        <v>911</v>
      </c>
      <c r="J2433" s="292" t="s">
        <v>911</v>
      </c>
    </row>
    <row r="2434" spans="1:10" ht="18.75">
      <c r="A2434" s="179">
        <v>65</v>
      </c>
      <c r="B2434" s="184" t="s">
        <v>89</v>
      </c>
      <c r="C2434" s="245" t="s">
        <v>407</v>
      </c>
      <c r="D2434" s="245">
        <v>4</v>
      </c>
      <c r="E2434" s="245" t="s">
        <v>911</v>
      </c>
      <c r="F2434" s="245">
        <v>2</v>
      </c>
      <c r="G2434" s="245">
        <v>2</v>
      </c>
      <c r="H2434" s="245">
        <v>2</v>
      </c>
      <c r="I2434" s="245">
        <v>2</v>
      </c>
      <c r="J2434" s="245">
        <v>2</v>
      </c>
    </row>
    <row r="2435" spans="1:10" ht="18.75">
      <c r="A2435" s="179"/>
      <c r="B2435" s="166" t="s">
        <v>1160</v>
      </c>
      <c r="C2435" s="213"/>
      <c r="D2435" s="292">
        <v>3</v>
      </c>
      <c r="E2435" s="292" t="s">
        <v>911</v>
      </c>
      <c r="F2435" s="292">
        <v>2</v>
      </c>
      <c r="G2435" s="292">
        <v>2</v>
      </c>
      <c r="H2435" s="292">
        <v>2</v>
      </c>
      <c r="I2435" s="292">
        <v>2</v>
      </c>
      <c r="J2435" s="292">
        <v>2</v>
      </c>
    </row>
    <row r="2436" spans="1:10" ht="18.75">
      <c r="A2436" s="179"/>
      <c r="B2436" s="182" t="s">
        <v>1170</v>
      </c>
      <c r="C2436" s="213"/>
      <c r="D2436" s="213" t="s">
        <v>911</v>
      </c>
      <c r="E2436" s="213" t="s">
        <v>911</v>
      </c>
      <c r="F2436" s="213">
        <v>2</v>
      </c>
      <c r="G2436" s="213">
        <v>2</v>
      </c>
      <c r="H2436" s="213">
        <v>2</v>
      </c>
      <c r="I2436" s="213">
        <v>2</v>
      </c>
      <c r="J2436" s="213">
        <v>2</v>
      </c>
    </row>
    <row r="2437" spans="1:10" ht="18.75">
      <c r="A2437" s="179">
        <v>66</v>
      </c>
      <c r="B2437" s="184" t="s">
        <v>90</v>
      </c>
      <c r="C2437" s="245" t="s">
        <v>407</v>
      </c>
      <c r="D2437" s="245">
        <v>3</v>
      </c>
      <c r="E2437" s="245" t="s">
        <v>911</v>
      </c>
      <c r="F2437" s="245">
        <v>2</v>
      </c>
      <c r="G2437" s="245" t="s">
        <v>911</v>
      </c>
      <c r="H2437" s="245" t="s">
        <v>911</v>
      </c>
      <c r="I2437" s="245" t="s">
        <v>911</v>
      </c>
      <c r="J2437" s="245" t="s">
        <v>911</v>
      </c>
    </row>
    <row r="2438" spans="1:10" ht="18.75">
      <c r="A2438" s="179"/>
      <c r="B2438" s="166" t="s">
        <v>1160</v>
      </c>
      <c r="C2438" s="213"/>
      <c r="D2438" s="292">
        <v>3</v>
      </c>
      <c r="E2438" s="292" t="s">
        <v>911</v>
      </c>
      <c r="F2438" s="292">
        <v>2</v>
      </c>
      <c r="G2438" s="292" t="s">
        <v>911</v>
      </c>
      <c r="H2438" s="292" t="s">
        <v>911</v>
      </c>
      <c r="I2438" s="292" t="s">
        <v>911</v>
      </c>
      <c r="J2438" s="292" t="s">
        <v>911</v>
      </c>
    </row>
    <row r="2439" spans="1:10" ht="18.75">
      <c r="A2439" s="179"/>
      <c r="B2439" s="182" t="s">
        <v>1170</v>
      </c>
      <c r="C2439" s="213"/>
      <c r="D2439" s="213" t="s">
        <v>911</v>
      </c>
      <c r="E2439" s="213" t="s">
        <v>911</v>
      </c>
      <c r="F2439" s="213">
        <v>2</v>
      </c>
      <c r="G2439" s="213" t="s">
        <v>911</v>
      </c>
      <c r="H2439" s="213" t="s">
        <v>911</v>
      </c>
      <c r="I2439" s="213" t="s">
        <v>911</v>
      </c>
      <c r="J2439" s="213" t="s">
        <v>911</v>
      </c>
    </row>
    <row r="2440" spans="1:10" ht="18.75">
      <c r="A2440" s="179">
        <v>67</v>
      </c>
      <c r="B2440" s="184" t="s">
        <v>91</v>
      </c>
      <c r="C2440" s="245" t="s">
        <v>407</v>
      </c>
      <c r="D2440" s="245">
        <v>13</v>
      </c>
      <c r="E2440" s="245">
        <v>1</v>
      </c>
      <c r="F2440" s="245">
        <v>3</v>
      </c>
      <c r="G2440" s="245" t="s">
        <v>911</v>
      </c>
      <c r="H2440" s="245" t="s">
        <v>911</v>
      </c>
      <c r="I2440" s="245" t="s">
        <v>911</v>
      </c>
      <c r="J2440" s="245" t="s">
        <v>911</v>
      </c>
    </row>
    <row r="2441" spans="1:10" ht="18.75">
      <c r="A2441" s="179"/>
      <c r="B2441" s="166" t="s">
        <v>1160</v>
      </c>
      <c r="C2441" s="213"/>
      <c r="D2441" s="292">
        <v>3</v>
      </c>
      <c r="E2441" s="292">
        <v>1</v>
      </c>
      <c r="F2441" s="292">
        <v>3</v>
      </c>
      <c r="G2441" s="292" t="s">
        <v>911</v>
      </c>
      <c r="H2441" s="292" t="s">
        <v>911</v>
      </c>
      <c r="I2441" s="292" t="s">
        <v>911</v>
      </c>
      <c r="J2441" s="292" t="s">
        <v>911</v>
      </c>
    </row>
    <row r="2442" spans="1:10" ht="18.75">
      <c r="A2442" s="179"/>
      <c r="B2442" s="182" t="s">
        <v>1170</v>
      </c>
      <c r="C2442" s="213"/>
      <c r="D2442" s="213" t="s">
        <v>911</v>
      </c>
      <c r="E2442" s="213" t="s">
        <v>911</v>
      </c>
      <c r="F2442" s="213">
        <v>3</v>
      </c>
      <c r="G2442" s="213" t="s">
        <v>911</v>
      </c>
      <c r="H2442" s="213" t="s">
        <v>911</v>
      </c>
      <c r="I2442" s="213" t="s">
        <v>911</v>
      </c>
      <c r="J2442" s="213" t="s">
        <v>911</v>
      </c>
    </row>
    <row r="2443" spans="1:10" ht="18.75">
      <c r="A2443" s="179">
        <v>68</v>
      </c>
      <c r="B2443" s="184" t="s">
        <v>92</v>
      </c>
      <c r="C2443" s="245" t="s">
        <v>407</v>
      </c>
      <c r="D2443" s="245">
        <v>15</v>
      </c>
      <c r="E2443" s="245">
        <v>1</v>
      </c>
      <c r="F2443" s="245">
        <v>2</v>
      </c>
      <c r="G2443" s="245">
        <v>2</v>
      </c>
      <c r="H2443" s="245">
        <v>2</v>
      </c>
      <c r="I2443" s="245">
        <v>2</v>
      </c>
      <c r="J2443" s="245">
        <v>2</v>
      </c>
    </row>
    <row r="2444" spans="1:10" ht="18.75">
      <c r="A2444" s="179"/>
      <c r="B2444" s="166" t="s">
        <v>1160</v>
      </c>
      <c r="C2444" s="213"/>
      <c r="D2444" s="292">
        <v>4</v>
      </c>
      <c r="E2444" s="292" t="s">
        <v>911</v>
      </c>
      <c r="F2444" s="292">
        <v>2</v>
      </c>
      <c r="G2444" s="292">
        <v>2</v>
      </c>
      <c r="H2444" s="292">
        <v>2</v>
      </c>
      <c r="I2444" s="292">
        <v>2</v>
      </c>
      <c r="J2444" s="292">
        <v>2</v>
      </c>
    </row>
    <row r="2445" spans="1:10" ht="18.75">
      <c r="A2445" s="179"/>
      <c r="B2445" s="182" t="s">
        <v>1170</v>
      </c>
      <c r="C2445" s="213"/>
      <c r="D2445" s="213" t="s">
        <v>911</v>
      </c>
      <c r="E2445" s="213" t="s">
        <v>911</v>
      </c>
      <c r="F2445" s="213">
        <v>2</v>
      </c>
      <c r="G2445" s="213">
        <v>2</v>
      </c>
      <c r="H2445" s="213">
        <v>2</v>
      </c>
      <c r="I2445" s="213">
        <v>2</v>
      </c>
      <c r="J2445" s="213">
        <v>2</v>
      </c>
    </row>
    <row r="2446" spans="1:10" ht="18.75">
      <c r="A2446" s="179">
        <v>69</v>
      </c>
      <c r="B2446" s="255" t="s">
        <v>93</v>
      </c>
      <c r="C2446" s="245"/>
      <c r="D2446" s="245">
        <v>91</v>
      </c>
      <c r="E2446" s="245">
        <v>33</v>
      </c>
      <c r="F2446" s="245">
        <v>5</v>
      </c>
      <c r="G2446" s="245">
        <v>3</v>
      </c>
      <c r="H2446" s="245">
        <v>3</v>
      </c>
      <c r="I2446" s="245">
        <v>3</v>
      </c>
      <c r="J2446" s="245">
        <v>3</v>
      </c>
    </row>
    <row r="2447" spans="1:10" ht="18.75">
      <c r="A2447" s="179"/>
      <c r="B2447" s="166" t="s">
        <v>179</v>
      </c>
      <c r="C2447" s="264"/>
      <c r="D2447" s="309">
        <v>14</v>
      </c>
      <c r="E2447" s="309">
        <v>5</v>
      </c>
      <c r="F2447" s="309">
        <v>2</v>
      </c>
      <c r="G2447" s="309" t="s">
        <v>911</v>
      </c>
      <c r="H2447" s="309">
        <v>1</v>
      </c>
      <c r="I2447" s="309">
        <v>1</v>
      </c>
      <c r="J2447" s="309" t="s">
        <v>911</v>
      </c>
    </row>
    <row r="2448" spans="1:10" ht="18.75">
      <c r="A2448" s="179"/>
      <c r="B2448" s="262" t="s">
        <v>824</v>
      </c>
      <c r="C2448" s="264">
        <v>19258</v>
      </c>
      <c r="D2448" s="264">
        <v>4</v>
      </c>
      <c r="E2448" s="264">
        <v>1</v>
      </c>
      <c r="F2448" s="264" t="s">
        <v>911</v>
      </c>
      <c r="G2448" s="264" t="s">
        <v>911</v>
      </c>
      <c r="H2448" s="264" t="s">
        <v>911</v>
      </c>
      <c r="I2448" s="264">
        <v>1</v>
      </c>
      <c r="J2448" s="264" t="s">
        <v>911</v>
      </c>
    </row>
    <row r="2449" spans="1:10" ht="18.75">
      <c r="A2449" s="179"/>
      <c r="B2449" s="262" t="s">
        <v>627</v>
      </c>
      <c r="C2449" s="264">
        <v>11442</v>
      </c>
      <c r="D2449" s="264">
        <v>11</v>
      </c>
      <c r="E2449" s="264">
        <v>3</v>
      </c>
      <c r="F2449" s="264">
        <v>2</v>
      </c>
      <c r="G2449" s="264" t="s">
        <v>911</v>
      </c>
      <c r="H2449" s="264">
        <v>1</v>
      </c>
      <c r="I2449" s="264" t="s">
        <v>911</v>
      </c>
      <c r="J2449" s="264" t="s">
        <v>911</v>
      </c>
    </row>
    <row r="2450" spans="1:10" ht="18.75">
      <c r="A2450" s="179"/>
      <c r="B2450" s="166" t="s">
        <v>1160</v>
      </c>
      <c r="C2450" s="264"/>
      <c r="D2450" s="264"/>
      <c r="E2450" s="264"/>
      <c r="F2450" s="309">
        <v>3</v>
      </c>
      <c r="G2450" s="309">
        <v>3</v>
      </c>
      <c r="H2450" s="309">
        <v>2</v>
      </c>
      <c r="I2450" s="309">
        <v>2</v>
      </c>
      <c r="J2450" s="309">
        <v>3</v>
      </c>
    </row>
    <row r="2451" spans="1:10" ht="18.75">
      <c r="A2451" s="179"/>
      <c r="B2451" s="182" t="s">
        <v>406</v>
      </c>
      <c r="C2451" s="264"/>
      <c r="D2451" s="264" t="s">
        <v>911</v>
      </c>
      <c r="E2451" s="264" t="s">
        <v>911</v>
      </c>
      <c r="F2451" s="264">
        <v>1</v>
      </c>
      <c r="G2451" s="264" t="s">
        <v>911</v>
      </c>
      <c r="H2451" s="264">
        <v>1</v>
      </c>
      <c r="I2451" s="264">
        <v>1</v>
      </c>
      <c r="J2451" s="264" t="s">
        <v>911</v>
      </c>
    </row>
    <row r="2452" spans="1:10" ht="18.75">
      <c r="A2452" s="179"/>
      <c r="B2452" s="182" t="s">
        <v>1582</v>
      </c>
      <c r="C2452" s="264"/>
      <c r="D2452" s="264" t="s">
        <v>911</v>
      </c>
      <c r="E2452" s="264" t="s">
        <v>911</v>
      </c>
      <c r="F2452" s="264">
        <v>1</v>
      </c>
      <c r="G2452" s="264">
        <v>1</v>
      </c>
      <c r="H2452" s="264">
        <v>1</v>
      </c>
      <c r="I2452" s="264">
        <v>1</v>
      </c>
      <c r="J2452" s="264">
        <v>1</v>
      </c>
    </row>
    <row r="2453" spans="1:10" ht="18.75">
      <c r="A2453" s="179"/>
      <c r="B2453" s="262" t="s">
        <v>1930</v>
      </c>
      <c r="C2453" s="264"/>
      <c r="D2453" s="264" t="s">
        <v>911</v>
      </c>
      <c r="E2453" s="264" t="s">
        <v>911</v>
      </c>
      <c r="F2453" s="264" t="s">
        <v>911</v>
      </c>
      <c r="G2453" s="264">
        <v>2</v>
      </c>
      <c r="H2453" s="264" t="s">
        <v>911</v>
      </c>
      <c r="I2453" s="264" t="s">
        <v>911</v>
      </c>
      <c r="J2453" s="264">
        <v>2</v>
      </c>
    </row>
    <row r="2454" spans="1:10" ht="18.75">
      <c r="A2454" s="179"/>
      <c r="B2454" s="262" t="s">
        <v>408</v>
      </c>
      <c r="C2454" s="264">
        <v>18560</v>
      </c>
      <c r="D2454" s="264">
        <v>1</v>
      </c>
      <c r="E2454" s="264">
        <v>1</v>
      </c>
      <c r="F2454" s="264">
        <v>1</v>
      </c>
      <c r="G2454" s="264" t="s">
        <v>911</v>
      </c>
      <c r="H2454" s="264" t="s">
        <v>911</v>
      </c>
      <c r="I2454" s="264" t="s">
        <v>911</v>
      </c>
      <c r="J2454" s="264" t="s">
        <v>911</v>
      </c>
    </row>
    <row r="2455" spans="1:10" ht="18.75">
      <c r="A2455" s="179">
        <v>70</v>
      </c>
      <c r="B2455" s="184" t="s">
        <v>94</v>
      </c>
      <c r="C2455" s="213"/>
      <c r="D2455" s="213" t="s">
        <v>911</v>
      </c>
      <c r="E2455" s="213" t="s">
        <v>911</v>
      </c>
      <c r="F2455" s="245">
        <v>3</v>
      </c>
      <c r="G2455" s="245">
        <v>3</v>
      </c>
      <c r="H2455" s="245">
        <v>3</v>
      </c>
      <c r="I2455" s="245">
        <v>3</v>
      </c>
      <c r="J2455" s="245">
        <v>3</v>
      </c>
    </row>
    <row r="2456" spans="1:10" ht="18.75">
      <c r="A2456" s="179"/>
      <c r="B2456" s="166" t="s">
        <v>1160</v>
      </c>
      <c r="C2456" s="213"/>
      <c r="D2456" s="292" t="s">
        <v>911</v>
      </c>
      <c r="E2456" s="292" t="s">
        <v>911</v>
      </c>
      <c r="F2456" s="292">
        <v>3</v>
      </c>
      <c r="G2456" s="292">
        <v>3</v>
      </c>
      <c r="H2456" s="292">
        <v>3</v>
      </c>
      <c r="I2456" s="292">
        <v>3</v>
      </c>
      <c r="J2456" s="292">
        <v>3</v>
      </c>
    </row>
    <row r="2457" spans="1:10" ht="18.75">
      <c r="A2457" s="179"/>
      <c r="B2457" s="182" t="s">
        <v>268</v>
      </c>
      <c r="C2457" s="213"/>
      <c r="D2457" s="213" t="s">
        <v>911</v>
      </c>
      <c r="E2457" s="213"/>
      <c r="F2457" s="213">
        <v>2</v>
      </c>
      <c r="G2457" s="213">
        <v>2</v>
      </c>
      <c r="H2457" s="213">
        <v>2</v>
      </c>
      <c r="I2457" s="213">
        <v>2</v>
      </c>
      <c r="J2457" s="213">
        <v>2</v>
      </c>
    </row>
    <row r="2458" spans="1:10" ht="18.75">
      <c r="A2458" s="179"/>
      <c r="B2458" s="182" t="s">
        <v>305</v>
      </c>
      <c r="C2458" s="213"/>
      <c r="D2458" s="213" t="s">
        <v>911</v>
      </c>
      <c r="E2458" s="213" t="s">
        <v>911</v>
      </c>
      <c r="F2458" s="213">
        <v>1</v>
      </c>
      <c r="G2458" s="213">
        <v>1</v>
      </c>
      <c r="H2458" s="213">
        <v>1</v>
      </c>
      <c r="I2458" s="213">
        <v>1</v>
      </c>
      <c r="J2458" s="213">
        <v>1</v>
      </c>
    </row>
    <row r="2459" spans="1:10" ht="31.5">
      <c r="A2459" s="179">
        <v>71</v>
      </c>
      <c r="B2459" s="184" t="s">
        <v>95</v>
      </c>
      <c r="C2459" s="213"/>
      <c r="D2459" s="213" t="s">
        <v>911</v>
      </c>
      <c r="E2459" s="213" t="s">
        <v>911</v>
      </c>
      <c r="F2459" s="245">
        <v>24</v>
      </c>
      <c r="G2459" s="245">
        <v>21</v>
      </c>
      <c r="H2459" s="245">
        <v>18</v>
      </c>
      <c r="I2459" s="245">
        <v>19</v>
      </c>
      <c r="J2459" s="245">
        <v>20</v>
      </c>
    </row>
    <row r="2460" spans="1:10" ht="18.75">
      <c r="A2460" s="179"/>
      <c r="B2460" s="166" t="s">
        <v>1160</v>
      </c>
      <c r="C2460" s="213"/>
      <c r="D2460" s="292" t="s">
        <v>911</v>
      </c>
      <c r="E2460" s="292" t="s">
        <v>911</v>
      </c>
      <c r="F2460" s="292">
        <v>24</v>
      </c>
      <c r="G2460" s="292">
        <v>21</v>
      </c>
      <c r="H2460" s="292">
        <v>18</v>
      </c>
      <c r="I2460" s="292">
        <v>19</v>
      </c>
      <c r="J2460" s="292">
        <v>20</v>
      </c>
    </row>
    <row r="2461" spans="1:10" ht="18.75">
      <c r="A2461" s="179"/>
      <c r="B2461" s="182" t="s">
        <v>268</v>
      </c>
      <c r="C2461" s="213"/>
      <c r="D2461" s="213" t="s">
        <v>911</v>
      </c>
      <c r="E2461" s="213" t="s">
        <v>911</v>
      </c>
      <c r="F2461" s="213">
        <v>5</v>
      </c>
      <c r="G2461" s="213">
        <v>4</v>
      </c>
      <c r="H2461" s="213">
        <v>3</v>
      </c>
      <c r="I2461" s="213" t="s">
        <v>911</v>
      </c>
      <c r="J2461" s="213">
        <v>3</v>
      </c>
    </row>
    <row r="2462" spans="1:10" ht="18.75">
      <c r="A2462" s="179"/>
      <c r="B2462" s="182" t="s">
        <v>293</v>
      </c>
      <c r="C2462" s="213"/>
      <c r="D2462" s="213" t="s">
        <v>911</v>
      </c>
      <c r="E2462" s="213" t="s">
        <v>911</v>
      </c>
      <c r="F2462" s="213">
        <v>2</v>
      </c>
      <c r="G2462" s="213">
        <v>2</v>
      </c>
      <c r="H2462" s="213">
        <v>2</v>
      </c>
      <c r="I2462" s="213">
        <v>2</v>
      </c>
      <c r="J2462" s="213">
        <v>2</v>
      </c>
    </row>
    <row r="2463" spans="1:10" ht="18.75">
      <c r="A2463" s="179"/>
      <c r="B2463" s="182" t="s">
        <v>1426</v>
      </c>
      <c r="C2463" s="213"/>
      <c r="D2463" s="213" t="s">
        <v>911</v>
      </c>
      <c r="E2463" s="213" t="s">
        <v>911</v>
      </c>
      <c r="F2463" s="213">
        <v>5</v>
      </c>
      <c r="G2463" s="213">
        <v>5</v>
      </c>
      <c r="H2463" s="213">
        <v>5</v>
      </c>
      <c r="I2463" s="213">
        <v>5</v>
      </c>
      <c r="J2463" s="213">
        <v>5</v>
      </c>
    </row>
    <row r="2464" spans="1:10" ht="18.75">
      <c r="A2464" s="179"/>
      <c r="B2464" s="182" t="s">
        <v>1965</v>
      </c>
      <c r="C2464" s="213"/>
      <c r="D2464" s="213" t="s">
        <v>911</v>
      </c>
      <c r="E2464" s="213" t="s">
        <v>911</v>
      </c>
      <c r="F2464" s="213">
        <v>10</v>
      </c>
      <c r="G2464" s="213">
        <v>8</v>
      </c>
      <c r="H2464" s="213">
        <v>6</v>
      </c>
      <c r="I2464" s="213">
        <v>10</v>
      </c>
      <c r="J2464" s="213">
        <v>8</v>
      </c>
    </row>
    <row r="2465" spans="1:10" ht="18.75">
      <c r="A2465" s="179"/>
      <c r="B2465" s="182" t="s">
        <v>305</v>
      </c>
      <c r="C2465" s="213"/>
      <c r="D2465" s="213" t="s">
        <v>911</v>
      </c>
      <c r="E2465" s="213" t="s">
        <v>911</v>
      </c>
      <c r="F2465" s="213">
        <v>2</v>
      </c>
      <c r="G2465" s="213">
        <v>2</v>
      </c>
      <c r="H2465" s="213">
        <v>2</v>
      </c>
      <c r="I2465" s="213">
        <v>2</v>
      </c>
      <c r="J2465" s="213">
        <v>2</v>
      </c>
    </row>
    <row r="2466" spans="1:10" ht="18.75">
      <c r="A2466" s="179">
        <v>72</v>
      </c>
      <c r="B2466" s="184" t="s">
        <v>585</v>
      </c>
      <c r="C2466" s="213"/>
      <c r="D2466" s="213" t="s">
        <v>911</v>
      </c>
      <c r="E2466" s="213" t="s">
        <v>911</v>
      </c>
      <c r="F2466" s="245">
        <v>5</v>
      </c>
      <c r="G2466" s="245">
        <v>5</v>
      </c>
      <c r="H2466" s="245">
        <v>5</v>
      </c>
      <c r="I2466" s="245">
        <v>5</v>
      </c>
      <c r="J2466" s="245">
        <v>5</v>
      </c>
    </row>
    <row r="2467" spans="1:10" ht="18.75">
      <c r="A2467" s="179"/>
      <c r="B2467" s="166" t="s">
        <v>1160</v>
      </c>
      <c r="C2467" s="213"/>
      <c r="D2467" s="213" t="s">
        <v>911</v>
      </c>
      <c r="E2467" s="213" t="s">
        <v>911</v>
      </c>
      <c r="F2467" s="292">
        <v>5</v>
      </c>
      <c r="G2467" s="292">
        <v>5</v>
      </c>
      <c r="H2467" s="292">
        <v>5</v>
      </c>
      <c r="I2467" s="292">
        <v>5</v>
      </c>
      <c r="J2467" s="292">
        <v>5</v>
      </c>
    </row>
    <row r="2468" spans="1:10" ht="18.75">
      <c r="A2468" s="179"/>
      <c r="B2468" s="182" t="s">
        <v>268</v>
      </c>
      <c r="C2468" s="213"/>
      <c r="D2468" s="213" t="s">
        <v>911</v>
      </c>
      <c r="E2468" s="213" t="s">
        <v>911</v>
      </c>
      <c r="F2468" s="213">
        <v>5</v>
      </c>
      <c r="G2468" s="213">
        <v>5</v>
      </c>
      <c r="H2468" s="213">
        <v>5</v>
      </c>
      <c r="I2468" s="213">
        <v>5</v>
      </c>
      <c r="J2468" s="213">
        <v>5</v>
      </c>
    </row>
    <row r="2469" spans="1:10" ht="31.5">
      <c r="A2469" s="179">
        <v>73</v>
      </c>
      <c r="B2469" s="95" t="s">
        <v>96</v>
      </c>
      <c r="C2469" s="245"/>
      <c r="D2469" s="245">
        <v>108</v>
      </c>
      <c r="E2469" s="245">
        <v>10</v>
      </c>
      <c r="F2469" s="245">
        <v>5</v>
      </c>
      <c r="G2469" s="245">
        <v>2</v>
      </c>
      <c r="H2469" s="245">
        <v>3</v>
      </c>
      <c r="I2469" s="245">
        <v>3</v>
      </c>
      <c r="J2469" s="245">
        <v>3</v>
      </c>
    </row>
    <row r="2470" spans="1:10" ht="18.75">
      <c r="A2470" s="179"/>
      <c r="B2470" s="166" t="s">
        <v>1160</v>
      </c>
      <c r="C2470" s="213"/>
      <c r="D2470" s="292" t="s">
        <v>911</v>
      </c>
      <c r="E2470" s="292" t="s">
        <v>911</v>
      </c>
      <c r="F2470" s="292">
        <f>SUM(F2471)</f>
        <v>5</v>
      </c>
      <c r="G2470" s="292">
        <f>SUM(G2471)</f>
        <v>2</v>
      </c>
      <c r="H2470" s="292">
        <f>SUM(H2471)</f>
        <v>3</v>
      </c>
      <c r="I2470" s="292">
        <f>SUM(I2471)</f>
        <v>3</v>
      </c>
      <c r="J2470" s="292">
        <f>SUM(J2471)</f>
        <v>3</v>
      </c>
    </row>
    <row r="2471" spans="1:10" ht="18.75">
      <c r="A2471" s="179"/>
      <c r="B2471" s="182" t="s">
        <v>409</v>
      </c>
      <c r="C2471" s="213"/>
      <c r="D2471" s="213">
        <v>15</v>
      </c>
      <c r="E2471" s="213" t="s">
        <v>911</v>
      </c>
      <c r="F2471" s="213">
        <v>5</v>
      </c>
      <c r="G2471" s="213">
        <v>2</v>
      </c>
      <c r="H2471" s="213">
        <v>3</v>
      </c>
      <c r="I2471" s="213">
        <v>3</v>
      </c>
      <c r="J2471" s="213">
        <v>3</v>
      </c>
    </row>
    <row r="2472" spans="1:10" ht="18.75">
      <c r="A2472" s="179">
        <v>74</v>
      </c>
      <c r="B2472" s="184" t="s">
        <v>507</v>
      </c>
      <c r="C2472" s="213"/>
      <c r="D2472" s="245">
        <v>55</v>
      </c>
      <c r="E2472" s="245">
        <v>20</v>
      </c>
      <c r="F2472" s="245">
        <v>18</v>
      </c>
      <c r="G2472" s="245">
        <v>2</v>
      </c>
      <c r="H2472" s="245">
        <v>5</v>
      </c>
      <c r="I2472" s="245">
        <v>2</v>
      </c>
      <c r="J2472" s="245">
        <v>12</v>
      </c>
    </row>
    <row r="2473" spans="1:10" ht="18.75">
      <c r="A2473" s="179"/>
      <c r="B2473" s="166" t="s">
        <v>180</v>
      </c>
      <c r="C2473" s="213"/>
      <c r="D2473" s="292">
        <v>16</v>
      </c>
      <c r="E2473" s="292">
        <v>5</v>
      </c>
      <c r="F2473" s="292">
        <v>3</v>
      </c>
      <c r="G2473" s="292" t="s">
        <v>911</v>
      </c>
      <c r="H2473" s="292">
        <v>5</v>
      </c>
      <c r="I2473" s="292">
        <v>2</v>
      </c>
      <c r="J2473" s="292">
        <v>6</v>
      </c>
    </row>
    <row r="2474" spans="1:10" ht="18.75">
      <c r="A2474" s="179"/>
      <c r="B2474" s="182" t="s">
        <v>410</v>
      </c>
      <c r="C2474" s="213"/>
      <c r="D2474" s="213">
        <v>2</v>
      </c>
      <c r="E2474" s="213">
        <v>1</v>
      </c>
      <c r="F2474" s="213">
        <v>1</v>
      </c>
      <c r="G2474" s="213" t="s">
        <v>911</v>
      </c>
      <c r="H2474" s="213" t="s">
        <v>911</v>
      </c>
      <c r="I2474" s="213" t="s">
        <v>911</v>
      </c>
      <c r="J2474" s="213" t="s">
        <v>911</v>
      </c>
    </row>
    <row r="2475" spans="1:10" ht="18.75">
      <c r="A2475" s="179"/>
      <c r="B2475" s="182" t="s">
        <v>411</v>
      </c>
      <c r="C2475" s="213"/>
      <c r="D2475" s="213">
        <v>4</v>
      </c>
      <c r="E2475" s="213">
        <v>1</v>
      </c>
      <c r="F2475" s="213">
        <v>1</v>
      </c>
      <c r="G2475" s="213" t="s">
        <v>911</v>
      </c>
      <c r="H2475" s="213" t="s">
        <v>911</v>
      </c>
      <c r="I2475" s="213" t="s">
        <v>911</v>
      </c>
      <c r="J2475" s="213" t="s">
        <v>911</v>
      </c>
    </row>
    <row r="2476" spans="1:10" ht="18.75">
      <c r="A2476" s="179"/>
      <c r="B2476" s="182" t="s">
        <v>412</v>
      </c>
      <c r="C2476" s="213"/>
      <c r="D2476" s="213">
        <v>2</v>
      </c>
      <c r="E2476" s="213" t="s">
        <v>911</v>
      </c>
      <c r="F2476" s="213" t="s">
        <v>911</v>
      </c>
      <c r="G2476" s="213" t="s">
        <v>911</v>
      </c>
      <c r="H2476" s="213" t="s">
        <v>911</v>
      </c>
      <c r="I2476" s="213" t="s">
        <v>911</v>
      </c>
      <c r="J2476" s="213">
        <v>1</v>
      </c>
    </row>
    <row r="2477" spans="1:10" ht="18.75">
      <c r="A2477" s="179"/>
      <c r="B2477" s="182" t="s">
        <v>413</v>
      </c>
      <c r="C2477" s="213"/>
      <c r="D2477" s="213">
        <v>2</v>
      </c>
      <c r="E2477" s="213">
        <v>1</v>
      </c>
      <c r="F2477" s="213">
        <v>1</v>
      </c>
      <c r="G2477" s="213" t="s">
        <v>911</v>
      </c>
      <c r="H2477" s="213">
        <v>1</v>
      </c>
      <c r="I2477" s="213" t="s">
        <v>911</v>
      </c>
      <c r="J2477" s="213">
        <v>1</v>
      </c>
    </row>
    <row r="2478" spans="1:10" ht="18.75">
      <c r="A2478" s="179"/>
      <c r="B2478" s="182" t="s">
        <v>414</v>
      </c>
      <c r="C2478" s="213"/>
      <c r="D2478" s="213">
        <v>1</v>
      </c>
      <c r="E2478" s="213">
        <v>1</v>
      </c>
      <c r="F2478" s="213" t="s">
        <v>911</v>
      </c>
      <c r="G2478" s="213" t="s">
        <v>911</v>
      </c>
      <c r="H2478" s="213" t="s">
        <v>911</v>
      </c>
      <c r="I2478" s="213" t="s">
        <v>911</v>
      </c>
      <c r="J2478" s="213">
        <v>1</v>
      </c>
    </row>
    <row r="2479" spans="1:10" ht="18.75">
      <c r="A2479" s="179"/>
      <c r="B2479" s="166" t="s">
        <v>1160</v>
      </c>
      <c r="C2479" s="213"/>
      <c r="D2479" s="213"/>
      <c r="E2479" s="213"/>
      <c r="F2479" s="213"/>
      <c r="G2479" s="213"/>
      <c r="H2479" s="213"/>
      <c r="I2479" s="213"/>
      <c r="J2479" s="213"/>
    </row>
    <row r="2480" spans="1:10" ht="18.75">
      <c r="A2480" s="179"/>
      <c r="B2480" s="182" t="s">
        <v>415</v>
      </c>
      <c r="C2480" s="213"/>
      <c r="D2480" s="213">
        <v>1</v>
      </c>
      <c r="E2480" s="213">
        <v>1</v>
      </c>
      <c r="F2480" s="213">
        <v>1</v>
      </c>
      <c r="G2480" s="213" t="s">
        <v>911</v>
      </c>
      <c r="H2480" s="213">
        <v>1</v>
      </c>
      <c r="I2480" s="213" t="s">
        <v>911</v>
      </c>
      <c r="J2480" s="213">
        <v>1</v>
      </c>
    </row>
    <row r="2481" spans="1:10" ht="18.75">
      <c r="A2481" s="179"/>
      <c r="B2481" s="182" t="s">
        <v>416</v>
      </c>
      <c r="C2481" s="213"/>
      <c r="D2481" s="213">
        <v>1</v>
      </c>
      <c r="E2481" s="213">
        <v>1</v>
      </c>
      <c r="F2481" s="213" t="s">
        <v>911</v>
      </c>
      <c r="G2481" s="213">
        <v>1</v>
      </c>
      <c r="H2481" s="213" t="s">
        <v>911</v>
      </c>
      <c r="I2481" s="213">
        <v>1</v>
      </c>
      <c r="J2481" s="213" t="s">
        <v>911</v>
      </c>
    </row>
    <row r="2482" spans="1:10" ht="18.75">
      <c r="A2482" s="179"/>
      <c r="B2482" s="182" t="s">
        <v>417</v>
      </c>
      <c r="C2482" s="213"/>
      <c r="D2482" s="213">
        <v>3</v>
      </c>
      <c r="E2482" s="213">
        <v>2</v>
      </c>
      <c r="F2482" s="213">
        <v>1</v>
      </c>
      <c r="G2482" s="213" t="s">
        <v>911</v>
      </c>
      <c r="H2482" s="213">
        <v>1</v>
      </c>
      <c r="I2482" s="213" t="s">
        <v>911</v>
      </c>
      <c r="J2482" s="213" t="s">
        <v>911</v>
      </c>
    </row>
    <row r="2483" spans="1:10" ht="18.75">
      <c r="A2483" s="179"/>
      <c r="B2483" s="182" t="s">
        <v>1965</v>
      </c>
      <c r="C2483" s="213"/>
      <c r="D2483" s="213">
        <v>5</v>
      </c>
      <c r="E2483" s="213" t="s">
        <v>911</v>
      </c>
      <c r="F2483" s="213">
        <v>2</v>
      </c>
      <c r="G2483" s="213" t="s">
        <v>911</v>
      </c>
      <c r="H2483" s="213">
        <v>1</v>
      </c>
      <c r="I2483" s="213" t="s">
        <v>911</v>
      </c>
      <c r="J2483" s="213">
        <v>1</v>
      </c>
    </row>
    <row r="2484" spans="1:10" ht="18.75">
      <c r="A2484" s="179"/>
      <c r="B2484" s="182" t="s">
        <v>418</v>
      </c>
      <c r="C2484" s="213"/>
      <c r="D2484" s="213">
        <v>1</v>
      </c>
      <c r="E2484" s="213">
        <v>1</v>
      </c>
      <c r="F2484" s="213">
        <v>1</v>
      </c>
      <c r="G2484" s="213" t="s">
        <v>911</v>
      </c>
      <c r="H2484" s="213" t="s">
        <v>911</v>
      </c>
      <c r="I2484" s="213" t="s">
        <v>911</v>
      </c>
      <c r="J2484" s="213" t="s">
        <v>911</v>
      </c>
    </row>
    <row r="2485" spans="1:10" ht="18.75">
      <c r="A2485" s="179"/>
      <c r="B2485" s="182" t="s">
        <v>1426</v>
      </c>
      <c r="C2485" s="213"/>
      <c r="D2485" s="213" t="s">
        <v>911</v>
      </c>
      <c r="E2485" s="213" t="s">
        <v>911</v>
      </c>
      <c r="F2485" s="213">
        <v>1</v>
      </c>
      <c r="G2485" s="213">
        <v>1</v>
      </c>
      <c r="H2485" s="213">
        <v>1</v>
      </c>
      <c r="I2485" s="213">
        <v>1</v>
      </c>
      <c r="J2485" s="213">
        <v>1</v>
      </c>
    </row>
    <row r="2486" spans="1:10" ht="18.75">
      <c r="A2486" s="179"/>
      <c r="B2486" s="166" t="s">
        <v>2275</v>
      </c>
      <c r="C2486" s="213"/>
      <c r="D2486" s="292">
        <v>23</v>
      </c>
      <c r="E2486" s="292">
        <v>11</v>
      </c>
      <c r="F2486" s="292">
        <v>9</v>
      </c>
      <c r="G2486" s="292" t="s">
        <v>911</v>
      </c>
      <c r="H2486" s="292" t="s">
        <v>911</v>
      </c>
      <c r="I2486" s="292" t="s">
        <v>911</v>
      </c>
      <c r="J2486" s="292">
        <v>6</v>
      </c>
    </row>
    <row r="2487" spans="1:10" ht="18.75">
      <c r="A2487" s="179"/>
      <c r="B2487" s="182" t="s">
        <v>419</v>
      </c>
      <c r="C2487" s="213"/>
      <c r="D2487" s="213">
        <v>1</v>
      </c>
      <c r="E2487" s="213">
        <v>1</v>
      </c>
      <c r="F2487" s="213">
        <v>1</v>
      </c>
      <c r="G2487" s="213" t="s">
        <v>911</v>
      </c>
      <c r="H2487" s="213" t="s">
        <v>911</v>
      </c>
      <c r="I2487" s="213" t="s">
        <v>911</v>
      </c>
      <c r="J2487" s="213" t="s">
        <v>911</v>
      </c>
    </row>
    <row r="2488" spans="1:10" ht="18.75">
      <c r="A2488" s="179"/>
      <c r="B2488" s="182" t="s">
        <v>2023</v>
      </c>
      <c r="C2488" s="213"/>
      <c r="D2488" s="213">
        <v>5</v>
      </c>
      <c r="E2488" s="213">
        <v>4</v>
      </c>
      <c r="F2488" s="213">
        <v>2</v>
      </c>
      <c r="G2488" s="213" t="s">
        <v>911</v>
      </c>
      <c r="H2488" s="213" t="s">
        <v>911</v>
      </c>
      <c r="I2488" s="213" t="s">
        <v>911</v>
      </c>
      <c r="J2488" s="213">
        <v>2</v>
      </c>
    </row>
    <row r="2489" spans="1:10" ht="18.75">
      <c r="A2489" s="179"/>
      <c r="B2489" s="182" t="s">
        <v>420</v>
      </c>
      <c r="C2489" s="213"/>
      <c r="D2489" s="213">
        <v>1</v>
      </c>
      <c r="E2489" s="213">
        <v>1</v>
      </c>
      <c r="F2489" s="213">
        <v>1</v>
      </c>
      <c r="G2489" s="213" t="s">
        <v>911</v>
      </c>
      <c r="H2489" s="213" t="s">
        <v>911</v>
      </c>
      <c r="I2489" s="213" t="s">
        <v>911</v>
      </c>
      <c r="J2489" s="213" t="s">
        <v>911</v>
      </c>
    </row>
    <row r="2490" spans="1:10" ht="18.75">
      <c r="A2490" s="179"/>
      <c r="B2490" s="182" t="s">
        <v>421</v>
      </c>
      <c r="C2490" s="213"/>
      <c r="D2490" s="213">
        <v>1</v>
      </c>
      <c r="E2490" s="213">
        <v>1</v>
      </c>
      <c r="F2490" s="213">
        <v>1</v>
      </c>
      <c r="G2490" s="213" t="s">
        <v>911</v>
      </c>
      <c r="H2490" s="213" t="s">
        <v>911</v>
      </c>
      <c r="I2490" s="213" t="s">
        <v>911</v>
      </c>
      <c r="J2490" s="213" t="s">
        <v>911</v>
      </c>
    </row>
    <row r="2491" spans="1:10" ht="18.75">
      <c r="A2491" s="179"/>
      <c r="B2491" s="182" t="s">
        <v>653</v>
      </c>
      <c r="C2491" s="213"/>
      <c r="D2491" s="213">
        <v>10</v>
      </c>
      <c r="E2491" s="213">
        <v>4</v>
      </c>
      <c r="F2491" s="213">
        <v>4</v>
      </c>
      <c r="G2491" s="213" t="s">
        <v>911</v>
      </c>
      <c r="H2491" s="213" t="s">
        <v>911</v>
      </c>
      <c r="I2491" s="213" t="s">
        <v>911</v>
      </c>
      <c r="J2491" s="213">
        <v>4</v>
      </c>
    </row>
    <row r="2492" spans="1:10" ht="18.75">
      <c r="A2492" s="179">
        <v>75</v>
      </c>
      <c r="B2492" s="184" t="s">
        <v>1337</v>
      </c>
      <c r="C2492" s="245"/>
      <c r="D2492" s="245">
        <v>10</v>
      </c>
      <c r="E2492" s="245">
        <v>4</v>
      </c>
      <c r="F2492" s="245">
        <v>7</v>
      </c>
      <c r="G2492" s="245">
        <v>5</v>
      </c>
      <c r="H2492" s="245">
        <v>6</v>
      </c>
      <c r="I2492" s="245">
        <v>4</v>
      </c>
      <c r="J2492" s="245">
        <v>1</v>
      </c>
    </row>
    <row r="2493" spans="1:10" ht="18.75">
      <c r="A2493" s="179"/>
      <c r="B2493" s="166" t="s">
        <v>1160</v>
      </c>
      <c r="C2493" s="213"/>
      <c r="D2493" s="292">
        <v>5</v>
      </c>
      <c r="E2493" s="292" t="s">
        <v>911</v>
      </c>
      <c r="F2493" s="292">
        <f>SUM(F2494:F2495)</f>
        <v>7</v>
      </c>
      <c r="G2493" s="292">
        <f>SUM(G2494:G2495)</f>
        <v>5</v>
      </c>
      <c r="H2493" s="292">
        <f>SUM(H2494:H2495)</f>
        <v>6</v>
      </c>
      <c r="I2493" s="292">
        <f>SUM(I2494:I2495)</f>
        <v>4</v>
      </c>
      <c r="J2493" s="292">
        <f>SUM(J2494:J2495)</f>
        <v>1</v>
      </c>
    </row>
    <row r="2494" spans="1:10" ht="18.75">
      <c r="A2494" s="179"/>
      <c r="B2494" s="182" t="s">
        <v>1965</v>
      </c>
      <c r="C2494" s="213"/>
      <c r="D2494" s="213" t="s">
        <v>911</v>
      </c>
      <c r="E2494" s="213" t="s">
        <v>911</v>
      </c>
      <c r="F2494" s="213">
        <v>1</v>
      </c>
      <c r="G2494" s="213" t="s">
        <v>911</v>
      </c>
      <c r="H2494" s="213">
        <v>1</v>
      </c>
      <c r="I2494" s="213" t="s">
        <v>911</v>
      </c>
      <c r="J2494" s="213" t="s">
        <v>911</v>
      </c>
    </row>
    <row r="2495" spans="1:10" ht="18.75">
      <c r="A2495" s="179"/>
      <c r="B2495" s="182" t="s">
        <v>1426</v>
      </c>
      <c r="C2495" s="213"/>
      <c r="D2495" s="213" t="s">
        <v>911</v>
      </c>
      <c r="E2495" s="213" t="s">
        <v>911</v>
      </c>
      <c r="F2495" s="213">
        <v>6</v>
      </c>
      <c r="G2495" s="213">
        <v>5</v>
      </c>
      <c r="H2495" s="213">
        <v>5</v>
      </c>
      <c r="I2495" s="213">
        <v>4</v>
      </c>
      <c r="J2495" s="213">
        <v>1</v>
      </c>
    </row>
    <row r="2496" spans="1:10" ht="18.75">
      <c r="A2496" s="179">
        <v>76</v>
      </c>
      <c r="B2496" s="184" t="s">
        <v>1338</v>
      </c>
      <c r="C2496" s="245"/>
      <c r="D2496" s="245">
        <v>11</v>
      </c>
      <c r="E2496" s="245">
        <v>1</v>
      </c>
      <c r="F2496" s="245">
        <v>5</v>
      </c>
      <c r="G2496" s="245">
        <v>4</v>
      </c>
      <c r="H2496" s="245">
        <v>4</v>
      </c>
      <c r="I2496" s="245">
        <v>3</v>
      </c>
      <c r="J2496" s="245">
        <v>1</v>
      </c>
    </row>
    <row r="2497" spans="1:10" ht="18.75">
      <c r="A2497" s="179"/>
      <c r="B2497" s="166" t="s">
        <v>1160</v>
      </c>
      <c r="C2497" s="213"/>
      <c r="D2497" s="292">
        <v>9</v>
      </c>
      <c r="E2497" s="292" t="s">
        <v>911</v>
      </c>
      <c r="F2497" s="292">
        <f>SUM(F2498:F2499)</f>
        <v>5</v>
      </c>
      <c r="G2497" s="292">
        <f>SUM(G2498:G2499)</f>
        <v>4</v>
      </c>
      <c r="H2497" s="292">
        <f>SUM(H2498:H2499)</f>
        <v>4</v>
      </c>
      <c r="I2497" s="292">
        <f>SUM(I2498:I2499)</f>
        <v>3</v>
      </c>
      <c r="J2497" s="292">
        <f>SUM(J2498:J2499)</f>
        <v>1</v>
      </c>
    </row>
    <row r="2498" spans="1:10" ht="18.75">
      <c r="A2498" s="179"/>
      <c r="B2498" s="182" t="s">
        <v>1965</v>
      </c>
      <c r="C2498" s="213"/>
      <c r="D2498" s="213" t="s">
        <v>911</v>
      </c>
      <c r="E2498" s="213" t="s">
        <v>911</v>
      </c>
      <c r="F2498" s="213">
        <v>1</v>
      </c>
      <c r="G2498" s="213">
        <v>1</v>
      </c>
      <c r="H2498" s="213" t="s">
        <v>911</v>
      </c>
      <c r="I2498" s="213" t="s">
        <v>911</v>
      </c>
      <c r="J2498" s="213" t="s">
        <v>911</v>
      </c>
    </row>
    <row r="2499" spans="1:10" ht="18.75">
      <c r="A2499" s="179"/>
      <c r="B2499" s="182" t="s">
        <v>1426</v>
      </c>
      <c r="C2499" s="213"/>
      <c r="D2499" s="213" t="s">
        <v>911</v>
      </c>
      <c r="E2499" s="213" t="s">
        <v>911</v>
      </c>
      <c r="F2499" s="213">
        <v>4</v>
      </c>
      <c r="G2499" s="213">
        <v>3</v>
      </c>
      <c r="H2499" s="213">
        <v>4</v>
      </c>
      <c r="I2499" s="213">
        <v>3</v>
      </c>
      <c r="J2499" s="213">
        <v>1</v>
      </c>
    </row>
    <row r="2500" spans="1:10" ht="18.75">
      <c r="A2500" s="179">
        <v>77</v>
      </c>
      <c r="B2500" s="184" t="s">
        <v>1339</v>
      </c>
      <c r="C2500" s="245"/>
      <c r="D2500" s="245">
        <v>10</v>
      </c>
      <c r="E2500" s="245">
        <v>1</v>
      </c>
      <c r="F2500" s="245">
        <v>3</v>
      </c>
      <c r="G2500" s="245">
        <v>4</v>
      </c>
      <c r="H2500" s="245">
        <v>3</v>
      </c>
      <c r="I2500" s="245">
        <v>2</v>
      </c>
      <c r="J2500" s="245">
        <v>1</v>
      </c>
    </row>
    <row r="2501" spans="1:10" ht="18.75">
      <c r="A2501" s="179"/>
      <c r="B2501" s="166" t="s">
        <v>1160</v>
      </c>
      <c r="C2501" s="213"/>
      <c r="D2501" s="292">
        <v>7</v>
      </c>
      <c r="E2501" s="292" t="s">
        <v>911</v>
      </c>
      <c r="F2501" s="292">
        <f>SUM(F2502:F2503)</f>
        <v>3</v>
      </c>
      <c r="G2501" s="292">
        <f>SUM(G2502:G2503)</f>
        <v>4</v>
      </c>
      <c r="H2501" s="292">
        <f>SUM(H2502:H2503)</f>
        <v>3</v>
      </c>
      <c r="I2501" s="292">
        <f>SUM(I2502:I2503)</f>
        <v>1</v>
      </c>
      <c r="J2501" s="292">
        <f>SUM(J2502:J2503)</f>
        <v>1</v>
      </c>
    </row>
    <row r="2502" spans="1:10" ht="18.75">
      <c r="A2502" s="179"/>
      <c r="B2502" s="182" t="s">
        <v>1965</v>
      </c>
      <c r="C2502" s="213"/>
      <c r="D2502" s="213" t="s">
        <v>911</v>
      </c>
      <c r="E2502" s="213" t="s">
        <v>911</v>
      </c>
      <c r="F2502" s="213">
        <v>2</v>
      </c>
      <c r="G2502" s="213">
        <v>2</v>
      </c>
      <c r="H2502" s="213">
        <v>1</v>
      </c>
      <c r="I2502" s="213" t="s">
        <v>911</v>
      </c>
      <c r="J2502" s="213" t="s">
        <v>911</v>
      </c>
    </row>
    <row r="2503" spans="1:10" ht="18.75">
      <c r="A2503" s="179"/>
      <c r="B2503" s="182" t="s">
        <v>1426</v>
      </c>
      <c r="C2503" s="213"/>
      <c r="D2503" s="213" t="s">
        <v>911</v>
      </c>
      <c r="E2503" s="213" t="s">
        <v>911</v>
      </c>
      <c r="F2503" s="213">
        <v>1</v>
      </c>
      <c r="G2503" s="213">
        <v>2</v>
      </c>
      <c r="H2503" s="213">
        <v>2</v>
      </c>
      <c r="I2503" s="213">
        <v>1</v>
      </c>
      <c r="J2503" s="213">
        <v>1</v>
      </c>
    </row>
    <row r="2504" spans="1:10" ht="18.75">
      <c r="A2504" s="179"/>
      <c r="B2504" s="166" t="s">
        <v>2275</v>
      </c>
      <c r="C2504" s="213"/>
      <c r="D2504" s="292">
        <v>3</v>
      </c>
      <c r="E2504" s="292">
        <v>1</v>
      </c>
      <c r="F2504" s="292" t="s">
        <v>911</v>
      </c>
      <c r="G2504" s="292" t="s">
        <v>911</v>
      </c>
      <c r="H2504" s="292" t="s">
        <v>911</v>
      </c>
      <c r="I2504" s="292">
        <v>1</v>
      </c>
      <c r="J2504" s="292" t="s">
        <v>911</v>
      </c>
    </row>
    <row r="2505" spans="1:10" ht="18.75">
      <c r="A2505" s="179">
        <v>78</v>
      </c>
      <c r="B2505" s="184" t="s">
        <v>1340</v>
      </c>
      <c r="C2505" s="245"/>
      <c r="D2505" s="245">
        <v>27</v>
      </c>
      <c r="E2505" s="245">
        <v>2</v>
      </c>
      <c r="F2505" s="245">
        <v>2</v>
      </c>
      <c r="G2505" s="245">
        <v>4</v>
      </c>
      <c r="H2505" s="245">
        <v>2</v>
      </c>
      <c r="I2505" s="245">
        <v>3</v>
      </c>
      <c r="J2505" s="245">
        <v>4</v>
      </c>
    </row>
    <row r="2506" spans="1:10" ht="18.75">
      <c r="A2506" s="179"/>
      <c r="B2506" s="166" t="s">
        <v>1160</v>
      </c>
      <c r="C2506" s="213"/>
      <c r="D2506" s="292">
        <v>20</v>
      </c>
      <c r="E2506" s="292" t="s">
        <v>911</v>
      </c>
      <c r="F2506" s="292">
        <f>SUM(F2507:F2508)</f>
        <v>2</v>
      </c>
      <c r="G2506" s="292">
        <f>SUM(G2507:G2508)</f>
        <v>3</v>
      </c>
      <c r="H2506" s="292">
        <f>SUM(H2507:H2508)</f>
        <v>2</v>
      </c>
      <c r="I2506" s="292">
        <f>SUM(I2507:I2508)</f>
        <v>3</v>
      </c>
      <c r="J2506" s="292">
        <f>SUM(J2507:J2508)</f>
        <v>3</v>
      </c>
    </row>
    <row r="2507" spans="1:10" ht="18.75">
      <c r="A2507" s="179"/>
      <c r="B2507" s="182" t="s">
        <v>1965</v>
      </c>
      <c r="C2507" s="213"/>
      <c r="D2507" s="213" t="s">
        <v>911</v>
      </c>
      <c r="E2507" s="213" t="s">
        <v>911</v>
      </c>
      <c r="F2507" s="213">
        <v>1</v>
      </c>
      <c r="G2507" s="213">
        <v>2</v>
      </c>
      <c r="H2507" s="213">
        <v>1</v>
      </c>
      <c r="I2507" s="213">
        <v>1</v>
      </c>
      <c r="J2507" s="213">
        <v>2</v>
      </c>
    </row>
    <row r="2508" spans="1:10" ht="18.75">
      <c r="A2508" s="179"/>
      <c r="B2508" s="182" t="s">
        <v>1426</v>
      </c>
      <c r="C2508" s="213"/>
      <c r="D2508" s="213" t="s">
        <v>911</v>
      </c>
      <c r="E2508" s="213" t="s">
        <v>911</v>
      </c>
      <c r="F2508" s="213">
        <v>1</v>
      </c>
      <c r="G2508" s="213">
        <v>1</v>
      </c>
      <c r="H2508" s="213">
        <v>1</v>
      </c>
      <c r="I2508" s="213">
        <v>2</v>
      </c>
      <c r="J2508" s="213">
        <v>1</v>
      </c>
    </row>
    <row r="2509" spans="1:10" ht="18.75">
      <c r="A2509" s="179"/>
      <c r="B2509" s="166" t="s">
        <v>2275</v>
      </c>
      <c r="C2509" s="213"/>
      <c r="D2509" s="292">
        <v>7</v>
      </c>
      <c r="E2509" s="292" t="s">
        <v>911</v>
      </c>
      <c r="F2509" s="292" t="s">
        <v>911</v>
      </c>
      <c r="G2509" s="292">
        <v>1</v>
      </c>
      <c r="H2509" s="292" t="s">
        <v>911</v>
      </c>
      <c r="I2509" s="292" t="s">
        <v>911</v>
      </c>
      <c r="J2509" s="292">
        <v>1</v>
      </c>
    </row>
    <row r="2510" spans="1:10" ht="31.5">
      <c r="A2510" s="179">
        <v>79</v>
      </c>
      <c r="B2510" s="184" t="s">
        <v>1341</v>
      </c>
      <c r="C2510" s="245"/>
      <c r="D2510" s="245" t="s">
        <v>911</v>
      </c>
      <c r="E2510" s="245" t="s">
        <v>911</v>
      </c>
      <c r="F2510" s="245">
        <v>8</v>
      </c>
      <c r="G2510" s="245">
        <v>4</v>
      </c>
      <c r="H2510" s="245">
        <v>2</v>
      </c>
      <c r="I2510" s="245">
        <v>2</v>
      </c>
      <c r="J2510" s="245">
        <v>2</v>
      </c>
    </row>
    <row r="2511" spans="1:10" ht="18.75">
      <c r="A2511" s="179"/>
      <c r="B2511" s="166" t="s">
        <v>1160</v>
      </c>
      <c r="C2511" s="213"/>
      <c r="D2511" s="292" t="s">
        <v>911</v>
      </c>
      <c r="E2511" s="292" t="s">
        <v>911</v>
      </c>
      <c r="F2511" s="292">
        <f>SUM(F2512:F2513)</f>
        <v>8</v>
      </c>
      <c r="G2511" s="292">
        <f>SUM(G2512:G2513)</f>
        <v>4</v>
      </c>
      <c r="H2511" s="292">
        <f>SUM(H2512:H2513)</f>
        <v>2</v>
      </c>
      <c r="I2511" s="292">
        <f>SUM(I2512:I2513)</f>
        <v>2</v>
      </c>
      <c r="J2511" s="292">
        <f>SUM(J2512:J2513)</f>
        <v>2</v>
      </c>
    </row>
    <row r="2512" spans="1:10" ht="18.75">
      <c r="A2512" s="179"/>
      <c r="B2512" s="182" t="s">
        <v>1965</v>
      </c>
      <c r="C2512" s="213"/>
      <c r="D2512" s="213" t="s">
        <v>911</v>
      </c>
      <c r="E2512" s="213" t="s">
        <v>911</v>
      </c>
      <c r="F2512" s="213">
        <v>4</v>
      </c>
      <c r="G2512" s="213">
        <v>2</v>
      </c>
      <c r="H2512" s="213">
        <v>1</v>
      </c>
      <c r="I2512" s="213">
        <v>1</v>
      </c>
      <c r="J2512" s="213">
        <v>1</v>
      </c>
    </row>
    <row r="2513" spans="1:10" ht="18.75">
      <c r="A2513" s="179"/>
      <c r="B2513" s="182" t="s">
        <v>1426</v>
      </c>
      <c r="C2513" s="213"/>
      <c r="D2513" s="213" t="s">
        <v>911</v>
      </c>
      <c r="E2513" s="213" t="s">
        <v>911</v>
      </c>
      <c r="F2513" s="213">
        <v>4</v>
      </c>
      <c r="G2513" s="213">
        <v>2</v>
      </c>
      <c r="H2513" s="213">
        <v>1</v>
      </c>
      <c r="I2513" s="213">
        <v>1</v>
      </c>
      <c r="J2513" s="213">
        <v>1</v>
      </c>
    </row>
    <row r="2514" spans="1:10" ht="18.75">
      <c r="A2514" s="179">
        <v>80</v>
      </c>
      <c r="B2514" s="184" t="s">
        <v>1342</v>
      </c>
      <c r="C2514" s="245"/>
      <c r="D2514" s="245" t="s">
        <v>911</v>
      </c>
      <c r="E2514" s="245" t="s">
        <v>911</v>
      </c>
      <c r="F2514" s="245">
        <v>10</v>
      </c>
      <c r="G2514" s="245">
        <v>10</v>
      </c>
      <c r="H2514" s="245">
        <v>10</v>
      </c>
      <c r="I2514" s="245">
        <v>10</v>
      </c>
      <c r="J2514" s="245">
        <v>10</v>
      </c>
    </row>
    <row r="2515" spans="1:10" ht="18.75">
      <c r="A2515" s="179"/>
      <c r="B2515" s="166" t="s">
        <v>1160</v>
      </c>
      <c r="C2515" s="213"/>
      <c r="D2515" s="292" t="s">
        <v>911</v>
      </c>
      <c r="E2515" s="292" t="s">
        <v>911</v>
      </c>
      <c r="F2515" s="292">
        <v>10</v>
      </c>
      <c r="G2515" s="292">
        <v>10</v>
      </c>
      <c r="H2515" s="292">
        <f>SUM(H2516:H2517)</f>
        <v>10</v>
      </c>
      <c r="I2515" s="292">
        <f>SUM(I2516:I2517)</f>
        <v>10</v>
      </c>
      <c r="J2515" s="292">
        <f>SUM(J2516:J2517)</f>
        <v>10</v>
      </c>
    </row>
    <row r="2516" spans="1:10" ht="18.75">
      <c r="A2516" s="179"/>
      <c r="B2516" s="182" t="s">
        <v>1965</v>
      </c>
      <c r="C2516" s="213"/>
      <c r="D2516" s="213" t="s">
        <v>911</v>
      </c>
      <c r="E2516" s="213" t="s">
        <v>911</v>
      </c>
      <c r="F2516" s="213" t="s">
        <v>911</v>
      </c>
      <c r="G2516" s="213" t="s">
        <v>911</v>
      </c>
      <c r="H2516" s="213" t="s">
        <v>911</v>
      </c>
      <c r="I2516" s="213" t="s">
        <v>911</v>
      </c>
      <c r="J2516" s="213" t="s">
        <v>911</v>
      </c>
    </row>
    <row r="2517" spans="1:10" ht="18.75">
      <c r="A2517" s="179"/>
      <c r="B2517" s="182" t="s">
        <v>1426</v>
      </c>
      <c r="C2517" s="213"/>
      <c r="D2517" s="213" t="s">
        <v>911</v>
      </c>
      <c r="E2517" s="213" t="s">
        <v>911</v>
      </c>
      <c r="F2517" s="213">
        <v>10</v>
      </c>
      <c r="G2517" s="213">
        <v>10</v>
      </c>
      <c r="H2517" s="213">
        <v>10</v>
      </c>
      <c r="I2517" s="213">
        <v>10</v>
      </c>
      <c r="J2517" s="213">
        <v>10</v>
      </c>
    </row>
    <row r="2518" spans="1:10" ht="18.75">
      <c r="A2518" s="179">
        <v>81</v>
      </c>
      <c r="B2518" s="217" t="s">
        <v>1344</v>
      </c>
      <c r="C2518" s="214"/>
      <c r="D2518" s="214">
        <v>542</v>
      </c>
      <c r="E2518" s="214">
        <v>348</v>
      </c>
      <c r="F2518" s="214">
        <v>45</v>
      </c>
      <c r="G2518" s="214">
        <v>45</v>
      </c>
      <c r="H2518" s="214">
        <v>50</v>
      </c>
      <c r="I2518" s="214">
        <v>55</v>
      </c>
      <c r="J2518" s="214">
        <v>55</v>
      </c>
    </row>
    <row r="2519" spans="1:10" ht="18.75">
      <c r="A2519" s="179"/>
      <c r="B2519" s="166" t="s">
        <v>1160</v>
      </c>
      <c r="C2519" s="214"/>
      <c r="D2519" s="294" t="s">
        <v>911</v>
      </c>
      <c r="E2519" s="294" t="s">
        <v>911</v>
      </c>
      <c r="F2519" s="294">
        <v>45</v>
      </c>
      <c r="G2519" s="294">
        <v>45</v>
      </c>
      <c r="H2519" s="294">
        <v>50</v>
      </c>
      <c r="I2519" s="294">
        <v>55</v>
      </c>
      <c r="J2519" s="294">
        <v>55</v>
      </c>
    </row>
    <row r="2520" spans="1:10" ht="18.75">
      <c r="A2520" s="179"/>
      <c r="B2520" s="98" t="s">
        <v>422</v>
      </c>
      <c r="C2520" s="121" t="s">
        <v>423</v>
      </c>
      <c r="D2520" s="121">
        <v>278</v>
      </c>
      <c r="E2520" s="121">
        <v>167</v>
      </c>
      <c r="F2520" s="121">
        <v>45</v>
      </c>
      <c r="G2520" s="121">
        <v>45</v>
      </c>
      <c r="H2520" s="121">
        <v>50</v>
      </c>
      <c r="I2520" s="121">
        <v>55</v>
      </c>
      <c r="J2520" s="121">
        <v>55</v>
      </c>
    </row>
    <row r="2521" spans="1:10" ht="18.75">
      <c r="A2521" s="179">
        <v>82</v>
      </c>
      <c r="B2521" s="95" t="s">
        <v>1768</v>
      </c>
      <c r="C2521" s="256"/>
      <c r="D2521" s="214">
        <v>121</v>
      </c>
      <c r="E2521" s="214">
        <v>23</v>
      </c>
      <c r="F2521" s="214">
        <v>4</v>
      </c>
      <c r="G2521" s="214">
        <v>4</v>
      </c>
      <c r="H2521" s="214">
        <v>4</v>
      </c>
      <c r="I2521" s="214">
        <v>4</v>
      </c>
      <c r="J2521" s="214">
        <v>4</v>
      </c>
    </row>
    <row r="2522" spans="1:10" ht="18.75">
      <c r="A2522" s="179"/>
      <c r="B2522" s="166" t="s">
        <v>180</v>
      </c>
      <c r="C2522" s="121"/>
      <c r="D2522" s="294" t="s">
        <v>911</v>
      </c>
      <c r="E2522" s="294" t="s">
        <v>911</v>
      </c>
      <c r="F2522" s="294">
        <v>4</v>
      </c>
      <c r="G2522" s="294">
        <v>4</v>
      </c>
      <c r="H2522" s="294">
        <v>4</v>
      </c>
      <c r="I2522" s="294">
        <v>4</v>
      </c>
      <c r="J2522" s="294">
        <v>4</v>
      </c>
    </row>
    <row r="2523" spans="1:10" ht="18.75">
      <c r="A2523" s="179"/>
      <c r="B2523" s="98" t="s">
        <v>269</v>
      </c>
      <c r="C2523" s="257">
        <v>39105</v>
      </c>
      <c r="D2523" s="121">
        <v>4</v>
      </c>
      <c r="E2523" s="121">
        <v>4</v>
      </c>
      <c r="F2523" s="121">
        <v>4</v>
      </c>
      <c r="G2523" s="121">
        <v>4</v>
      </c>
      <c r="H2523" s="121">
        <v>4</v>
      </c>
      <c r="I2523" s="121">
        <v>4</v>
      </c>
      <c r="J2523" s="121">
        <v>4</v>
      </c>
    </row>
    <row r="2524" spans="1:10" ht="18.75">
      <c r="A2524" s="179">
        <v>83</v>
      </c>
      <c r="B2524" s="95" t="s">
        <v>1769</v>
      </c>
      <c r="C2524" s="256"/>
      <c r="D2524" s="214">
        <v>135</v>
      </c>
      <c r="E2524" s="214">
        <v>21</v>
      </c>
      <c r="F2524" s="214">
        <v>4</v>
      </c>
      <c r="G2524" s="214">
        <v>4</v>
      </c>
      <c r="H2524" s="214">
        <v>4</v>
      </c>
      <c r="I2524" s="214">
        <v>4</v>
      </c>
      <c r="J2524" s="214">
        <v>4</v>
      </c>
    </row>
    <row r="2525" spans="1:10" ht="18.75">
      <c r="A2525" s="179"/>
      <c r="B2525" s="166" t="s">
        <v>180</v>
      </c>
      <c r="C2525" s="121"/>
      <c r="D2525" s="294" t="s">
        <v>911</v>
      </c>
      <c r="E2525" s="294" t="s">
        <v>911</v>
      </c>
      <c r="F2525" s="294">
        <v>4</v>
      </c>
      <c r="G2525" s="294">
        <v>4</v>
      </c>
      <c r="H2525" s="294">
        <v>4</v>
      </c>
      <c r="I2525" s="294">
        <v>4</v>
      </c>
      <c r="J2525" s="294">
        <v>4</v>
      </c>
    </row>
    <row r="2526" spans="1:10" ht="18.75">
      <c r="A2526" s="179"/>
      <c r="B2526" s="98" t="s">
        <v>269</v>
      </c>
      <c r="C2526" s="257">
        <v>39105</v>
      </c>
      <c r="D2526" s="121">
        <v>8</v>
      </c>
      <c r="E2526" s="121">
        <v>6</v>
      </c>
      <c r="F2526" s="121">
        <v>4</v>
      </c>
      <c r="G2526" s="121">
        <v>4</v>
      </c>
      <c r="H2526" s="121">
        <v>4</v>
      </c>
      <c r="I2526" s="121">
        <v>4</v>
      </c>
      <c r="J2526" s="121">
        <v>4</v>
      </c>
    </row>
    <row r="2527" spans="1:10" ht="18.75">
      <c r="A2527" s="179">
        <v>84</v>
      </c>
      <c r="B2527" s="275" t="s">
        <v>1770</v>
      </c>
      <c r="C2527" s="256"/>
      <c r="D2527" s="214">
        <v>42</v>
      </c>
      <c r="E2527" s="214">
        <v>12</v>
      </c>
      <c r="F2527" s="214">
        <v>8</v>
      </c>
      <c r="G2527" s="214">
        <v>8</v>
      </c>
      <c r="H2527" s="214">
        <v>8</v>
      </c>
      <c r="I2527" s="214">
        <v>4</v>
      </c>
      <c r="J2527" s="214">
        <v>4</v>
      </c>
    </row>
    <row r="2528" spans="1:10" ht="18.75">
      <c r="A2528" s="179"/>
      <c r="B2528" s="166" t="s">
        <v>1160</v>
      </c>
      <c r="C2528" s="214"/>
      <c r="D2528" s="294" t="s">
        <v>911</v>
      </c>
      <c r="E2528" s="294" t="s">
        <v>911</v>
      </c>
      <c r="F2528" s="294">
        <v>8</v>
      </c>
      <c r="G2528" s="294">
        <v>8</v>
      </c>
      <c r="H2528" s="294">
        <v>8</v>
      </c>
      <c r="I2528" s="294">
        <v>4</v>
      </c>
      <c r="J2528" s="294">
        <v>4</v>
      </c>
    </row>
    <row r="2529" spans="1:10" ht="18.75">
      <c r="A2529" s="179"/>
      <c r="B2529" s="98" t="s">
        <v>424</v>
      </c>
      <c r="C2529" s="273">
        <v>39838</v>
      </c>
      <c r="D2529" s="121">
        <v>18</v>
      </c>
      <c r="E2529" s="121">
        <v>12</v>
      </c>
      <c r="F2529" s="121">
        <v>8</v>
      </c>
      <c r="G2529" s="121">
        <v>8</v>
      </c>
      <c r="H2529" s="121">
        <v>8</v>
      </c>
      <c r="I2529" s="121">
        <v>4</v>
      </c>
      <c r="J2529" s="121">
        <v>4</v>
      </c>
    </row>
    <row r="2530" spans="1:10" ht="31.5">
      <c r="A2530" s="179">
        <v>85</v>
      </c>
      <c r="B2530" s="95" t="s">
        <v>1771</v>
      </c>
      <c r="C2530" s="121"/>
      <c r="D2530" s="214">
        <v>144</v>
      </c>
      <c r="E2530" s="214">
        <v>22</v>
      </c>
      <c r="F2530" s="214">
        <v>9</v>
      </c>
      <c r="G2530" s="214">
        <v>9</v>
      </c>
      <c r="H2530" s="214">
        <v>9</v>
      </c>
      <c r="I2530" s="214">
        <v>11</v>
      </c>
      <c r="J2530" s="214">
        <v>11</v>
      </c>
    </row>
    <row r="2531" spans="1:10" ht="18.75">
      <c r="A2531" s="179"/>
      <c r="B2531" s="166" t="s">
        <v>1160</v>
      </c>
      <c r="C2531" s="214"/>
      <c r="D2531" s="294" t="s">
        <v>911</v>
      </c>
      <c r="E2531" s="294" t="s">
        <v>911</v>
      </c>
      <c r="F2531" s="294">
        <v>9</v>
      </c>
      <c r="G2531" s="294">
        <v>9</v>
      </c>
      <c r="H2531" s="294">
        <v>9</v>
      </c>
      <c r="I2531" s="294">
        <v>11</v>
      </c>
      <c r="J2531" s="294">
        <v>11</v>
      </c>
    </row>
    <row r="2532" spans="1:10" ht="18.75">
      <c r="A2532" s="179"/>
      <c r="B2532" s="98" t="s">
        <v>424</v>
      </c>
      <c r="C2532" s="273">
        <v>39838</v>
      </c>
      <c r="D2532" s="121">
        <v>18</v>
      </c>
      <c r="E2532" s="121">
        <v>9</v>
      </c>
      <c r="F2532" s="121">
        <v>9</v>
      </c>
      <c r="G2532" s="121">
        <v>9</v>
      </c>
      <c r="H2532" s="121">
        <v>9</v>
      </c>
      <c r="I2532" s="121">
        <v>11</v>
      </c>
      <c r="J2532" s="121">
        <v>11</v>
      </c>
    </row>
    <row r="2533" spans="1:10" ht="18.75">
      <c r="A2533" s="179">
        <v>86</v>
      </c>
      <c r="B2533" s="184" t="s">
        <v>1772</v>
      </c>
      <c r="C2533" s="213"/>
      <c r="D2533" s="213" t="s">
        <v>911</v>
      </c>
      <c r="E2533" s="245" t="s">
        <v>911</v>
      </c>
      <c r="F2533" s="245">
        <v>5</v>
      </c>
      <c r="G2533" s="245">
        <v>5</v>
      </c>
      <c r="H2533" s="245">
        <v>5</v>
      </c>
      <c r="I2533" s="245">
        <v>5</v>
      </c>
      <c r="J2533" s="245">
        <v>5</v>
      </c>
    </row>
    <row r="2534" spans="1:10" ht="18.75">
      <c r="A2534" s="179"/>
      <c r="B2534" s="166" t="s">
        <v>1160</v>
      </c>
      <c r="C2534" s="213"/>
      <c r="D2534" s="213" t="s">
        <v>911</v>
      </c>
      <c r="E2534" s="213" t="s">
        <v>911</v>
      </c>
      <c r="F2534" s="292">
        <v>5</v>
      </c>
      <c r="G2534" s="292">
        <v>5</v>
      </c>
      <c r="H2534" s="292">
        <v>5</v>
      </c>
      <c r="I2534" s="292">
        <v>5</v>
      </c>
      <c r="J2534" s="292">
        <v>5</v>
      </c>
    </row>
    <row r="2535" spans="1:10" ht="18.75">
      <c r="A2535" s="179"/>
      <c r="B2535" s="182" t="s">
        <v>425</v>
      </c>
      <c r="C2535" s="90" t="s">
        <v>323</v>
      </c>
      <c r="D2535" s="213" t="s">
        <v>911</v>
      </c>
      <c r="E2535" s="213" t="s">
        <v>911</v>
      </c>
      <c r="F2535" s="213">
        <v>2</v>
      </c>
      <c r="G2535" s="213">
        <v>2</v>
      </c>
      <c r="H2535" s="213">
        <v>2</v>
      </c>
      <c r="I2535" s="213">
        <v>2</v>
      </c>
      <c r="J2535" s="213">
        <v>2</v>
      </c>
    </row>
    <row r="2536" spans="1:10" ht="18.75">
      <c r="A2536" s="179"/>
      <c r="B2536" s="182" t="s">
        <v>426</v>
      </c>
      <c r="C2536" s="213"/>
      <c r="D2536" s="213" t="s">
        <v>911</v>
      </c>
      <c r="E2536" s="213" t="s">
        <v>911</v>
      </c>
      <c r="F2536" s="213">
        <v>3</v>
      </c>
      <c r="G2536" s="213">
        <v>3</v>
      </c>
      <c r="H2536" s="213">
        <v>3</v>
      </c>
      <c r="I2536" s="213">
        <v>3</v>
      </c>
      <c r="J2536" s="213">
        <v>3</v>
      </c>
    </row>
    <row r="2537" spans="1:10" ht="18.75">
      <c r="A2537" s="179">
        <v>87</v>
      </c>
      <c r="B2537" s="184" t="s">
        <v>1343</v>
      </c>
      <c r="C2537" s="213"/>
      <c r="D2537" s="213" t="s">
        <v>911</v>
      </c>
      <c r="E2537" s="213" t="s">
        <v>911</v>
      </c>
      <c r="F2537" s="245">
        <v>10</v>
      </c>
      <c r="G2537" s="245">
        <v>10</v>
      </c>
      <c r="H2537" s="245">
        <v>10</v>
      </c>
      <c r="I2537" s="245">
        <v>10</v>
      </c>
      <c r="J2537" s="245">
        <v>10</v>
      </c>
    </row>
    <row r="2538" spans="1:10" ht="18.75">
      <c r="A2538" s="179"/>
      <c r="B2538" s="166" t="s">
        <v>1160</v>
      </c>
      <c r="C2538" s="213"/>
      <c r="D2538" s="292" t="s">
        <v>911</v>
      </c>
      <c r="E2538" s="292" t="s">
        <v>911</v>
      </c>
      <c r="F2538" s="292">
        <v>10</v>
      </c>
      <c r="G2538" s="292">
        <v>10</v>
      </c>
      <c r="H2538" s="292">
        <v>10</v>
      </c>
      <c r="I2538" s="292">
        <v>10</v>
      </c>
      <c r="J2538" s="292">
        <v>10</v>
      </c>
    </row>
    <row r="2539" spans="1:10" ht="18.75">
      <c r="A2539" s="179"/>
      <c r="B2539" s="182" t="s">
        <v>425</v>
      </c>
      <c r="C2539" s="90" t="s">
        <v>323</v>
      </c>
      <c r="D2539" s="213" t="s">
        <v>911</v>
      </c>
      <c r="E2539" s="213" t="s">
        <v>911</v>
      </c>
      <c r="F2539" s="213">
        <v>3</v>
      </c>
      <c r="G2539" s="213">
        <v>3</v>
      </c>
      <c r="H2539" s="213">
        <v>3</v>
      </c>
      <c r="I2539" s="213">
        <v>3</v>
      </c>
      <c r="J2539" s="213">
        <v>3</v>
      </c>
    </row>
    <row r="2540" spans="1:10" ht="18.75">
      <c r="A2540" s="179"/>
      <c r="B2540" s="182" t="s">
        <v>426</v>
      </c>
      <c r="C2540" s="213"/>
      <c r="D2540" s="213" t="s">
        <v>911</v>
      </c>
      <c r="E2540" s="213" t="s">
        <v>911</v>
      </c>
      <c r="F2540" s="213">
        <v>7</v>
      </c>
      <c r="G2540" s="213">
        <v>7</v>
      </c>
      <c r="H2540" s="213">
        <v>7</v>
      </c>
      <c r="I2540" s="213">
        <v>7</v>
      </c>
      <c r="J2540" s="213">
        <v>7</v>
      </c>
    </row>
    <row r="2541" spans="1:10" ht="18.75">
      <c r="A2541" s="179">
        <v>88</v>
      </c>
      <c r="B2541" s="184" t="s">
        <v>196</v>
      </c>
      <c r="C2541" s="213"/>
      <c r="D2541" s="213" t="s">
        <v>911</v>
      </c>
      <c r="E2541" s="213" t="s">
        <v>911</v>
      </c>
      <c r="F2541" s="245">
        <v>9</v>
      </c>
      <c r="G2541" s="245">
        <v>9</v>
      </c>
      <c r="H2541" s="245">
        <v>9</v>
      </c>
      <c r="I2541" s="245">
        <v>9</v>
      </c>
      <c r="J2541" s="245">
        <v>9</v>
      </c>
    </row>
    <row r="2542" spans="1:10" ht="18.75">
      <c r="A2542" s="179"/>
      <c r="B2542" s="166" t="s">
        <v>1160</v>
      </c>
      <c r="C2542" s="213"/>
      <c r="D2542" s="292" t="s">
        <v>911</v>
      </c>
      <c r="E2542" s="292" t="s">
        <v>911</v>
      </c>
      <c r="F2542" s="292">
        <v>9</v>
      </c>
      <c r="G2542" s="292">
        <v>9</v>
      </c>
      <c r="H2542" s="292">
        <v>9</v>
      </c>
      <c r="I2542" s="292">
        <v>9</v>
      </c>
      <c r="J2542" s="292">
        <v>9</v>
      </c>
    </row>
    <row r="2543" spans="1:10" ht="18.75">
      <c r="A2543" s="179"/>
      <c r="B2543" s="182" t="s">
        <v>425</v>
      </c>
      <c r="C2543" s="90" t="s">
        <v>323</v>
      </c>
      <c r="D2543" s="213" t="s">
        <v>911</v>
      </c>
      <c r="E2543" s="213" t="s">
        <v>911</v>
      </c>
      <c r="F2543" s="213">
        <v>5</v>
      </c>
      <c r="G2543" s="213">
        <v>5</v>
      </c>
      <c r="H2543" s="213">
        <v>5</v>
      </c>
      <c r="I2543" s="213">
        <v>5</v>
      </c>
      <c r="J2543" s="213">
        <v>5</v>
      </c>
    </row>
    <row r="2544" spans="1:10" ht="18.75">
      <c r="A2544" s="179"/>
      <c r="B2544" s="182" t="s">
        <v>426</v>
      </c>
      <c r="C2544" s="213"/>
      <c r="D2544" s="213" t="s">
        <v>911</v>
      </c>
      <c r="E2544" s="213" t="s">
        <v>911</v>
      </c>
      <c r="F2544" s="213">
        <v>4</v>
      </c>
      <c r="G2544" s="213">
        <v>4</v>
      </c>
      <c r="H2544" s="213">
        <v>4</v>
      </c>
      <c r="I2544" s="213">
        <v>4</v>
      </c>
      <c r="J2544" s="213">
        <v>4</v>
      </c>
    </row>
    <row r="2545" spans="1:10" ht="31.5">
      <c r="A2545" s="179">
        <v>89</v>
      </c>
      <c r="B2545" s="184" t="s">
        <v>1773</v>
      </c>
      <c r="C2545" s="213"/>
      <c r="D2545" s="245" t="s">
        <v>911</v>
      </c>
      <c r="E2545" s="245" t="s">
        <v>911</v>
      </c>
      <c r="F2545" s="245">
        <v>5</v>
      </c>
      <c r="G2545" s="245">
        <v>6</v>
      </c>
      <c r="H2545" s="245">
        <v>5</v>
      </c>
      <c r="I2545" s="245">
        <v>5</v>
      </c>
      <c r="J2545" s="245">
        <v>5</v>
      </c>
    </row>
    <row r="2546" spans="1:10" ht="18.75">
      <c r="A2546" s="179"/>
      <c r="B2546" s="166" t="s">
        <v>2275</v>
      </c>
      <c r="C2546" s="213"/>
      <c r="D2546" s="292" t="s">
        <v>911</v>
      </c>
      <c r="E2546" s="292" t="s">
        <v>911</v>
      </c>
      <c r="F2546" s="292">
        <v>5</v>
      </c>
      <c r="G2546" s="292">
        <v>6</v>
      </c>
      <c r="H2546" s="292">
        <v>5</v>
      </c>
      <c r="I2546" s="292">
        <v>5</v>
      </c>
      <c r="J2546" s="292">
        <v>5</v>
      </c>
    </row>
    <row r="2547" spans="1:10" ht="18.75">
      <c r="A2547" s="179"/>
      <c r="B2547" s="182" t="s">
        <v>427</v>
      </c>
      <c r="C2547" s="22" t="s">
        <v>428</v>
      </c>
      <c r="D2547" s="22">
        <v>144</v>
      </c>
      <c r="E2547" s="22">
        <v>35</v>
      </c>
      <c r="F2547" s="22">
        <v>3</v>
      </c>
      <c r="G2547" s="22">
        <v>3</v>
      </c>
      <c r="H2547" s="22">
        <v>1</v>
      </c>
      <c r="I2547" s="22">
        <v>1</v>
      </c>
      <c r="J2547" s="22">
        <v>1</v>
      </c>
    </row>
    <row r="2548" spans="1:10" ht="18.75">
      <c r="A2548" s="179"/>
      <c r="B2548" s="182" t="s">
        <v>1682</v>
      </c>
      <c r="C2548" s="22" t="s">
        <v>1683</v>
      </c>
      <c r="D2548" s="22">
        <v>356</v>
      </c>
      <c r="E2548" s="22">
        <v>39</v>
      </c>
      <c r="F2548" s="22" t="s">
        <v>911</v>
      </c>
      <c r="G2548" s="22">
        <v>1</v>
      </c>
      <c r="H2548" s="22">
        <v>1</v>
      </c>
      <c r="I2548" s="22">
        <v>1</v>
      </c>
      <c r="J2548" s="22">
        <v>1</v>
      </c>
    </row>
    <row r="2549" spans="1:10" ht="18.75">
      <c r="A2549" s="179"/>
      <c r="B2549" s="182" t="s">
        <v>1684</v>
      </c>
      <c r="C2549" s="22" t="s">
        <v>1685</v>
      </c>
      <c r="D2549" s="22">
        <v>35</v>
      </c>
      <c r="E2549" s="22">
        <v>4</v>
      </c>
      <c r="F2549" s="22">
        <v>1</v>
      </c>
      <c r="G2549" s="22">
        <v>1</v>
      </c>
      <c r="H2549" s="22">
        <v>2</v>
      </c>
      <c r="I2549" s="22">
        <v>1</v>
      </c>
      <c r="J2549" s="22">
        <v>1</v>
      </c>
    </row>
    <row r="2550" spans="1:10" ht="18.75">
      <c r="A2550" s="179"/>
      <c r="B2550" s="182" t="s">
        <v>1686</v>
      </c>
      <c r="C2550" s="23" t="s">
        <v>1687</v>
      </c>
      <c r="D2550" s="22">
        <v>3</v>
      </c>
      <c r="E2550" s="22" t="s">
        <v>911</v>
      </c>
      <c r="F2550" s="22">
        <v>1</v>
      </c>
      <c r="G2550" s="22">
        <v>1</v>
      </c>
      <c r="H2550" s="22">
        <v>1</v>
      </c>
      <c r="I2550" s="22">
        <v>2</v>
      </c>
      <c r="J2550" s="22">
        <v>2</v>
      </c>
    </row>
    <row r="2551" spans="1:10" ht="31.5">
      <c r="A2551" s="179">
        <v>90</v>
      </c>
      <c r="B2551" s="184" t="s">
        <v>1100</v>
      </c>
      <c r="C2551" s="213"/>
      <c r="D2551" s="213" t="s">
        <v>911</v>
      </c>
      <c r="E2551" s="213" t="s">
        <v>911</v>
      </c>
      <c r="F2551" s="245">
        <v>29</v>
      </c>
      <c r="G2551" s="245">
        <v>28</v>
      </c>
      <c r="H2551" s="245">
        <v>28</v>
      </c>
      <c r="I2551" s="245">
        <v>28</v>
      </c>
      <c r="J2551" s="245">
        <v>28</v>
      </c>
    </row>
    <row r="2552" spans="1:10" ht="18.75">
      <c r="A2552" s="179"/>
      <c r="B2552" s="166" t="s">
        <v>2275</v>
      </c>
      <c r="C2552" s="213"/>
      <c r="D2552" s="292" t="s">
        <v>911</v>
      </c>
      <c r="E2552" s="292" t="s">
        <v>911</v>
      </c>
      <c r="F2552" s="292">
        <v>29</v>
      </c>
      <c r="G2552" s="292">
        <v>28</v>
      </c>
      <c r="H2552" s="292">
        <v>28</v>
      </c>
      <c r="I2552" s="292">
        <v>28</v>
      </c>
      <c r="J2552" s="292">
        <v>28</v>
      </c>
    </row>
    <row r="2553" spans="1:10" ht="18.75">
      <c r="A2553" s="179"/>
      <c r="B2553" s="182" t="s">
        <v>427</v>
      </c>
      <c r="C2553" s="22" t="s">
        <v>428</v>
      </c>
      <c r="D2553" s="22">
        <v>386</v>
      </c>
      <c r="E2553" s="22">
        <v>125</v>
      </c>
      <c r="F2553" s="22">
        <v>10</v>
      </c>
      <c r="G2553" s="22">
        <v>10</v>
      </c>
      <c r="H2553" s="22">
        <v>10</v>
      </c>
      <c r="I2553" s="22">
        <v>10</v>
      </c>
      <c r="J2553" s="22">
        <v>10</v>
      </c>
    </row>
    <row r="2554" spans="1:10" ht="18.75">
      <c r="A2554" s="179"/>
      <c r="B2554" s="182" t="s">
        <v>1682</v>
      </c>
      <c r="C2554" s="22" t="s">
        <v>1683</v>
      </c>
      <c r="D2554" s="22">
        <v>1075</v>
      </c>
      <c r="E2554" s="22">
        <v>136</v>
      </c>
      <c r="F2554" s="22">
        <v>15</v>
      </c>
      <c r="G2554" s="22">
        <v>15</v>
      </c>
      <c r="H2554" s="22">
        <v>15</v>
      </c>
      <c r="I2554" s="22">
        <v>15</v>
      </c>
      <c r="J2554" s="22">
        <v>15</v>
      </c>
    </row>
    <row r="2555" spans="1:10" ht="18.75">
      <c r="A2555" s="179"/>
      <c r="B2555" s="182" t="s">
        <v>1684</v>
      </c>
      <c r="C2555" s="22" t="s">
        <v>1685</v>
      </c>
      <c r="D2555" s="22">
        <v>77</v>
      </c>
      <c r="E2555" s="22">
        <v>16</v>
      </c>
      <c r="F2555" s="22">
        <v>4</v>
      </c>
      <c r="G2555" s="22">
        <v>3</v>
      </c>
      <c r="H2555" s="22">
        <v>3</v>
      </c>
      <c r="I2555" s="22">
        <v>3</v>
      </c>
      <c r="J2555" s="22">
        <v>3</v>
      </c>
    </row>
    <row r="2556" spans="1:10" ht="18.75">
      <c r="A2556" s="179"/>
      <c r="B2556" s="182" t="s">
        <v>1686</v>
      </c>
      <c r="C2556" s="23" t="s">
        <v>1687</v>
      </c>
      <c r="D2556" s="22">
        <v>28</v>
      </c>
      <c r="E2556" s="22">
        <v>1</v>
      </c>
      <c r="F2556" s="22" t="s">
        <v>911</v>
      </c>
      <c r="G2556" s="22" t="s">
        <v>911</v>
      </c>
      <c r="H2556" s="22" t="s">
        <v>911</v>
      </c>
      <c r="I2556" s="22" t="s">
        <v>911</v>
      </c>
      <c r="J2556" s="22" t="s">
        <v>911</v>
      </c>
    </row>
    <row r="2557" spans="1:10" ht="31.5">
      <c r="A2557" s="179">
        <v>91</v>
      </c>
      <c r="B2557" s="184" t="s">
        <v>1110</v>
      </c>
      <c r="C2557" s="213"/>
      <c r="D2557" s="213" t="s">
        <v>911</v>
      </c>
      <c r="E2557" s="245" t="s">
        <v>911</v>
      </c>
      <c r="F2557" s="245">
        <v>13</v>
      </c>
      <c r="G2557" s="245">
        <v>8</v>
      </c>
      <c r="H2557" s="245">
        <v>8</v>
      </c>
      <c r="I2557" s="245">
        <v>8</v>
      </c>
      <c r="J2557" s="245">
        <v>5</v>
      </c>
    </row>
    <row r="2558" spans="1:10" ht="18.75">
      <c r="A2558" s="179"/>
      <c r="B2558" s="166" t="s">
        <v>2275</v>
      </c>
      <c r="C2558" s="213"/>
      <c r="D2558" s="292" t="s">
        <v>911</v>
      </c>
      <c r="E2558" s="292" t="s">
        <v>911</v>
      </c>
      <c r="F2558" s="292">
        <v>13</v>
      </c>
      <c r="G2558" s="292">
        <v>8</v>
      </c>
      <c r="H2558" s="292">
        <v>8</v>
      </c>
      <c r="I2558" s="292">
        <v>8</v>
      </c>
      <c r="J2558" s="292">
        <v>5</v>
      </c>
    </row>
    <row r="2559" spans="1:10" ht="18.75">
      <c r="A2559" s="179"/>
      <c r="B2559" s="182" t="s">
        <v>427</v>
      </c>
      <c r="C2559" s="22" t="s">
        <v>428</v>
      </c>
      <c r="D2559" s="22">
        <v>100</v>
      </c>
      <c r="E2559" s="22">
        <v>15</v>
      </c>
      <c r="F2559" s="22">
        <v>5</v>
      </c>
      <c r="G2559" s="22">
        <v>2</v>
      </c>
      <c r="H2559" s="22">
        <v>2</v>
      </c>
      <c r="I2559" s="22">
        <v>2</v>
      </c>
      <c r="J2559" s="22">
        <v>1</v>
      </c>
    </row>
    <row r="2560" spans="1:10" ht="18.75">
      <c r="A2560" s="179"/>
      <c r="B2560" s="182" t="s">
        <v>1682</v>
      </c>
      <c r="C2560" s="22" t="s">
        <v>1683</v>
      </c>
      <c r="D2560" s="22">
        <v>376</v>
      </c>
      <c r="E2560" s="22">
        <v>39</v>
      </c>
      <c r="F2560" s="22">
        <v>4</v>
      </c>
      <c r="G2560" s="22">
        <v>3</v>
      </c>
      <c r="H2560" s="22">
        <v>3</v>
      </c>
      <c r="I2560" s="22">
        <v>3</v>
      </c>
      <c r="J2560" s="22">
        <v>2</v>
      </c>
    </row>
    <row r="2561" spans="1:10" ht="18.75">
      <c r="A2561" s="179"/>
      <c r="B2561" s="182" t="s">
        <v>1684</v>
      </c>
      <c r="C2561" s="22" t="s">
        <v>1685</v>
      </c>
      <c r="D2561" s="22">
        <v>20</v>
      </c>
      <c r="E2561" s="22">
        <v>7</v>
      </c>
      <c r="F2561" s="22">
        <v>3</v>
      </c>
      <c r="G2561" s="22">
        <v>2</v>
      </c>
      <c r="H2561" s="22">
        <v>2</v>
      </c>
      <c r="I2561" s="22">
        <v>2</v>
      </c>
      <c r="J2561" s="22">
        <v>1</v>
      </c>
    </row>
    <row r="2562" spans="1:10" ht="18.75">
      <c r="A2562" s="179"/>
      <c r="B2562" s="182" t="s">
        <v>1686</v>
      </c>
      <c r="C2562" s="23" t="s">
        <v>1687</v>
      </c>
      <c r="D2562" s="22">
        <v>15</v>
      </c>
      <c r="E2562" s="22" t="s">
        <v>911</v>
      </c>
      <c r="F2562" s="22">
        <v>1</v>
      </c>
      <c r="G2562" s="22">
        <v>1</v>
      </c>
      <c r="H2562" s="22">
        <v>1</v>
      </c>
      <c r="I2562" s="22">
        <v>1</v>
      </c>
      <c r="J2562" s="22">
        <v>1</v>
      </c>
    </row>
    <row r="2563" spans="1:10" ht="31.5">
      <c r="A2563" s="179">
        <v>92</v>
      </c>
      <c r="B2563" s="184" t="s">
        <v>1109</v>
      </c>
      <c r="C2563" s="213"/>
      <c r="D2563" s="245" t="s">
        <v>911</v>
      </c>
      <c r="E2563" s="245" t="s">
        <v>911</v>
      </c>
      <c r="F2563" s="245">
        <v>2</v>
      </c>
      <c r="G2563" s="245">
        <v>2</v>
      </c>
      <c r="H2563" s="245">
        <v>2</v>
      </c>
      <c r="I2563" s="245">
        <v>2</v>
      </c>
      <c r="J2563" s="245">
        <v>2</v>
      </c>
    </row>
    <row r="2564" spans="1:10" ht="18.75">
      <c r="A2564" s="179"/>
      <c r="B2564" s="166" t="s">
        <v>2275</v>
      </c>
      <c r="C2564" s="213"/>
      <c r="D2564" s="292" t="s">
        <v>911</v>
      </c>
      <c r="E2564" s="292" t="s">
        <v>911</v>
      </c>
      <c r="F2564" s="292">
        <v>2</v>
      </c>
      <c r="G2564" s="292">
        <v>2</v>
      </c>
      <c r="H2564" s="292">
        <v>2</v>
      </c>
      <c r="I2564" s="292">
        <v>2</v>
      </c>
      <c r="J2564" s="292">
        <v>2</v>
      </c>
    </row>
    <row r="2565" spans="1:10" ht="18.75">
      <c r="A2565" s="179"/>
      <c r="B2565" s="182" t="s">
        <v>1686</v>
      </c>
      <c r="C2565" s="23" t="s">
        <v>1687</v>
      </c>
      <c r="D2565" s="22" t="s">
        <v>911</v>
      </c>
      <c r="E2565" s="22" t="s">
        <v>911</v>
      </c>
      <c r="F2565" s="22">
        <v>2</v>
      </c>
      <c r="G2565" s="22">
        <v>2</v>
      </c>
      <c r="H2565" s="22">
        <v>2</v>
      </c>
      <c r="I2565" s="22">
        <v>2</v>
      </c>
      <c r="J2565" s="22">
        <v>2</v>
      </c>
    </row>
    <row r="2566" spans="1:10" ht="47.25">
      <c r="A2566" s="179">
        <v>93</v>
      </c>
      <c r="B2566" s="184" t="s">
        <v>1108</v>
      </c>
      <c r="C2566" s="213"/>
      <c r="D2566" s="245" t="s">
        <v>911</v>
      </c>
      <c r="E2566" s="245" t="s">
        <v>911</v>
      </c>
      <c r="F2566" s="245">
        <v>9</v>
      </c>
      <c r="G2566" s="245">
        <v>11</v>
      </c>
      <c r="H2566" s="245">
        <v>13</v>
      </c>
      <c r="I2566" s="245">
        <v>15</v>
      </c>
      <c r="J2566" s="245">
        <v>17</v>
      </c>
    </row>
    <row r="2567" spans="1:10" ht="18.75">
      <c r="A2567" s="179"/>
      <c r="B2567" s="166" t="s">
        <v>2275</v>
      </c>
      <c r="C2567" s="213"/>
      <c r="D2567" s="292" t="s">
        <v>911</v>
      </c>
      <c r="E2567" s="292" t="s">
        <v>911</v>
      </c>
      <c r="F2567" s="292">
        <v>9</v>
      </c>
      <c r="G2567" s="292">
        <v>11</v>
      </c>
      <c r="H2567" s="292">
        <v>13</v>
      </c>
      <c r="I2567" s="292">
        <v>15</v>
      </c>
      <c r="J2567" s="292">
        <v>17</v>
      </c>
    </row>
    <row r="2568" spans="1:10" ht="18.75">
      <c r="A2568" s="179"/>
      <c r="B2568" s="182" t="s">
        <v>427</v>
      </c>
      <c r="C2568" s="22" t="s">
        <v>428</v>
      </c>
      <c r="D2568" s="22">
        <v>68</v>
      </c>
      <c r="E2568" s="276">
        <v>42071</v>
      </c>
      <c r="F2568" s="22">
        <v>5</v>
      </c>
      <c r="G2568" s="22">
        <v>7</v>
      </c>
      <c r="H2568" s="22">
        <v>7</v>
      </c>
      <c r="I2568" s="22">
        <v>9</v>
      </c>
      <c r="J2568" s="22">
        <v>9</v>
      </c>
    </row>
    <row r="2569" spans="1:10" ht="18.75">
      <c r="A2569" s="179"/>
      <c r="B2569" s="182" t="s">
        <v>1682</v>
      </c>
      <c r="C2569" s="22" t="s">
        <v>1683</v>
      </c>
      <c r="D2569" s="22">
        <v>96</v>
      </c>
      <c r="E2569" s="276">
        <v>42044</v>
      </c>
      <c r="F2569" s="22">
        <v>2</v>
      </c>
      <c r="G2569" s="22">
        <v>3</v>
      </c>
      <c r="H2569" s="22">
        <v>4</v>
      </c>
      <c r="I2569" s="22">
        <v>4</v>
      </c>
      <c r="J2569" s="22">
        <v>5</v>
      </c>
    </row>
    <row r="2570" spans="1:10" ht="18.75">
      <c r="A2570" s="179"/>
      <c r="B2570" s="182" t="s">
        <v>1684</v>
      </c>
      <c r="C2570" s="22" t="s">
        <v>1685</v>
      </c>
      <c r="D2570" s="22">
        <v>19</v>
      </c>
      <c r="E2570" s="22" t="s">
        <v>911</v>
      </c>
      <c r="F2570" s="22">
        <v>1</v>
      </c>
      <c r="G2570" s="22" t="s">
        <v>911</v>
      </c>
      <c r="H2570" s="22">
        <v>1</v>
      </c>
      <c r="I2570" s="22">
        <v>1</v>
      </c>
      <c r="J2570" s="22">
        <v>2</v>
      </c>
    </row>
    <row r="2571" spans="1:10" ht="18.75">
      <c r="A2571" s="179"/>
      <c r="B2571" s="182" t="s">
        <v>1686</v>
      </c>
      <c r="C2571" s="23" t="s">
        <v>1687</v>
      </c>
      <c r="D2571" s="22" t="s">
        <v>911</v>
      </c>
      <c r="E2571" s="22" t="s">
        <v>911</v>
      </c>
      <c r="F2571" s="22">
        <v>1</v>
      </c>
      <c r="G2571" s="22">
        <v>1</v>
      </c>
      <c r="H2571" s="22">
        <v>1</v>
      </c>
      <c r="I2571" s="22">
        <v>1</v>
      </c>
      <c r="J2571" s="22">
        <v>1</v>
      </c>
    </row>
    <row r="2572" spans="1:10" ht="31.5">
      <c r="A2572" s="179">
        <v>94</v>
      </c>
      <c r="B2572" s="184" t="s">
        <v>1107</v>
      </c>
      <c r="C2572" s="213"/>
      <c r="D2572" s="245" t="s">
        <v>911</v>
      </c>
      <c r="E2572" s="245" t="s">
        <v>911</v>
      </c>
      <c r="F2572" s="245">
        <v>10</v>
      </c>
      <c r="G2572" s="245">
        <v>6</v>
      </c>
      <c r="H2572" s="245">
        <v>7</v>
      </c>
      <c r="I2572" s="245">
        <v>9</v>
      </c>
      <c r="J2572" s="245">
        <v>13</v>
      </c>
    </row>
    <row r="2573" spans="1:10" ht="18.75">
      <c r="A2573" s="179"/>
      <c r="B2573" s="166" t="s">
        <v>2275</v>
      </c>
      <c r="C2573" s="213"/>
      <c r="D2573" s="292" t="s">
        <v>911</v>
      </c>
      <c r="E2573" s="292" t="s">
        <v>911</v>
      </c>
      <c r="F2573" s="292">
        <v>10</v>
      </c>
      <c r="G2573" s="292">
        <v>6</v>
      </c>
      <c r="H2573" s="292">
        <v>7</v>
      </c>
      <c r="I2573" s="292">
        <v>9</v>
      </c>
      <c r="J2573" s="292">
        <v>13</v>
      </c>
    </row>
    <row r="2574" spans="1:10" ht="18.75">
      <c r="A2574" s="179"/>
      <c r="B2574" s="182" t="s">
        <v>427</v>
      </c>
      <c r="C2574" s="22" t="s">
        <v>428</v>
      </c>
      <c r="D2574" s="22">
        <v>43</v>
      </c>
      <c r="E2574" s="22">
        <v>11</v>
      </c>
      <c r="F2574" s="22">
        <v>2</v>
      </c>
      <c r="G2574" s="22">
        <v>2</v>
      </c>
      <c r="H2574" s="22" t="s">
        <v>911</v>
      </c>
      <c r="I2574" s="22" t="s">
        <v>911</v>
      </c>
      <c r="J2574" s="22">
        <v>1</v>
      </c>
    </row>
    <row r="2575" spans="1:10" ht="18.75">
      <c r="A2575" s="179"/>
      <c r="B2575" s="182" t="s">
        <v>1682</v>
      </c>
      <c r="C2575" s="22" t="s">
        <v>1683</v>
      </c>
      <c r="D2575" s="22">
        <v>96</v>
      </c>
      <c r="E2575" s="22">
        <v>27</v>
      </c>
      <c r="F2575" s="22">
        <v>4</v>
      </c>
      <c r="G2575" s="22">
        <v>2</v>
      </c>
      <c r="H2575" s="22">
        <v>4</v>
      </c>
      <c r="I2575" s="22">
        <v>6</v>
      </c>
      <c r="J2575" s="22">
        <v>7</v>
      </c>
    </row>
    <row r="2576" spans="1:10" ht="18.75">
      <c r="A2576" s="179"/>
      <c r="B2576" s="182" t="s">
        <v>1684</v>
      </c>
      <c r="C2576" s="22" t="s">
        <v>1685</v>
      </c>
      <c r="D2576" s="22">
        <v>13</v>
      </c>
      <c r="E2576" s="22">
        <v>1</v>
      </c>
      <c r="F2576" s="22">
        <v>3</v>
      </c>
      <c r="G2576" s="22">
        <v>1</v>
      </c>
      <c r="H2576" s="22">
        <v>2</v>
      </c>
      <c r="I2576" s="22">
        <v>2</v>
      </c>
      <c r="J2576" s="22">
        <v>4</v>
      </c>
    </row>
    <row r="2577" spans="1:10" ht="18.75">
      <c r="A2577" s="179"/>
      <c r="B2577" s="182" t="s">
        <v>1686</v>
      </c>
      <c r="C2577" s="23" t="s">
        <v>1687</v>
      </c>
      <c r="D2577" s="22">
        <v>5</v>
      </c>
      <c r="E2577" s="22" t="s">
        <v>911</v>
      </c>
      <c r="F2577" s="22">
        <v>1</v>
      </c>
      <c r="G2577" s="22">
        <v>1</v>
      </c>
      <c r="H2577" s="22">
        <v>1</v>
      </c>
      <c r="I2577" s="22">
        <v>1</v>
      </c>
      <c r="J2577" s="22">
        <v>1</v>
      </c>
    </row>
    <row r="2578" spans="1:10" ht="47.25">
      <c r="A2578" s="179">
        <v>95</v>
      </c>
      <c r="B2578" s="184" t="s">
        <v>1106</v>
      </c>
      <c r="C2578" s="213"/>
      <c r="D2578" s="213" t="s">
        <v>911</v>
      </c>
      <c r="E2578" s="213" t="s">
        <v>911</v>
      </c>
      <c r="F2578" s="245">
        <v>6</v>
      </c>
      <c r="G2578" s="245">
        <v>9</v>
      </c>
      <c r="H2578" s="245">
        <v>13</v>
      </c>
      <c r="I2578" s="245">
        <v>2</v>
      </c>
      <c r="J2578" s="245">
        <v>2</v>
      </c>
    </row>
    <row r="2579" spans="1:10" ht="18.75">
      <c r="A2579" s="179"/>
      <c r="B2579" s="166" t="s">
        <v>2275</v>
      </c>
      <c r="C2579" s="213"/>
      <c r="D2579" s="292" t="s">
        <v>911</v>
      </c>
      <c r="E2579" s="292" t="s">
        <v>911</v>
      </c>
      <c r="F2579" s="292">
        <v>6</v>
      </c>
      <c r="G2579" s="292">
        <v>9</v>
      </c>
      <c r="H2579" s="292">
        <v>13</v>
      </c>
      <c r="I2579" s="292">
        <v>2</v>
      </c>
      <c r="J2579" s="292">
        <v>2</v>
      </c>
    </row>
    <row r="2580" spans="1:10" ht="18.75">
      <c r="A2580" s="179"/>
      <c r="B2580" s="182" t="s">
        <v>427</v>
      </c>
      <c r="C2580" s="22" t="s">
        <v>428</v>
      </c>
      <c r="D2580" s="22">
        <v>59</v>
      </c>
      <c r="E2580" s="22">
        <v>20</v>
      </c>
      <c r="F2580" s="22">
        <v>3</v>
      </c>
      <c r="G2580" s="22">
        <v>5</v>
      </c>
      <c r="H2580" s="22">
        <v>6</v>
      </c>
      <c r="I2580" s="22" t="s">
        <v>911</v>
      </c>
      <c r="J2580" s="22" t="s">
        <v>911</v>
      </c>
    </row>
    <row r="2581" spans="1:10" ht="18.75">
      <c r="A2581" s="179"/>
      <c r="B2581" s="182" t="s">
        <v>1682</v>
      </c>
      <c r="C2581" s="22" t="s">
        <v>1683</v>
      </c>
      <c r="D2581" s="22">
        <v>124</v>
      </c>
      <c r="E2581" s="22">
        <v>55</v>
      </c>
      <c r="F2581" s="22">
        <v>1</v>
      </c>
      <c r="G2581" s="22">
        <v>1</v>
      </c>
      <c r="H2581" s="22">
        <v>4</v>
      </c>
      <c r="I2581" s="22" t="s">
        <v>911</v>
      </c>
      <c r="J2581" s="22" t="s">
        <v>911</v>
      </c>
    </row>
    <row r="2582" spans="1:10" ht="18.75">
      <c r="A2582" s="179"/>
      <c r="B2582" s="182" t="s">
        <v>1684</v>
      </c>
      <c r="C2582" s="22" t="s">
        <v>1685</v>
      </c>
      <c r="D2582" s="22">
        <v>14</v>
      </c>
      <c r="E2582" s="22">
        <v>10</v>
      </c>
      <c r="F2582" s="22" t="s">
        <v>911</v>
      </c>
      <c r="G2582" s="22">
        <v>1</v>
      </c>
      <c r="H2582" s="22">
        <v>1</v>
      </c>
      <c r="I2582" s="22" t="s">
        <v>911</v>
      </c>
      <c r="J2582" s="22" t="s">
        <v>911</v>
      </c>
    </row>
    <row r="2583" spans="1:10" ht="18.75">
      <c r="A2583" s="179"/>
      <c r="B2583" s="182" t="s">
        <v>1686</v>
      </c>
      <c r="C2583" s="23" t="s">
        <v>1687</v>
      </c>
      <c r="D2583" s="22" t="s">
        <v>911</v>
      </c>
      <c r="E2583" s="22" t="s">
        <v>911</v>
      </c>
      <c r="F2583" s="22">
        <v>2</v>
      </c>
      <c r="G2583" s="22">
        <v>2</v>
      </c>
      <c r="H2583" s="22">
        <v>2</v>
      </c>
      <c r="I2583" s="22">
        <v>2</v>
      </c>
      <c r="J2583" s="22">
        <v>2</v>
      </c>
    </row>
    <row r="2584" spans="1:10" ht="47.25">
      <c r="A2584" s="179">
        <v>96</v>
      </c>
      <c r="B2584" s="95" t="s">
        <v>1105</v>
      </c>
      <c r="C2584" s="213"/>
      <c r="D2584" s="213" t="s">
        <v>911</v>
      </c>
      <c r="E2584" s="213" t="s">
        <v>911</v>
      </c>
      <c r="F2584" s="245">
        <v>19</v>
      </c>
      <c r="G2584" s="245">
        <v>5</v>
      </c>
      <c r="H2584" s="245">
        <v>5</v>
      </c>
      <c r="I2584" s="245">
        <v>4</v>
      </c>
      <c r="J2584" s="245">
        <v>3</v>
      </c>
    </row>
    <row r="2585" spans="1:10" ht="18.75">
      <c r="A2585" s="179"/>
      <c r="B2585" s="166" t="s">
        <v>2275</v>
      </c>
      <c r="C2585" s="213"/>
      <c r="D2585" s="292" t="s">
        <v>911</v>
      </c>
      <c r="E2585" s="292" t="s">
        <v>911</v>
      </c>
      <c r="F2585" s="292">
        <v>19</v>
      </c>
      <c r="G2585" s="292">
        <v>5</v>
      </c>
      <c r="H2585" s="292">
        <v>5</v>
      </c>
      <c r="I2585" s="292">
        <v>4</v>
      </c>
      <c r="J2585" s="292">
        <v>3</v>
      </c>
    </row>
    <row r="2586" spans="1:10" ht="18.75">
      <c r="A2586" s="179"/>
      <c r="B2586" s="182" t="s">
        <v>427</v>
      </c>
      <c r="C2586" s="22" t="s">
        <v>428</v>
      </c>
      <c r="D2586" s="22">
        <v>106</v>
      </c>
      <c r="E2586" s="22">
        <v>34</v>
      </c>
      <c r="F2586" s="22">
        <v>6</v>
      </c>
      <c r="G2586" s="22">
        <v>1</v>
      </c>
      <c r="H2586" s="22">
        <v>2</v>
      </c>
      <c r="I2586" s="22">
        <v>2</v>
      </c>
      <c r="J2586" s="22">
        <v>1</v>
      </c>
    </row>
    <row r="2587" spans="1:10" ht="18.75">
      <c r="A2587" s="179"/>
      <c r="B2587" s="182" t="s">
        <v>1682</v>
      </c>
      <c r="C2587" s="22" t="s">
        <v>1683</v>
      </c>
      <c r="D2587" s="22">
        <v>214</v>
      </c>
      <c r="E2587" s="22">
        <v>44</v>
      </c>
      <c r="F2587" s="22">
        <v>8</v>
      </c>
      <c r="G2587" s="22">
        <v>1</v>
      </c>
      <c r="H2587" s="22">
        <v>2</v>
      </c>
      <c r="I2587" s="22">
        <v>1</v>
      </c>
      <c r="J2587" s="22">
        <v>1</v>
      </c>
    </row>
    <row r="2588" spans="1:10" ht="18.75">
      <c r="A2588" s="179"/>
      <c r="B2588" s="182" t="s">
        <v>1684</v>
      </c>
      <c r="C2588" s="22" t="s">
        <v>1685</v>
      </c>
      <c r="D2588" s="22">
        <v>31</v>
      </c>
      <c r="E2588" s="22">
        <v>7</v>
      </c>
      <c r="F2588" s="22">
        <v>4</v>
      </c>
      <c r="G2588" s="22">
        <v>2</v>
      </c>
      <c r="H2588" s="22">
        <v>1</v>
      </c>
      <c r="I2588" s="22">
        <v>1</v>
      </c>
      <c r="J2588" s="22">
        <v>1</v>
      </c>
    </row>
    <row r="2589" spans="1:10" ht="18.75">
      <c r="A2589" s="179"/>
      <c r="B2589" s="182" t="s">
        <v>1686</v>
      </c>
      <c r="C2589" s="23" t="s">
        <v>1687</v>
      </c>
      <c r="D2589" s="22">
        <v>4</v>
      </c>
      <c r="E2589" s="22">
        <v>1</v>
      </c>
      <c r="F2589" s="22">
        <v>1</v>
      </c>
      <c r="G2589" s="22">
        <v>1</v>
      </c>
      <c r="H2589" s="22" t="s">
        <v>911</v>
      </c>
      <c r="I2589" s="22" t="s">
        <v>911</v>
      </c>
      <c r="J2589" s="22" t="s">
        <v>911</v>
      </c>
    </row>
    <row r="2590" spans="1:10" ht="31.5">
      <c r="A2590" s="179">
        <v>97</v>
      </c>
      <c r="B2590" s="184" t="s">
        <v>1104</v>
      </c>
      <c r="C2590" s="213" t="s">
        <v>911</v>
      </c>
      <c r="D2590" s="213" t="s">
        <v>911</v>
      </c>
      <c r="E2590" s="213"/>
      <c r="F2590" s="245">
        <v>4</v>
      </c>
      <c r="G2590" s="245">
        <v>4</v>
      </c>
      <c r="H2590" s="245">
        <v>7</v>
      </c>
      <c r="I2590" s="245">
        <v>8</v>
      </c>
      <c r="J2590" s="245">
        <v>9</v>
      </c>
    </row>
    <row r="2591" spans="1:10" ht="18.75">
      <c r="A2591" s="179"/>
      <c r="B2591" s="166" t="s">
        <v>2275</v>
      </c>
      <c r="C2591" s="292" t="s">
        <v>911</v>
      </c>
      <c r="D2591" s="292" t="s">
        <v>911</v>
      </c>
      <c r="E2591" s="292" t="s">
        <v>911</v>
      </c>
      <c r="F2591" s="292">
        <v>4</v>
      </c>
      <c r="G2591" s="292">
        <v>4</v>
      </c>
      <c r="H2591" s="292">
        <v>7</v>
      </c>
      <c r="I2591" s="292">
        <v>8</v>
      </c>
      <c r="J2591" s="292">
        <v>9</v>
      </c>
    </row>
    <row r="2592" spans="1:10" ht="18.75">
      <c r="A2592" s="179"/>
      <c r="B2592" s="182" t="s">
        <v>427</v>
      </c>
      <c r="C2592" s="22" t="s">
        <v>428</v>
      </c>
      <c r="D2592" s="22">
        <v>14</v>
      </c>
      <c r="E2592" s="22">
        <v>11</v>
      </c>
      <c r="F2592" s="22">
        <v>1</v>
      </c>
      <c r="G2592" s="22">
        <v>1</v>
      </c>
      <c r="H2592" s="22">
        <v>2</v>
      </c>
      <c r="I2592" s="22">
        <v>3</v>
      </c>
      <c r="J2592" s="22">
        <v>5</v>
      </c>
    </row>
    <row r="2593" spans="1:10" ht="18.75">
      <c r="A2593" s="179"/>
      <c r="B2593" s="182" t="s">
        <v>1682</v>
      </c>
      <c r="C2593" s="22" t="s">
        <v>1683</v>
      </c>
      <c r="D2593" s="22">
        <v>4</v>
      </c>
      <c r="E2593" s="22">
        <v>4</v>
      </c>
      <c r="F2593" s="22">
        <v>1</v>
      </c>
      <c r="G2593" s="22">
        <v>1</v>
      </c>
      <c r="H2593" s="22">
        <v>2</v>
      </c>
      <c r="I2593" s="22">
        <v>2</v>
      </c>
      <c r="J2593" s="22">
        <v>2</v>
      </c>
    </row>
    <row r="2594" spans="1:10" ht="18.75">
      <c r="A2594" s="179"/>
      <c r="B2594" s="182" t="s">
        <v>1684</v>
      </c>
      <c r="C2594" s="22" t="s">
        <v>1685</v>
      </c>
      <c r="D2594" s="22">
        <v>4</v>
      </c>
      <c r="E2594" s="22">
        <v>4</v>
      </c>
      <c r="F2594" s="22">
        <v>1</v>
      </c>
      <c r="G2594" s="22">
        <v>1</v>
      </c>
      <c r="H2594" s="22">
        <v>2</v>
      </c>
      <c r="I2594" s="22">
        <v>2</v>
      </c>
      <c r="J2594" s="22">
        <v>2</v>
      </c>
    </row>
    <row r="2595" spans="1:10" ht="18.75">
      <c r="A2595" s="179"/>
      <c r="B2595" s="182" t="s">
        <v>1686</v>
      </c>
      <c r="C2595" s="23" t="s">
        <v>1687</v>
      </c>
      <c r="D2595" s="22" t="s">
        <v>911</v>
      </c>
      <c r="E2595" s="22" t="s">
        <v>911</v>
      </c>
      <c r="F2595" s="22">
        <v>1</v>
      </c>
      <c r="G2595" s="22">
        <v>1</v>
      </c>
      <c r="H2595" s="22">
        <v>1</v>
      </c>
      <c r="I2595" s="22">
        <v>1</v>
      </c>
      <c r="J2595" s="22" t="s">
        <v>911</v>
      </c>
    </row>
    <row r="2596" spans="1:10" ht="31.5">
      <c r="A2596" s="179">
        <v>98</v>
      </c>
      <c r="B2596" s="184" t="s">
        <v>1103</v>
      </c>
      <c r="C2596" s="213" t="s">
        <v>911</v>
      </c>
      <c r="D2596" s="213" t="s">
        <v>911</v>
      </c>
      <c r="E2596" s="213" t="s">
        <v>911</v>
      </c>
      <c r="F2596" s="245">
        <v>17</v>
      </c>
      <c r="G2596" s="245">
        <v>13</v>
      </c>
      <c r="H2596" s="245">
        <v>13</v>
      </c>
      <c r="I2596" s="245">
        <v>10</v>
      </c>
      <c r="J2596" s="245">
        <v>9</v>
      </c>
    </row>
    <row r="2597" spans="1:10" ht="18.75">
      <c r="A2597" s="179"/>
      <c r="B2597" s="166" t="s">
        <v>2275</v>
      </c>
      <c r="C2597" s="213" t="s">
        <v>911</v>
      </c>
      <c r="D2597" s="292" t="s">
        <v>911</v>
      </c>
      <c r="E2597" s="292" t="s">
        <v>911</v>
      </c>
      <c r="F2597" s="292">
        <v>17</v>
      </c>
      <c r="G2597" s="292">
        <v>13</v>
      </c>
      <c r="H2597" s="292">
        <v>13</v>
      </c>
      <c r="I2597" s="292">
        <v>10</v>
      </c>
      <c r="J2597" s="292">
        <v>9</v>
      </c>
    </row>
    <row r="2598" spans="1:10" ht="18.75">
      <c r="A2598" s="179"/>
      <c r="B2598" s="182" t="s">
        <v>427</v>
      </c>
      <c r="C2598" s="22" t="s">
        <v>428</v>
      </c>
      <c r="D2598" s="22">
        <v>36</v>
      </c>
      <c r="E2598" s="22">
        <v>5</v>
      </c>
      <c r="F2598" s="22">
        <v>5</v>
      </c>
      <c r="G2598" s="22">
        <v>4</v>
      </c>
      <c r="H2598" s="22">
        <v>4</v>
      </c>
      <c r="I2598" s="22">
        <v>3</v>
      </c>
      <c r="J2598" s="22">
        <v>3</v>
      </c>
    </row>
    <row r="2599" spans="1:10" ht="18.75">
      <c r="A2599" s="179"/>
      <c r="B2599" s="182" t="s">
        <v>1682</v>
      </c>
      <c r="C2599" s="22" t="s">
        <v>1683</v>
      </c>
      <c r="D2599" s="22">
        <v>66</v>
      </c>
      <c r="E2599" s="22" t="s">
        <v>911</v>
      </c>
      <c r="F2599" s="22">
        <v>7</v>
      </c>
      <c r="G2599" s="22">
        <v>5</v>
      </c>
      <c r="H2599" s="22">
        <v>5</v>
      </c>
      <c r="I2599" s="22">
        <v>4</v>
      </c>
      <c r="J2599" s="22">
        <v>4</v>
      </c>
    </row>
    <row r="2600" spans="1:10" ht="18.75">
      <c r="A2600" s="179"/>
      <c r="B2600" s="182" t="s">
        <v>1684</v>
      </c>
      <c r="C2600" s="22" t="s">
        <v>1685</v>
      </c>
      <c r="D2600" s="22">
        <v>8</v>
      </c>
      <c r="E2600" s="22">
        <v>1</v>
      </c>
      <c r="F2600" s="22">
        <v>4</v>
      </c>
      <c r="G2600" s="22">
        <v>3</v>
      </c>
      <c r="H2600" s="22">
        <v>3</v>
      </c>
      <c r="I2600" s="22">
        <v>3</v>
      </c>
      <c r="J2600" s="22">
        <v>2</v>
      </c>
    </row>
    <row r="2601" spans="1:10" ht="18.75">
      <c r="A2601" s="179"/>
      <c r="B2601" s="182" t="s">
        <v>1686</v>
      </c>
      <c r="C2601" s="23" t="s">
        <v>1687</v>
      </c>
      <c r="D2601" s="22" t="s">
        <v>911</v>
      </c>
      <c r="E2601" s="22" t="s">
        <v>911</v>
      </c>
      <c r="F2601" s="22">
        <v>1</v>
      </c>
      <c r="G2601" s="22">
        <v>1</v>
      </c>
      <c r="H2601" s="22">
        <v>1</v>
      </c>
      <c r="I2601" s="22" t="s">
        <v>911</v>
      </c>
      <c r="J2601" s="22" t="s">
        <v>911</v>
      </c>
    </row>
    <row r="2602" spans="1:10" ht="47.25">
      <c r="A2602" s="179">
        <v>99</v>
      </c>
      <c r="B2602" s="184" t="s">
        <v>1102</v>
      </c>
      <c r="C2602" s="213"/>
      <c r="D2602" s="213" t="s">
        <v>911</v>
      </c>
      <c r="E2602" s="213" t="s">
        <v>911</v>
      </c>
      <c r="F2602" s="245">
        <v>10</v>
      </c>
      <c r="G2602" s="245">
        <v>8</v>
      </c>
      <c r="H2602" s="245">
        <v>7</v>
      </c>
      <c r="I2602" s="245">
        <v>5</v>
      </c>
      <c r="J2602" s="245">
        <v>5</v>
      </c>
    </row>
    <row r="2603" spans="1:10" ht="18.75">
      <c r="A2603" s="179"/>
      <c r="B2603" s="166" t="s">
        <v>2275</v>
      </c>
      <c r="C2603" s="213"/>
      <c r="D2603" s="292" t="s">
        <v>911</v>
      </c>
      <c r="E2603" s="292" t="s">
        <v>911</v>
      </c>
      <c r="F2603" s="292">
        <v>10</v>
      </c>
      <c r="G2603" s="292">
        <v>8</v>
      </c>
      <c r="H2603" s="292">
        <v>7</v>
      </c>
      <c r="I2603" s="292">
        <v>5</v>
      </c>
      <c r="J2603" s="292">
        <v>5</v>
      </c>
    </row>
    <row r="2604" spans="1:10" ht="18.75">
      <c r="A2604" s="179"/>
      <c r="B2604" s="182" t="s">
        <v>427</v>
      </c>
      <c r="C2604" s="22" t="s">
        <v>428</v>
      </c>
      <c r="D2604" s="22" t="s">
        <v>911</v>
      </c>
      <c r="E2604" s="22" t="s">
        <v>911</v>
      </c>
      <c r="F2604" s="22">
        <v>2</v>
      </c>
      <c r="G2604" s="22">
        <v>3</v>
      </c>
      <c r="H2604" s="22">
        <v>1</v>
      </c>
      <c r="I2604" s="22">
        <v>1</v>
      </c>
      <c r="J2604" s="22">
        <v>1</v>
      </c>
    </row>
    <row r="2605" spans="1:10" ht="18.75">
      <c r="A2605" s="179"/>
      <c r="B2605" s="182" t="s">
        <v>1682</v>
      </c>
      <c r="C2605" s="22" t="s">
        <v>1683</v>
      </c>
      <c r="D2605" s="22" t="s">
        <v>911</v>
      </c>
      <c r="E2605" s="22" t="s">
        <v>911</v>
      </c>
      <c r="F2605" s="22">
        <v>5</v>
      </c>
      <c r="G2605" s="22">
        <v>2</v>
      </c>
      <c r="H2605" s="22">
        <v>2</v>
      </c>
      <c r="I2605" s="22">
        <v>1</v>
      </c>
      <c r="J2605" s="22">
        <v>1</v>
      </c>
    </row>
    <row r="2606" spans="1:10" ht="18.75">
      <c r="A2606" s="179"/>
      <c r="B2606" s="182" t="s">
        <v>1684</v>
      </c>
      <c r="C2606" s="22" t="s">
        <v>1685</v>
      </c>
      <c r="D2606" s="22" t="s">
        <v>911</v>
      </c>
      <c r="E2606" s="22" t="s">
        <v>911</v>
      </c>
      <c r="F2606" s="22">
        <v>2</v>
      </c>
      <c r="G2606" s="22">
        <v>1</v>
      </c>
      <c r="H2606" s="22">
        <v>1</v>
      </c>
      <c r="I2606" s="22">
        <v>1</v>
      </c>
      <c r="J2606" s="22">
        <v>1</v>
      </c>
    </row>
    <row r="2607" spans="1:10" ht="18.75">
      <c r="A2607" s="179"/>
      <c r="B2607" s="182" t="s">
        <v>1686</v>
      </c>
      <c r="C2607" s="23" t="s">
        <v>1687</v>
      </c>
      <c r="D2607" s="22" t="s">
        <v>911</v>
      </c>
      <c r="E2607" s="22" t="s">
        <v>911</v>
      </c>
      <c r="F2607" s="22">
        <v>1</v>
      </c>
      <c r="G2607" s="22">
        <v>2</v>
      </c>
      <c r="H2607" s="22">
        <v>3</v>
      </c>
      <c r="I2607" s="22">
        <v>2</v>
      </c>
      <c r="J2607" s="22">
        <v>2</v>
      </c>
    </row>
    <row r="2608" spans="1:10" ht="18.75">
      <c r="A2608" s="179">
        <v>100</v>
      </c>
      <c r="B2608" s="260" t="s">
        <v>1101</v>
      </c>
      <c r="C2608" s="249"/>
      <c r="D2608" s="251">
        <v>10</v>
      </c>
      <c r="E2608" s="251" t="s">
        <v>911</v>
      </c>
      <c r="F2608" s="251">
        <v>9</v>
      </c>
      <c r="G2608" s="251">
        <v>11</v>
      </c>
      <c r="H2608" s="251">
        <v>11</v>
      </c>
      <c r="I2608" s="251">
        <v>11</v>
      </c>
      <c r="J2608" s="251">
        <v>11</v>
      </c>
    </row>
    <row r="2609" spans="1:10" ht="18.75">
      <c r="A2609" s="11"/>
      <c r="B2609" s="166" t="s">
        <v>180</v>
      </c>
      <c r="C2609" s="249" t="s">
        <v>911</v>
      </c>
      <c r="D2609" s="295" t="s">
        <v>911</v>
      </c>
      <c r="E2609" s="295" t="s">
        <v>911</v>
      </c>
      <c r="F2609" s="295">
        <v>9</v>
      </c>
      <c r="G2609" s="295">
        <v>11</v>
      </c>
      <c r="H2609" s="295">
        <v>11</v>
      </c>
      <c r="I2609" s="295">
        <v>11</v>
      </c>
      <c r="J2609" s="295">
        <v>11</v>
      </c>
    </row>
    <row r="2610" spans="1:10" ht="18.75">
      <c r="A2610" s="11"/>
      <c r="B2610" s="247" t="s">
        <v>1984</v>
      </c>
      <c r="C2610" s="249">
        <v>18511</v>
      </c>
      <c r="D2610" s="249">
        <v>6</v>
      </c>
      <c r="E2610" s="249" t="s">
        <v>911</v>
      </c>
      <c r="F2610" s="249">
        <v>6</v>
      </c>
      <c r="G2610" s="249">
        <v>6</v>
      </c>
      <c r="H2610" s="249">
        <v>6</v>
      </c>
      <c r="I2610" s="249">
        <v>6</v>
      </c>
      <c r="J2610" s="249">
        <v>6</v>
      </c>
    </row>
    <row r="2611" spans="1:10" ht="18.75">
      <c r="A2611" s="179"/>
      <c r="B2611" s="247" t="s">
        <v>1985</v>
      </c>
      <c r="C2611" s="270" t="s">
        <v>1986</v>
      </c>
      <c r="D2611" s="249">
        <v>3</v>
      </c>
      <c r="E2611" s="249" t="s">
        <v>911</v>
      </c>
      <c r="F2611" s="249">
        <v>3</v>
      </c>
      <c r="G2611" s="249">
        <v>5</v>
      </c>
      <c r="H2611" s="249">
        <v>5</v>
      </c>
      <c r="I2611" s="249">
        <v>5</v>
      </c>
      <c r="J2611" s="249">
        <v>5</v>
      </c>
    </row>
    <row r="2612" spans="1:10" ht="18.75">
      <c r="A2612" s="179">
        <v>101</v>
      </c>
      <c r="B2612" s="255" t="s">
        <v>1368</v>
      </c>
      <c r="C2612" s="14"/>
      <c r="D2612" s="30"/>
      <c r="E2612" s="30"/>
      <c r="F2612" s="433">
        <v>15</v>
      </c>
      <c r="G2612" s="433">
        <v>15</v>
      </c>
      <c r="H2612" s="433">
        <v>15</v>
      </c>
      <c r="I2612" s="433">
        <v>15</v>
      </c>
      <c r="J2612" s="433">
        <v>15</v>
      </c>
    </row>
    <row r="2613" spans="1:10" ht="18.75">
      <c r="A2613" s="11"/>
      <c r="B2613" s="166" t="s">
        <v>1160</v>
      </c>
      <c r="C2613" s="14"/>
      <c r="D2613" s="30"/>
      <c r="E2613" s="30"/>
      <c r="F2613" s="434">
        <v>15</v>
      </c>
      <c r="G2613" s="434">
        <v>15</v>
      </c>
      <c r="H2613" s="434">
        <v>15</v>
      </c>
      <c r="I2613" s="434">
        <v>15</v>
      </c>
      <c r="J2613" s="434">
        <v>15</v>
      </c>
    </row>
    <row r="2614" spans="1:10" ht="18.75">
      <c r="A2614" s="11"/>
      <c r="B2614" s="262" t="s">
        <v>1364</v>
      </c>
      <c r="C2614" s="14"/>
      <c r="D2614" s="30"/>
      <c r="E2614" s="30"/>
      <c r="F2614" s="432">
        <v>5</v>
      </c>
      <c r="G2614" s="432">
        <v>5</v>
      </c>
      <c r="H2614" s="432">
        <v>5</v>
      </c>
      <c r="I2614" s="432">
        <v>5</v>
      </c>
      <c r="J2614" s="432">
        <v>5</v>
      </c>
    </row>
    <row r="2615" spans="1:10" ht="18.75">
      <c r="A2615" s="11"/>
      <c r="B2615" s="262" t="s">
        <v>1365</v>
      </c>
      <c r="C2615" s="14"/>
      <c r="D2615" s="30"/>
      <c r="E2615" s="30"/>
      <c r="F2615" s="432">
        <v>10</v>
      </c>
      <c r="G2615" s="432">
        <v>10</v>
      </c>
      <c r="H2615" s="432">
        <v>10</v>
      </c>
      <c r="I2615" s="432">
        <v>10</v>
      </c>
      <c r="J2615" s="432">
        <v>10</v>
      </c>
    </row>
    <row r="2616" spans="1:10" ht="18.75">
      <c r="A2616" s="179">
        <v>102</v>
      </c>
      <c r="B2616" s="255" t="s">
        <v>1369</v>
      </c>
      <c r="C2616" s="14"/>
      <c r="D2616" s="30"/>
      <c r="E2616" s="30"/>
      <c r="F2616" s="433">
        <v>13</v>
      </c>
      <c r="G2616" s="433">
        <v>13</v>
      </c>
      <c r="H2616" s="433">
        <v>13</v>
      </c>
      <c r="I2616" s="433">
        <v>13</v>
      </c>
      <c r="J2616" s="433">
        <v>13</v>
      </c>
    </row>
    <row r="2617" spans="1:10" ht="18.75">
      <c r="A2617" s="11"/>
      <c r="B2617" s="166" t="s">
        <v>1160</v>
      </c>
      <c r="C2617" s="14"/>
      <c r="D2617" s="30"/>
      <c r="E2617" s="30"/>
      <c r="F2617" s="434">
        <v>13</v>
      </c>
      <c r="G2617" s="434">
        <v>13</v>
      </c>
      <c r="H2617" s="434">
        <v>13</v>
      </c>
      <c r="I2617" s="434">
        <v>13</v>
      </c>
      <c r="J2617" s="434">
        <v>13</v>
      </c>
    </row>
    <row r="2618" spans="1:10" ht="18.75">
      <c r="A2618" s="11"/>
      <c r="B2618" s="262" t="s">
        <v>1366</v>
      </c>
      <c r="C2618" s="14"/>
      <c r="D2618" s="30"/>
      <c r="E2618" s="30"/>
      <c r="F2618" s="432">
        <v>3</v>
      </c>
      <c r="G2618" s="432">
        <v>3</v>
      </c>
      <c r="H2618" s="432">
        <v>3</v>
      </c>
      <c r="I2618" s="432">
        <v>3</v>
      </c>
      <c r="J2618" s="432">
        <v>3</v>
      </c>
    </row>
    <row r="2619" spans="1:10" ht="18.75">
      <c r="A2619" s="11"/>
      <c r="B2619" s="262" t="s">
        <v>1365</v>
      </c>
      <c r="C2619" s="14"/>
      <c r="D2619" s="30"/>
      <c r="E2619" s="30"/>
      <c r="F2619" s="432">
        <v>10</v>
      </c>
      <c r="G2619" s="432">
        <v>10</v>
      </c>
      <c r="H2619" s="432">
        <v>10</v>
      </c>
      <c r="I2619" s="432">
        <v>10</v>
      </c>
      <c r="J2619" s="432">
        <v>10</v>
      </c>
    </row>
    <row r="2620" spans="1:10" ht="18.75">
      <c r="A2620" s="179">
        <v>103</v>
      </c>
      <c r="B2620" s="255" t="s">
        <v>1370</v>
      </c>
      <c r="C2620" s="14"/>
      <c r="D2620" s="30"/>
      <c r="E2620" s="30"/>
      <c r="F2620" s="433">
        <v>5</v>
      </c>
      <c r="G2620" s="433">
        <v>5</v>
      </c>
      <c r="H2620" s="433">
        <v>5</v>
      </c>
      <c r="I2620" s="433">
        <v>5</v>
      </c>
      <c r="J2620" s="433">
        <v>5</v>
      </c>
    </row>
    <row r="2621" spans="1:10" ht="18.75">
      <c r="A2621" s="11"/>
      <c r="B2621" s="166" t="s">
        <v>1160</v>
      </c>
      <c r="C2621" s="14"/>
      <c r="D2621" s="30"/>
      <c r="E2621" s="30"/>
      <c r="F2621" s="434">
        <v>5</v>
      </c>
      <c r="G2621" s="434">
        <v>5</v>
      </c>
      <c r="H2621" s="434">
        <v>5</v>
      </c>
      <c r="I2621" s="434">
        <v>5</v>
      </c>
      <c r="J2621" s="434">
        <v>5</v>
      </c>
    </row>
    <row r="2622" spans="1:10" ht="18.75">
      <c r="A2622" s="11"/>
      <c r="B2622" s="262" t="s">
        <v>1367</v>
      </c>
      <c r="C2622" s="14"/>
      <c r="D2622" s="30"/>
      <c r="E2622" s="30"/>
      <c r="F2622" s="432">
        <v>5</v>
      </c>
      <c r="G2622" s="432">
        <v>5</v>
      </c>
      <c r="H2622" s="432">
        <v>5</v>
      </c>
      <c r="I2622" s="432">
        <v>5</v>
      </c>
      <c r="J2622" s="432">
        <v>5</v>
      </c>
    </row>
    <row r="2623" spans="1:10" ht="18.75">
      <c r="A2623" s="179">
        <v>104</v>
      </c>
      <c r="B2623" s="255" t="s">
        <v>1371</v>
      </c>
      <c r="C2623" s="14"/>
      <c r="D2623" s="30"/>
      <c r="E2623" s="30"/>
      <c r="F2623" s="433">
        <v>10</v>
      </c>
      <c r="G2623" s="433">
        <v>10</v>
      </c>
      <c r="H2623" s="433">
        <v>10</v>
      </c>
      <c r="I2623" s="433">
        <v>10</v>
      </c>
      <c r="J2623" s="433">
        <v>10</v>
      </c>
    </row>
    <row r="2624" spans="1:10" ht="18.75">
      <c r="A2624" s="11"/>
      <c r="B2624" s="166" t="s">
        <v>1160</v>
      </c>
      <c r="C2624" s="14"/>
      <c r="D2624" s="30"/>
      <c r="E2624" s="30"/>
      <c r="F2624" s="434">
        <v>10</v>
      </c>
      <c r="G2624" s="434">
        <v>10</v>
      </c>
      <c r="H2624" s="434">
        <v>10</v>
      </c>
      <c r="I2624" s="434">
        <v>10</v>
      </c>
      <c r="J2624" s="434">
        <v>10</v>
      </c>
    </row>
    <row r="2625" spans="1:10" ht="18.75">
      <c r="A2625" s="11"/>
      <c r="B2625" s="262" t="s">
        <v>1367</v>
      </c>
      <c r="C2625" s="14"/>
      <c r="D2625" s="30"/>
      <c r="E2625" s="30"/>
      <c r="F2625" s="432">
        <v>5</v>
      </c>
      <c r="G2625" s="432">
        <v>5</v>
      </c>
      <c r="H2625" s="432">
        <v>5</v>
      </c>
      <c r="I2625" s="432">
        <v>5</v>
      </c>
      <c r="J2625" s="432">
        <v>5</v>
      </c>
    </row>
    <row r="2626" spans="1:10" ht="18.75">
      <c r="A2626" s="11"/>
      <c r="B2626" s="262" t="s">
        <v>312</v>
      </c>
      <c r="C2626" s="14"/>
      <c r="D2626" s="30"/>
      <c r="E2626" s="30"/>
      <c r="F2626" s="432">
        <v>5</v>
      </c>
      <c r="G2626" s="432">
        <v>5</v>
      </c>
      <c r="H2626" s="432">
        <v>5</v>
      </c>
      <c r="I2626" s="432">
        <v>5</v>
      </c>
      <c r="J2626" s="432">
        <v>5</v>
      </c>
    </row>
  </sheetData>
  <sheetProtection/>
  <mergeCells count="152">
    <mergeCell ref="A127:J127"/>
    <mergeCell ref="A1730:J1730"/>
    <mergeCell ref="A1731:J1731"/>
    <mergeCell ref="A1647:J1647"/>
    <mergeCell ref="A1648:J1648"/>
    <mergeCell ref="A222:J222"/>
    <mergeCell ref="A152:J152"/>
    <mergeCell ref="A153:J153"/>
    <mergeCell ref="A223:J223"/>
    <mergeCell ref="A1667:J1667"/>
    <mergeCell ref="A2145:J2145"/>
    <mergeCell ref="A2146:J2146"/>
    <mergeCell ref="A2111:J2111"/>
    <mergeCell ref="A2117:J2117"/>
    <mergeCell ref="A2118:J2118"/>
    <mergeCell ref="A2132:J2132"/>
    <mergeCell ref="A2092:J2092"/>
    <mergeCell ref="A2093:J2093"/>
    <mergeCell ref="A2064:J2064"/>
    <mergeCell ref="A2065:J2065"/>
    <mergeCell ref="A2086:J2086"/>
    <mergeCell ref="A2087:J2087"/>
    <mergeCell ref="A2056:J2056"/>
    <mergeCell ref="A2057:J2057"/>
    <mergeCell ref="A2017:J2017"/>
    <mergeCell ref="A2018:J2018"/>
    <mergeCell ref="A2033:J2033"/>
    <mergeCell ref="A2034:J2034"/>
    <mergeCell ref="A2041:J2041"/>
    <mergeCell ref="A2042:J2042"/>
    <mergeCell ref="A1737:J1737"/>
    <mergeCell ref="A1738:J1738"/>
    <mergeCell ref="A2008:J2008"/>
    <mergeCell ref="A2009:J2009"/>
    <mergeCell ref="A1763:J1763"/>
    <mergeCell ref="A1764:J1764"/>
    <mergeCell ref="A1765:J1765"/>
    <mergeCell ref="A1780:J1780"/>
    <mergeCell ref="A1668:J1668"/>
    <mergeCell ref="A1200:J1200"/>
    <mergeCell ref="A1201:J1201"/>
    <mergeCell ref="A1237:J1237"/>
    <mergeCell ref="A1238:J1238"/>
    <mergeCell ref="A1245:J1245"/>
    <mergeCell ref="A1246:J1246"/>
    <mergeCell ref="A1266:J1266"/>
    <mergeCell ref="A1279:J1279"/>
    <mergeCell ref="A1280:J1280"/>
    <mergeCell ref="A1169:J1169"/>
    <mergeCell ref="A1170:J1170"/>
    <mergeCell ref="A1179:J1179"/>
    <mergeCell ref="A1180:J1180"/>
    <mergeCell ref="A1007:J1007"/>
    <mergeCell ref="A1091:J1091"/>
    <mergeCell ref="A1054:J1054"/>
    <mergeCell ref="A1075:J1075"/>
    <mergeCell ref="A1076:J1076"/>
    <mergeCell ref="A1090:J1090"/>
    <mergeCell ref="A1053:J1053"/>
    <mergeCell ref="A1155:J1155"/>
    <mergeCell ref="A981:J981"/>
    <mergeCell ref="A982:J982"/>
    <mergeCell ref="F1:J1"/>
    <mergeCell ref="A2:J2"/>
    <mergeCell ref="A4:A5"/>
    <mergeCell ref="B4:B5"/>
    <mergeCell ref="C4:C5"/>
    <mergeCell ref="D4:D5"/>
    <mergeCell ref="E4:E5"/>
    <mergeCell ref="F4:J4"/>
    <mergeCell ref="A6:J6"/>
    <mergeCell ref="A7:J7"/>
    <mergeCell ref="A8:J8"/>
    <mergeCell ref="A46:J46"/>
    <mergeCell ref="A47:J47"/>
    <mergeCell ref="A88:J88"/>
    <mergeCell ref="A126:J126"/>
    <mergeCell ref="A137:J137"/>
    <mergeCell ref="A144:J144"/>
    <mergeCell ref="A145:J145"/>
    <mergeCell ref="A399:J399"/>
    <mergeCell ref="A230:J230"/>
    <mergeCell ref="A243:J243"/>
    <mergeCell ref="A244:J244"/>
    <mergeCell ref="A312:J312"/>
    <mergeCell ref="A341:J341"/>
    <mergeCell ref="A342:J342"/>
    <mergeCell ref="A355:J355"/>
    <mergeCell ref="A356:J356"/>
    <mergeCell ref="A457:J457"/>
    <mergeCell ref="A369:J369"/>
    <mergeCell ref="A412:J412"/>
    <mergeCell ref="A413:J413"/>
    <mergeCell ref="A437:J437"/>
    <mergeCell ref="A400:J400"/>
    <mergeCell ref="A438:J438"/>
    <mergeCell ref="A492:J492"/>
    <mergeCell ref="A498:J498"/>
    <mergeCell ref="A499:J499"/>
    <mergeCell ref="A504:J504"/>
    <mergeCell ref="A493:J493"/>
    <mergeCell ref="A494:J494"/>
    <mergeCell ref="A519:J519"/>
    <mergeCell ref="A520:J520"/>
    <mergeCell ref="A737:J737"/>
    <mergeCell ref="A505:J505"/>
    <mergeCell ref="A518:J518"/>
    <mergeCell ref="A512:J512"/>
    <mergeCell ref="A513:J513"/>
    <mergeCell ref="A1288:J1288"/>
    <mergeCell ref="A1289:J1289"/>
    <mergeCell ref="A1303:J1303"/>
    <mergeCell ref="A1304:J1304"/>
    <mergeCell ref="A1309:J1309"/>
    <mergeCell ref="A1310:J1310"/>
    <mergeCell ref="A1311:J1311"/>
    <mergeCell ref="A1548:J1548"/>
    <mergeCell ref="A1540:J1540"/>
    <mergeCell ref="A1541:J1541"/>
    <mergeCell ref="A1549:J1549"/>
    <mergeCell ref="A1564:J1564"/>
    <mergeCell ref="A1519:J1519"/>
    <mergeCell ref="A1469:J1469"/>
    <mergeCell ref="A1506:J1506"/>
    <mergeCell ref="A1518:J1518"/>
    <mergeCell ref="A1495:J1495"/>
    <mergeCell ref="A1496:J1496"/>
    <mergeCell ref="A1593:J1593"/>
    <mergeCell ref="A1570:J1570"/>
    <mergeCell ref="A1571:J1571"/>
    <mergeCell ref="A1578:J1578"/>
    <mergeCell ref="A1579:J1579"/>
    <mergeCell ref="A2160:J2160"/>
    <mergeCell ref="A2162:J2162"/>
    <mergeCell ref="A1604:J1604"/>
    <mergeCell ref="A1594:J1594"/>
    <mergeCell ref="A1603:J1603"/>
    <mergeCell ref="A1706:J1706"/>
    <mergeCell ref="A1707:J1707"/>
    <mergeCell ref="A1721:J1721"/>
    <mergeCell ref="A1636:J1636"/>
    <mergeCell ref="A1637:J1637"/>
    <mergeCell ref="A2313:J2313"/>
    <mergeCell ref="A2258:J2258"/>
    <mergeCell ref="A2161:J2161"/>
    <mergeCell ref="A2269:J2269"/>
    <mergeCell ref="A2268:J2268"/>
    <mergeCell ref="A2279:J2279"/>
    <mergeCell ref="A2281:J2281"/>
    <mergeCell ref="A2280:J2280"/>
    <mergeCell ref="A2274:J2274"/>
    <mergeCell ref="A2275:J2275"/>
  </mergeCells>
  <printOptions/>
  <pageMargins left="0.4330708661417323" right="0.2362204724409449" top="0.5905511811023623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SapojnikovaMW</dc:creator>
  <cp:keywords/>
  <dc:description/>
  <cp:lastModifiedBy>Andreeva</cp:lastModifiedBy>
  <cp:lastPrinted>2015-10-06T14:02:33Z</cp:lastPrinted>
  <dcterms:created xsi:type="dcterms:W3CDTF">2010-12-06T06:33:10Z</dcterms:created>
  <dcterms:modified xsi:type="dcterms:W3CDTF">2015-10-07T05:45:06Z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