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431" windowWidth="10830" windowHeight="8325" tabRatio="740" activeTab="0"/>
  </bookViews>
  <sheets>
    <sheet name="Выпол. натур.норм в разрезе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<sst xmlns="http://schemas.openxmlformats.org/spreadsheetml/2006/main" count="47" uniqueCount="46">
  <si>
    <t>Дрожжи</t>
  </si>
  <si>
    <t>Крупы, бобовые</t>
  </si>
  <si>
    <t>Картофель</t>
  </si>
  <si>
    <t>Кондитерские изделия</t>
  </si>
  <si>
    <t>Колбасные изделия</t>
  </si>
  <si>
    <t>Кофейный напиток</t>
  </si>
  <si>
    <t>Мука пшеничная</t>
  </si>
  <si>
    <t>Мука картофельная</t>
  </si>
  <si>
    <t>№ п/п</t>
  </si>
  <si>
    <t>Наименование продуктов</t>
  </si>
  <si>
    <t>Норма в день на одного ребенка</t>
  </si>
  <si>
    <t>ясли</t>
  </si>
  <si>
    <t>сад</t>
  </si>
  <si>
    <t>Норма на все дни пребывания</t>
  </si>
  <si>
    <t>Фактический расход продуктов</t>
  </si>
  <si>
    <t>% выполнения</t>
  </si>
  <si>
    <t>Хлеб пшеничный</t>
  </si>
  <si>
    <t>Хлеб ржаной</t>
  </si>
  <si>
    <t>Макаронные изделия</t>
  </si>
  <si>
    <t>Овощи и др.зелень</t>
  </si>
  <si>
    <t>Фрукты свежие</t>
  </si>
  <si>
    <t>Сухофрукты</t>
  </si>
  <si>
    <t>Соки фруктовые</t>
  </si>
  <si>
    <t>Сахар</t>
  </si>
  <si>
    <t>Птица</t>
  </si>
  <si>
    <t>Мясо</t>
  </si>
  <si>
    <t>Рыба</t>
  </si>
  <si>
    <t>Молоко</t>
  </si>
  <si>
    <t>Творог</t>
  </si>
  <si>
    <t>Сметана</t>
  </si>
  <si>
    <t>Сыр</t>
  </si>
  <si>
    <t>Масло сливочное</t>
  </si>
  <si>
    <t>Масло растительное</t>
  </si>
  <si>
    <t>Яйцо</t>
  </si>
  <si>
    <t>Какао порошок</t>
  </si>
  <si>
    <t>Чай</t>
  </si>
  <si>
    <t>Соль</t>
  </si>
  <si>
    <t>10,5 часов</t>
  </si>
  <si>
    <t>Кол-во детодней</t>
  </si>
  <si>
    <t>Стоимость одного детодня</t>
  </si>
  <si>
    <t xml:space="preserve">ясли </t>
  </si>
  <si>
    <t xml:space="preserve">сад </t>
  </si>
  <si>
    <t>Итого</t>
  </si>
  <si>
    <t>Недорасход, перерасход продуктов</t>
  </si>
  <si>
    <t>Стоимость питания</t>
  </si>
  <si>
    <t>Выполнение натуральных норм по МБДОУ №50 "Солнышко" за 9 месяцев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</si>
</sst>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11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2" borderId="18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 horizontal="center" wrapText="1"/>
    </xf>
    <xf numFmtId="2" fontId="0" fillId="3" borderId="23" xfId="0" applyNumberFormat="1" applyFill="1" applyBorder="1" applyAlignment="1">
      <alignment wrapText="1"/>
    </xf>
    <xf numFmtId="2" fontId="0" fillId="3" borderId="22" xfId="0" applyNumberFormat="1" applyFill="1" applyBorder="1" applyAlignment="1">
      <alignment wrapText="1"/>
    </xf>
    <xf numFmtId="1" fontId="0" fillId="3" borderId="22" xfId="0" applyNumberFormat="1" applyFill="1" applyBorder="1" applyAlignment="1">
      <alignment wrapText="1"/>
    </xf>
    <xf numFmtId="2" fontId="0" fillId="3" borderId="17" xfId="0" applyNumberForma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2" fontId="0" fillId="2" borderId="18" xfId="0" applyNumberFormat="1" applyFill="1" applyBorder="1" applyAlignment="1">
      <alignment wrapText="1"/>
    </xf>
    <xf numFmtId="2" fontId="0" fillId="2" borderId="10" xfId="0" applyNumberFormat="1" applyFill="1" applyBorder="1" applyAlignment="1">
      <alignment wrapText="1"/>
    </xf>
    <xf numFmtId="1" fontId="0" fillId="2" borderId="10" xfId="0" applyNumberFormat="1" applyFill="1" applyBorder="1" applyAlignment="1">
      <alignment wrapText="1"/>
    </xf>
    <xf numFmtId="2" fontId="0" fillId="2" borderId="11" xfId="0" applyNumberFormat="1" applyFill="1" applyBorder="1" applyAlignment="1">
      <alignment wrapText="1"/>
    </xf>
    <xf numFmtId="0" fontId="0" fillId="10" borderId="21" xfId="0" applyFill="1" applyBorder="1" applyAlignment="1">
      <alignment horizontal="center" wrapText="1"/>
    </xf>
    <xf numFmtId="2" fontId="0" fillId="10" borderId="19" xfId="0" applyNumberFormat="1" applyFill="1" applyBorder="1" applyAlignment="1">
      <alignment wrapText="1"/>
    </xf>
    <xf numFmtId="2" fontId="19" fillId="0" borderId="14" xfId="0" applyNumberFormat="1" applyFont="1" applyBorder="1" applyAlignment="1">
      <alignment horizontal="right" wrapText="1"/>
    </xf>
    <xf numFmtId="2" fontId="0" fillId="10" borderId="20" xfId="0" applyNumberFormat="1" applyFill="1" applyBorder="1" applyAlignment="1">
      <alignment wrapText="1"/>
    </xf>
    <xf numFmtId="164" fontId="0" fillId="0" borderId="24" xfId="0" applyNumberFormat="1" applyBorder="1" applyAlignment="1">
      <alignment wrapText="1"/>
    </xf>
    <xf numFmtId="1" fontId="0" fillId="10" borderId="20" xfId="0" applyNumberFormat="1" applyFill="1" applyBorder="1" applyAlignment="1">
      <alignment wrapText="1"/>
    </xf>
    <xf numFmtId="165" fontId="0" fillId="0" borderId="25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2" fontId="0" fillId="10" borderId="21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2" fontId="19" fillId="0" borderId="14" xfId="0" applyNumberFormat="1" applyFont="1" applyBorder="1" applyAlignment="1">
      <alignment horizontal="left" wrapText="1"/>
    </xf>
    <xf numFmtId="1" fontId="19" fillId="0" borderId="14" xfId="0" applyNumberFormat="1" applyFont="1" applyBorder="1" applyAlignment="1">
      <alignment horizontal="left" wrapText="1"/>
    </xf>
    <xf numFmtId="2" fontId="19" fillId="0" borderId="15" xfId="0" applyNumberFormat="1" applyFont="1" applyBorder="1" applyAlignment="1">
      <alignment horizontal="left" wrapText="1"/>
    </xf>
    <xf numFmtId="0" fontId="0" fillId="0" borderId="29" xfId="0" applyFill="1" applyBorder="1" applyAlignment="1">
      <alignment/>
    </xf>
    <xf numFmtId="165" fontId="19" fillId="0" borderId="23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80;&#1090;&#1072;&#1085;&#1080;&#1077;\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">
          <cell r="D11">
            <v>80.2</v>
          </cell>
        </row>
        <row r="12">
          <cell r="D12">
            <v>165.5</v>
          </cell>
        </row>
        <row r="13">
          <cell r="D13">
            <v>621.78</v>
          </cell>
        </row>
        <row r="14">
          <cell r="D14">
            <v>49.73</v>
          </cell>
        </row>
        <row r="15">
          <cell r="D15">
            <v>37.59</v>
          </cell>
        </row>
        <row r="16">
          <cell r="D16">
            <v>401.94</v>
          </cell>
        </row>
        <row r="17">
          <cell r="D17">
            <v>9.85</v>
          </cell>
        </row>
        <row r="18">
          <cell r="D18">
            <v>33.29</v>
          </cell>
        </row>
        <row r="19">
          <cell r="D19">
            <v>300.15</v>
          </cell>
        </row>
        <row r="20">
          <cell r="D20">
            <v>3.3</v>
          </cell>
        </row>
        <row r="21">
          <cell r="D21">
            <v>34.58</v>
          </cell>
        </row>
        <row r="22">
          <cell r="D22">
            <v>3.45</v>
          </cell>
        </row>
        <row r="23">
          <cell r="D23">
            <v>862.22</v>
          </cell>
        </row>
        <row r="24">
          <cell r="D24">
            <v>1722.96</v>
          </cell>
        </row>
        <row r="25">
          <cell r="D25">
            <v>43.1</v>
          </cell>
        </row>
        <row r="26">
          <cell r="D26">
            <v>81.535</v>
          </cell>
        </row>
        <row r="27">
          <cell r="D27">
            <v>67.53</v>
          </cell>
        </row>
        <row r="28">
          <cell r="D28">
            <v>5.09</v>
          </cell>
        </row>
        <row r="29">
          <cell r="D29">
            <v>38.29</v>
          </cell>
        </row>
        <row r="30">
          <cell r="D30">
            <v>1.75</v>
          </cell>
        </row>
        <row r="31">
          <cell r="D31">
            <v>51.06</v>
          </cell>
        </row>
        <row r="32">
          <cell r="D32">
            <v>9.33</v>
          </cell>
        </row>
        <row r="33">
          <cell r="D33">
            <v>26.09</v>
          </cell>
        </row>
        <row r="34">
          <cell r="D34">
            <v>22.46</v>
          </cell>
        </row>
        <row r="35">
          <cell r="D35">
            <v>21.71</v>
          </cell>
        </row>
        <row r="36">
          <cell r="D36">
            <v>345.71</v>
          </cell>
        </row>
        <row r="37">
          <cell r="D37">
            <v>89.47</v>
          </cell>
        </row>
        <row r="38">
          <cell r="D38">
            <v>52.7</v>
          </cell>
        </row>
        <row r="39">
          <cell r="D39">
            <v>84.32</v>
          </cell>
        </row>
        <row r="40">
          <cell r="D40">
            <v>173.2</v>
          </cell>
        </row>
        <row r="41">
          <cell r="D41">
            <v>3249.12</v>
          </cell>
        </row>
        <row r="42">
          <cell r="D42">
            <v>721.52</v>
          </cell>
        </row>
        <row r="43">
          <cell r="D43">
            <v>240.57</v>
          </cell>
        </row>
        <row r="44">
          <cell r="D44">
            <v>78.26</v>
          </cell>
        </row>
        <row r="45">
          <cell r="D45">
            <v>6</v>
          </cell>
        </row>
        <row r="46">
          <cell r="D46">
            <v>13.5</v>
          </cell>
        </row>
        <row r="47">
          <cell r="D47">
            <v>6</v>
          </cell>
        </row>
        <row r="48">
          <cell r="D48">
            <v>236.36</v>
          </cell>
        </row>
        <row r="49">
          <cell r="D49">
            <v>50.26</v>
          </cell>
        </row>
        <row r="50">
          <cell r="D50">
            <v>65.29</v>
          </cell>
        </row>
        <row r="51">
          <cell r="D51">
            <v>296.27</v>
          </cell>
        </row>
        <row r="52">
          <cell r="D52">
            <v>34.01</v>
          </cell>
        </row>
        <row r="53">
          <cell r="D53">
            <v>344.27</v>
          </cell>
        </row>
        <row r="54">
          <cell r="D54">
            <v>270.2</v>
          </cell>
        </row>
        <row r="55">
          <cell r="D55">
            <v>79.78</v>
          </cell>
        </row>
        <row r="56">
          <cell r="D56">
            <v>12</v>
          </cell>
        </row>
        <row r="57">
          <cell r="D57">
            <v>876.56</v>
          </cell>
        </row>
        <row r="58">
          <cell r="D58">
            <v>48.79</v>
          </cell>
        </row>
        <row r="59">
          <cell r="D59">
            <v>13</v>
          </cell>
        </row>
        <row r="60">
          <cell r="D60">
            <v>39.28</v>
          </cell>
        </row>
        <row r="61">
          <cell r="D61">
            <v>51.25</v>
          </cell>
        </row>
        <row r="62">
          <cell r="D62">
            <v>330.75</v>
          </cell>
        </row>
        <row r="63">
          <cell r="D63">
            <v>135.27</v>
          </cell>
        </row>
        <row r="64">
          <cell r="D64">
            <v>414.93</v>
          </cell>
        </row>
        <row r="65">
          <cell r="D65">
            <v>2.81</v>
          </cell>
        </row>
        <row r="66">
          <cell r="D66">
            <v>24.25</v>
          </cell>
        </row>
        <row r="67">
          <cell r="D67">
            <v>398.07</v>
          </cell>
        </row>
        <row r="68">
          <cell r="D68">
            <v>4681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85" zoomScaleNormal="75" zoomScaleSheetLayoutView="85" zoomScalePageLayoutView="85" workbookViewId="0" topLeftCell="A1">
      <selection activeCell="I12" sqref="I12"/>
    </sheetView>
  </sheetViews>
  <sheetFormatPr defaultColWidth="9.140625" defaultRowHeight="15"/>
  <cols>
    <col min="1" max="1" width="6.7109375" style="0" customWidth="1"/>
    <col min="2" max="2" width="26.140625" style="0" customWidth="1"/>
    <col min="3" max="3" width="12.57421875" style="0" customWidth="1"/>
    <col min="4" max="4" width="10.7109375" style="0" customWidth="1"/>
    <col min="5" max="6" width="10.421875" style="0" customWidth="1"/>
    <col min="7" max="7" width="11.28125" style="0" customWidth="1"/>
    <col min="8" max="8" width="13.140625" style="0" customWidth="1"/>
    <col min="9" max="9" width="13.421875" style="0" customWidth="1"/>
    <col min="10" max="10" width="12.8515625" style="0" customWidth="1"/>
    <col min="11" max="11" width="12.7109375" style="0" customWidth="1"/>
  </cols>
  <sheetData>
    <row r="1" ht="18.75">
      <c r="A1" s="2" t="s">
        <v>45</v>
      </c>
    </row>
    <row r="2" ht="15.75" thickBot="1"/>
    <row r="3" spans="1:19" ht="30.75" customHeight="1">
      <c r="A3" s="65" t="s">
        <v>8</v>
      </c>
      <c r="B3" s="53" t="s">
        <v>9</v>
      </c>
      <c r="C3" s="56" t="s">
        <v>10</v>
      </c>
      <c r="D3" s="57"/>
      <c r="E3" s="56" t="s">
        <v>13</v>
      </c>
      <c r="F3" s="61"/>
      <c r="G3" s="57"/>
      <c r="H3" s="72" t="s">
        <v>14</v>
      </c>
      <c r="I3" s="53" t="s">
        <v>43</v>
      </c>
      <c r="J3" s="53" t="s">
        <v>15</v>
      </c>
      <c r="K3" s="60"/>
      <c r="L3" s="1"/>
      <c r="M3" s="1"/>
      <c r="N3" s="1"/>
      <c r="O3" s="1"/>
      <c r="P3" s="1"/>
      <c r="Q3" s="1"/>
      <c r="R3" s="1"/>
      <c r="S3" s="1"/>
    </row>
    <row r="4" spans="1:19" ht="15">
      <c r="A4" s="66"/>
      <c r="B4" s="54"/>
      <c r="C4" s="58" t="s">
        <v>37</v>
      </c>
      <c r="D4" s="59"/>
      <c r="E4" s="58" t="s">
        <v>37</v>
      </c>
      <c r="F4" s="62"/>
      <c r="G4" s="63" t="s">
        <v>42</v>
      </c>
      <c r="H4" s="73"/>
      <c r="I4" s="54"/>
      <c r="J4" s="54"/>
      <c r="K4" s="60"/>
      <c r="L4" s="1"/>
      <c r="M4" s="1"/>
      <c r="N4" s="1"/>
      <c r="O4" s="1"/>
      <c r="P4" s="1"/>
      <c r="Q4" s="1"/>
      <c r="R4" s="1"/>
      <c r="S4" s="1"/>
    </row>
    <row r="5" spans="1:19" ht="15">
      <c r="A5" s="66"/>
      <c r="B5" s="54"/>
      <c r="C5" s="68" t="s">
        <v>11</v>
      </c>
      <c r="D5" s="70" t="s">
        <v>12</v>
      </c>
      <c r="E5" s="29" t="s">
        <v>40</v>
      </c>
      <c r="F5" s="24" t="s">
        <v>41</v>
      </c>
      <c r="G5" s="64"/>
      <c r="H5" s="73"/>
      <c r="I5" s="54"/>
      <c r="J5" s="54"/>
      <c r="K5" s="60"/>
      <c r="L5" s="1"/>
      <c r="M5" s="1"/>
      <c r="N5" s="1"/>
      <c r="O5" s="1"/>
      <c r="P5" s="1"/>
      <c r="Q5" s="1"/>
      <c r="R5" s="1"/>
      <c r="S5" s="1"/>
    </row>
    <row r="6" spans="1:19" ht="15.75" thickBot="1">
      <c r="A6" s="67"/>
      <c r="B6" s="55"/>
      <c r="C6" s="69"/>
      <c r="D6" s="71"/>
      <c r="E6" s="14">
        <v>2665</v>
      </c>
      <c r="F6" s="15">
        <v>8824</v>
      </c>
      <c r="G6" s="34">
        <f>E6+F6</f>
        <v>11489</v>
      </c>
      <c r="H6" s="74"/>
      <c r="I6" s="55"/>
      <c r="J6" s="55"/>
      <c r="K6" s="12"/>
      <c r="L6" s="1"/>
      <c r="M6" s="1"/>
      <c r="N6" s="1"/>
      <c r="O6" s="1"/>
      <c r="P6" s="1"/>
      <c r="Q6" s="1"/>
      <c r="R6" s="1"/>
      <c r="S6" s="1"/>
    </row>
    <row r="7" spans="1:19" ht="15">
      <c r="A7" s="3">
        <v>1</v>
      </c>
      <c r="B7" s="13" t="s">
        <v>16</v>
      </c>
      <c r="C7" s="16">
        <v>45</v>
      </c>
      <c r="D7" s="20">
        <v>60</v>
      </c>
      <c r="E7" s="30">
        <f>(C7*E6)/1000</f>
        <v>119.925</v>
      </c>
      <c r="F7" s="25">
        <f>(D7*F6)/1000</f>
        <v>529.44</v>
      </c>
      <c r="G7" s="35">
        <f>E7+F7</f>
        <v>649.365</v>
      </c>
      <c r="H7" s="40">
        <f>'[1]TDSheet'!$D$13</f>
        <v>621.78</v>
      </c>
      <c r="I7" s="51">
        <f>G7-H7</f>
        <v>27.585000000000036</v>
      </c>
      <c r="J7" s="38">
        <f>(H7/G7)*100</f>
        <v>95.75200388071423</v>
      </c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3">
        <v>2</v>
      </c>
      <c r="B8" s="6" t="s">
        <v>17</v>
      </c>
      <c r="C8" s="17">
        <v>30</v>
      </c>
      <c r="D8" s="21">
        <v>37.5</v>
      </c>
      <c r="E8" s="31">
        <f>(C8*E6)/1000</f>
        <v>79.95</v>
      </c>
      <c r="F8" s="26">
        <f>(D8*F6)/1000</f>
        <v>330.9</v>
      </c>
      <c r="G8" s="37">
        <f aca="true" t="shared" si="0" ref="G8:G35">E8+F8</f>
        <v>410.84999999999997</v>
      </c>
      <c r="H8" s="41">
        <f>'[1]TDSheet'!$D$64</f>
        <v>414.93</v>
      </c>
      <c r="I8" s="36">
        <f aca="true" t="shared" si="1" ref="I8:I35">G8-H8</f>
        <v>-4.080000000000041</v>
      </c>
      <c r="J8" s="9">
        <f>(H8/G8)*100</f>
        <v>100.99306316173787</v>
      </c>
      <c r="K8" s="1"/>
      <c r="L8" s="1"/>
      <c r="M8" s="1"/>
      <c r="N8" s="1"/>
      <c r="O8" s="1"/>
      <c r="P8" s="1"/>
      <c r="Q8" s="1"/>
      <c r="R8" s="1"/>
      <c r="S8" s="1"/>
    </row>
    <row r="9" spans="1:10" ht="15">
      <c r="A9" s="4">
        <v>3</v>
      </c>
      <c r="B9" s="7" t="s">
        <v>6</v>
      </c>
      <c r="C9" s="18">
        <v>19</v>
      </c>
      <c r="D9" s="22">
        <v>22</v>
      </c>
      <c r="E9" s="31">
        <f>(C9*E6)/1000</f>
        <v>50.635</v>
      </c>
      <c r="F9" s="26">
        <f>(D9*F6)/1000</f>
        <v>194.128</v>
      </c>
      <c r="G9" s="37">
        <f t="shared" si="0"/>
        <v>244.76299999999998</v>
      </c>
      <c r="H9" s="41">
        <f>'[1]TDSheet'!$D$43</f>
        <v>240.57</v>
      </c>
      <c r="I9" s="47">
        <f t="shared" si="1"/>
        <v>4.192999999999984</v>
      </c>
      <c r="J9" s="9">
        <f aca="true" t="shared" si="2" ref="J9:J35">(H9/G9)*100</f>
        <v>98.28691428034466</v>
      </c>
    </row>
    <row r="10" spans="1:10" ht="15">
      <c r="A10" s="4">
        <v>4</v>
      </c>
      <c r="B10" s="7" t="s">
        <v>7</v>
      </c>
      <c r="C10" s="18">
        <v>1.5</v>
      </c>
      <c r="D10" s="22">
        <v>2.25</v>
      </c>
      <c r="E10" s="31">
        <f>(C10*E6)/1000</f>
        <v>3.9975</v>
      </c>
      <c r="F10" s="26">
        <f>(D10*F6)/1000</f>
        <v>19.854</v>
      </c>
      <c r="G10" s="37">
        <f t="shared" si="0"/>
        <v>23.851499999999998</v>
      </c>
      <c r="H10" s="42">
        <v>17.63</v>
      </c>
      <c r="I10" s="47">
        <f t="shared" si="1"/>
        <v>6.221499999999999</v>
      </c>
      <c r="J10" s="9">
        <f t="shared" si="2"/>
        <v>73.91568664444584</v>
      </c>
    </row>
    <row r="11" spans="1:10" ht="15">
      <c r="A11" s="4">
        <v>5</v>
      </c>
      <c r="B11" s="7" t="s">
        <v>1</v>
      </c>
      <c r="C11" s="18">
        <v>22.5</v>
      </c>
      <c r="D11" s="22">
        <v>32</v>
      </c>
      <c r="E11" s="31">
        <f>(C11*E6)/1000</f>
        <v>59.9625</v>
      </c>
      <c r="F11" s="26">
        <f>(D11*F6)/1000</f>
        <v>282.368</v>
      </c>
      <c r="G11" s="37">
        <f t="shared" si="0"/>
        <v>342.3305</v>
      </c>
      <c r="H11" s="42">
        <f>'[1]TDSheet'!$D$15+'[1]TDSheet'!$D$18+'[1]TDSheet'!$D$29+'[1]TDSheet'!$D$30+'[1]TDSheet'!$D$31+'[1]TDSheet'!$D$32+'[1]TDSheet'!$D$33+'[1]TDSheet'!$D$34+'[1]TDSheet'!$D$49+'[1]TDSheet'!$D$50</f>
        <v>335.41</v>
      </c>
      <c r="I11" s="47">
        <f t="shared" si="1"/>
        <v>6.920499999999947</v>
      </c>
      <c r="J11" s="9">
        <f t="shared" si="2"/>
        <v>97.97841559545529</v>
      </c>
    </row>
    <row r="12" spans="1:10" ht="15">
      <c r="A12" s="4">
        <v>6</v>
      </c>
      <c r="B12" s="7" t="s">
        <v>18</v>
      </c>
      <c r="C12" s="18">
        <v>6</v>
      </c>
      <c r="D12" s="22">
        <v>9</v>
      </c>
      <c r="E12" s="31">
        <f>(C12*E6)/1000</f>
        <v>15.99</v>
      </c>
      <c r="F12" s="26">
        <f>(D12*F6)/1000</f>
        <v>79.416</v>
      </c>
      <c r="G12" s="37">
        <f t="shared" si="0"/>
        <v>95.40599999999999</v>
      </c>
      <c r="H12" s="42">
        <f>'[1]TDSheet'!$D$37</f>
        <v>89.47</v>
      </c>
      <c r="I12" s="47">
        <f t="shared" si="1"/>
        <v>5.935999999999993</v>
      </c>
      <c r="J12" s="9">
        <f t="shared" si="2"/>
        <v>93.77816908789805</v>
      </c>
    </row>
    <row r="13" spans="1:10" ht="15">
      <c r="A13" s="4">
        <v>7</v>
      </c>
      <c r="B13" s="7" t="s">
        <v>2</v>
      </c>
      <c r="C13" s="18">
        <v>144</v>
      </c>
      <c r="D13" s="22">
        <v>169</v>
      </c>
      <c r="E13" s="31">
        <f>(C13*E6)/1000</f>
        <v>383.76</v>
      </c>
      <c r="F13" s="26">
        <f>(D13*F6)/1000</f>
        <v>1491.256</v>
      </c>
      <c r="G13" s="37">
        <f t="shared" si="0"/>
        <v>1875.016</v>
      </c>
      <c r="H13" s="42">
        <f>'[1]TDSheet'!$D$24</f>
        <v>1722.96</v>
      </c>
      <c r="I13" s="47">
        <f t="shared" si="1"/>
        <v>152.05600000000004</v>
      </c>
      <c r="J13" s="9">
        <f t="shared" si="2"/>
        <v>91.89041586845126</v>
      </c>
    </row>
    <row r="14" spans="1:10" ht="15">
      <c r="A14" s="4">
        <v>8</v>
      </c>
      <c r="B14" s="7" t="s">
        <v>19</v>
      </c>
      <c r="C14" s="18">
        <v>192</v>
      </c>
      <c r="D14" s="22">
        <v>244</v>
      </c>
      <c r="E14" s="31">
        <f>(C14*E6)/1000</f>
        <v>511.68</v>
      </c>
      <c r="F14" s="26">
        <f>(D14*F6)/1000</f>
        <v>2153.056</v>
      </c>
      <c r="G14" s="37">
        <f t="shared" si="0"/>
        <v>2664.736</v>
      </c>
      <c r="H14" s="42">
        <f>'[1]TDSheet'!$D$23+'[1]TDSheet'!$D$36+'[1]TDSheet'!$D$42+'[1]TDSheet'!$D$44+'[1]TDSheet'!$D$45+'[1]TDSheet'!$D$47+'[1]TDSheet'!$D$54+'[1]TDSheet'!$D$60</f>
        <v>2329.19</v>
      </c>
      <c r="I14" s="47">
        <f t="shared" si="1"/>
        <v>335.5459999999998</v>
      </c>
      <c r="J14" s="9">
        <f t="shared" si="2"/>
        <v>87.40790832562776</v>
      </c>
    </row>
    <row r="15" spans="1:10" ht="15">
      <c r="A15" s="4">
        <v>9</v>
      </c>
      <c r="B15" s="7" t="s">
        <v>20</v>
      </c>
      <c r="C15" s="18">
        <v>81</v>
      </c>
      <c r="D15" s="22">
        <v>85.5</v>
      </c>
      <c r="E15" s="31">
        <f>(C15*E6)/1000</f>
        <v>215.865</v>
      </c>
      <c r="F15" s="26">
        <f>(D15*F6)/1000</f>
        <v>754.452</v>
      </c>
      <c r="G15" s="37">
        <f t="shared" si="0"/>
        <v>970.317</v>
      </c>
      <c r="H15" s="42">
        <f>'[1]TDSheet'!$D$11+'[1]TDSheet'!$D$12+'[1]TDSheet'!$D$19+'[1]TDSheet'!$D$38+'[1]TDSheet'!$D$67+15.83</f>
        <v>1012.4499999999999</v>
      </c>
      <c r="I15" s="36">
        <f t="shared" si="1"/>
        <v>-42.132999999999925</v>
      </c>
      <c r="J15" s="9">
        <f t="shared" si="2"/>
        <v>104.34218920208549</v>
      </c>
    </row>
    <row r="16" spans="1:10" ht="15">
      <c r="A16" s="4">
        <v>10</v>
      </c>
      <c r="B16" s="7" t="s">
        <v>21</v>
      </c>
      <c r="C16" s="18">
        <v>7</v>
      </c>
      <c r="D16" s="22">
        <v>8</v>
      </c>
      <c r="E16" s="31">
        <f>(C16*E6)/1000</f>
        <v>18.655</v>
      </c>
      <c r="F16" s="26">
        <f>(D16*F6)/1000</f>
        <v>70.592</v>
      </c>
      <c r="G16" s="37">
        <f t="shared" si="0"/>
        <v>89.247</v>
      </c>
      <c r="H16" s="42">
        <f>'[1]TDSheet'!$D$21+'[1]TDSheet'!$D$35+'[1]TDSheet'!$D$66</f>
        <v>80.53999999999999</v>
      </c>
      <c r="I16" s="47">
        <f t="shared" si="1"/>
        <v>8.707000000000008</v>
      </c>
      <c r="J16" s="9">
        <f t="shared" si="2"/>
        <v>90.24392976794738</v>
      </c>
    </row>
    <row r="17" spans="1:10" ht="15">
      <c r="A17" s="4">
        <v>11</v>
      </c>
      <c r="B17" s="7" t="s">
        <v>22</v>
      </c>
      <c r="C17" s="18">
        <v>75</v>
      </c>
      <c r="D17" s="22">
        <v>75</v>
      </c>
      <c r="E17" s="31">
        <f>(C17*E6)/1000</f>
        <v>199.875</v>
      </c>
      <c r="F17" s="26">
        <f>(D17*F6)/1000</f>
        <v>661.8</v>
      </c>
      <c r="G17" s="37">
        <f t="shared" si="0"/>
        <v>861.675</v>
      </c>
      <c r="H17" s="42">
        <f>'[1]TDSheet'!$D$56+'[1]TDSheet'!$D$57</f>
        <v>888.56</v>
      </c>
      <c r="I17" s="36">
        <f t="shared" si="1"/>
        <v>-26.88499999999999</v>
      </c>
      <c r="J17" s="9">
        <f t="shared" si="2"/>
        <v>103.12008587924682</v>
      </c>
    </row>
    <row r="18" spans="1:10" ht="15">
      <c r="A18" s="4">
        <v>12</v>
      </c>
      <c r="B18" s="7" t="s">
        <v>3</v>
      </c>
      <c r="C18" s="18">
        <v>5</v>
      </c>
      <c r="D18" s="22">
        <v>15</v>
      </c>
      <c r="E18" s="31">
        <f>(C18*E6)/1000</f>
        <v>13.325</v>
      </c>
      <c r="F18" s="26">
        <f>(D18*F6)/1000</f>
        <v>132.36</v>
      </c>
      <c r="G18" s="37">
        <f t="shared" si="0"/>
        <v>145.685</v>
      </c>
      <c r="H18" s="42">
        <f>'[1]TDSheet'!$D$14+'[1]TDSheet'!$D$27+'[1]TDSheet'!$D$46</f>
        <v>130.76</v>
      </c>
      <c r="I18" s="47">
        <f t="shared" si="1"/>
        <v>14.925000000000011</v>
      </c>
      <c r="J18" s="9">
        <f t="shared" si="2"/>
        <v>89.75529395613823</v>
      </c>
    </row>
    <row r="19" spans="1:10" ht="15">
      <c r="A19" s="4">
        <v>13</v>
      </c>
      <c r="B19" s="7" t="s">
        <v>23</v>
      </c>
      <c r="C19" s="18">
        <v>28</v>
      </c>
      <c r="D19" s="22">
        <v>35</v>
      </c>
      <c r="E19" s="31">
        <f>(C19*E6)/1000</f>
        <v>74.62</v>
      </c>
      <c r="F19" s="26">
        <f>(D19*F6)/1000</f>
        <v>308.84</v>
      </c>
      <c r="G19" s="37">
        <f t="shared" si="0"/>
        <v>383.46</v>
      </c>
      <c r="H19" s="42">
        <f>'[1]TDSheet'!$D$53+33.18+15.57+15.82</f>
        <v>408.84</v>
      </c>
      <c r="I19" s="36">
        <f t="shared" si="1"/>
        <v>-25.379999999999995</v>
      </c>
      <c r="J19" s="9">
        <f t="shared" si="2"/>
        <v>106.61868252229698</v>
      </c>
    </row>
    <row r="20" spans="1:10" ht="15">
      <c r="A20" s="4">
        <v>14</v>
      </c>
      <c r="B20" s="7" t="s">
        <v>4</v>
      </c>
      <c r="C20" s="18"/>
      <c r="D20" s="22">
        <v>5</v>
      </c>
      <c r="E20" s="31">
        <f>(C20*E6)/1000</f>
        <v>0</v>
      </c>
      <c r="F20" s="26">
        <f>(D20*F6)/1000</f>
        <v>44.12</v>
      </c>
      <c r="G20" s="37">
        <f t="shared" si="0"/>
        <v>44.12</v>
      </c>
      <c r="H20" s="42">
        <f>'[1]TDSheet'!$D$25+'[1]TDSheet'!$D$59</f>
        <v>56.1</v>
      </c>
      <c r="I20" s="36">
        <f t="shared" si="1"/>
        <v>-11.980000000000004</v>
      </c>
      <c r="J20" s="9">
        <f t="shared" si="2"/>
        <v>127.15321849501362</v>
      </c>
    </row>
    <row r="21" spans="1:10" ht="15">
      <c r="A21" s="4">
        <v>15</v>
      </c>
      <c r="B21" s="7" t="s">
        <v>24</v>
      </c>
      <c r="C21" s="18">
        <v>17</v>
      </c>
      <c r="D21" s="22">
        <v>20</v>
      </c>
      <c r="E21" s="31">
        <f>(C21*E6)/1000</f>
        <v>45.305</v>
      </c>
      <c r="F21" s="26">
        <f>(D21*F6)/1000</f>
        <v>176.48</v>
      </c>
      <c r="G21" s="37">
        <f t="shared" si="0"/>
        <v>221.785</v>
      </c>
      <c r="H21" s="42">
        <f>'[1]TDSheet'!$D$48</f>
        <v>236.36</v>
      </c>
      <c r="I21" s="36">
        <f t="shared" si="1"/>
        <v>-14.575000000000017</v>
      </c>
      <c r="J21" s="9">
        <f t="shared" si="2"/>
        <v>106.57167977996708</v>
      </c>
    </row>
    <row r="22" spans="1:10" ht="15">
      <c r="A22" s="4">
        <v>16</v>
      </c>
      <c r="B22" s="7" t="s">
        <v>25</v>
      </c>
      <c r="C22" s="18">
        <v>51</v>
      </c>
      <c r="D22" s="22">
        <v>56</v>
      </c>
      <c r="E22" s="31">
        <f>(C22*E6)/1000</f>
        <v>135.915</v>
      </c>
      <c r="F22" s="26">
        <f>(D22*F6)/1000</f>
        <v>494.144</v>
      </c>
      <c r="G22" s="37">
        <f t="shared" si="0"/>
        <v>630.059</v>
      </c>
      <c r="H22" s="42">
        <f>'[1]TDSheet'!$D$16+'[1]TDSheet'!$D$17+'[1]TDSheet'!$D$26+'[1]TDSheet'!$D$63</f>
        <v>628.595</v>
      </c>
      <c r="I22" s="47">
        <f t="shared" si="1"/>
        <v>1.4639999999999418</v>
      </c>
      <c r="J22" s="9">
        <f t="shared" si="2"/>
        <v>99.76764080824178</v>
      </c>
    </row>
    <row r="23" spans="1:10" ht="15">
      <c r="A23" s="4">
        <v>17</v>
      </c>
      <c r="B23" s="7" t="s">
        <v>26</v>
      </c>
      <c r="C23" s="18">
        <v>25.5</v>
      </c>
      <c r="D23" s="22">
        <v>29</v>
      </c>
      <c r="E23" s="31">
        <f>(C23*E6)/1000</f>
        <v>67.9575</v>
      </c>
      <c r="F23" s="26">
        <f>(D23*F6)/1000</f>
        <v>255.896</v>
      </c>
      <c r="G23" s="37">
        <f t="shared" si="0"/>
        <v>323.8535</v>
      </c>
      <c r="H23" s="42">
        <f>'[1]TDSheet'!$D$51+'[1]TDSheet'!$D$52</f>
        <v>330.28</v>
      </c>
      <c r="I23" s="36">
        <f t="shared" si="1"/>
        <v>-6.426499999999976</v>
      </c>
      <c r="J23" s="9">
        <f t="shared" si="2"/>
        <v>101.98438491478399</v>
      </c>
    </row>
    <row r="24" spans="1:10" ht="15">
      <c r="A24" s="4">
        <v>18</v>
      </c>
      <c r="B24" s="7" t="s">
        <v>27</v>
      </c>
      <c r="C24" s="18">
        <v>293</v>
      </c>
      <c r="D24" s="22">
        <v>338</v>
      </c>
      <c r="E24" s="31">
        <f>(C24*E6)/1000</f>
        <v>780.845</v>
      </c>
      <c r="F24" s="26">
        <f>(D24*F6)/1000</f>
        <v>2982.512</v>
      </c>
      <c r="G24" s="37">
        <f t="shared" si="0"/>
        <v>3763.357</v>
      </c>
      <c r="H24" s="42">
        <f>'[1]TDSheet'!$D$41+233.11</f>
        <v>3482.23</v>
      </c>
      <c r="I24" s="47">
        <f t="shared" si="1"/>
        <v>281.12699999999995</v>
      </c>
      <c r="J24" s="9">
        <f t="shared" si="2"/>
        <v>92.52988754455131</v>
      </c>
    </row>
    <row r="25" spans="1:10" ht="15">
      <c r="A25" s="4">
        <v>19</v>
      </c>
      <c r="B25" s="7" t="s">
        <v>28</v>
      </c>
      <c r="C25" s="18">
        <v>23</v>
      </c>
      <c r="D25" s="22">
        <v>30</v>
      </c>
      <c r="E25" s="31">
        <f>(C25*E6)/1000</f>
        <v>61.295</v>
      </c>
      <c r="F25" s="26">
        <f>(D25*F6)/1000</f>
        <v>264.72</v>
      </c>
      <c r="G25" s="37">
        <f t="shared" si="0"/>
        <v>326.01500000000004</v>
      </c>
      <c r="H25" s="42">
        <f>'[1]TDSheet'!$D$62</f>
        <v>330.75</v>
      </c>
      <c r="I25" s="36">
        <f t="shared" si="1"/>
        <v>-4.734999999999957</v>
      </c>
      <c r="J25" s="9">
        <f t="shared" si="2"/>
        <v>101.45238716009999</v>
      </c>
    </row>
    <row r="26" spans="1:10" ht="15">
      <c r="A26" s="4">
        <v>20</v>
      </c>
      <c r="B26" s="7" t="s">
        <v>29</v>
      </c>
      <c r="C26" s="18">
        <v>7</v>
      </c>
      <c r="D26" s="22">
        <v>8</v>
      </c>
      <c r="E26" s="31">
        <f>(C26*E6)/1000</f>
        <v>18.655</v>
      </c>
      <c r="F26" s="26">
        <f>(D26*F6)/1000</f>
        <v>70.592</v>
      </c>
      <c r="G26" s="37">
        <f t="shared" si="0"/>
        <v>89.247</v>
      </c>
      <c r="H26" s="42">
        <f>'[1]TDSheet'!$D$55</f>
        <v>79.78</v>
      </c>
      <c r="I26" s="47">
        <f t="shared" si="1"/>
        <v>9.466999999999999</v>
      </c>
      <c r="J26" s="9">
        <f t="shared" si="2"/>
        <v>89.39236052752474</v>
      </c>
    </row>
    <row r="27" spans="1:10" ht="15">
      <c r="A27" s="4">
        <v>21</v>
      </c>
      <c r="B27" s="7" t="s">
        <v>30</v>
      </c>
      <c r="C27" s="18">
        <v>3</v>
      </c>
      <c r="D27" s="22">
        <v>5</v>
      </c>
      <c r="E27" s="31">
        <f>(C27*E6)/1000</f>
        <v>7.995</v>
      </c>
      <c r="F27" s="26">
        <f>(D27*F6)/1000</f>
        <v>44.12</v>
      </c>
      <c r="G27" s="37">
        <f t="shared" si="0"/>
        <v>52.114999999999995</v>
      </c>
      <c r="H27" s="42">
        <f>'[1]TDSheet'!$D$61</f>
        <v>51.25</v>
      </c>
      <c r="I27" s="47">
        <f t="shared" si="1"/>
        <v>0.8649999999999949</v>
      </c>
      <c r="J27" s="9">
        <f t="shared" si="2"/>
        <v>98.34020915283509</v>
      </c>
    </row>
    <row r="28" spans="1:10" ht="15">
      <c r="A28" s="4">
        <v>22</v>
      </c>
      <c r="B28" s="7" t="s">
        <v>31</v>
      </c>
      <c r="C28" s="18">
        <v>13.5</v>
      </c>
      <c r="D28" s="22">
        <v>16</v>
      </c>
      <c r="E28" s="31">
        <f>(C28*E6)/1000</f>
        <v>35.9775</v>
      </c>
      <c r="F28" s="26">
        <f>(D28*F6)/1000</f>
        <v>141.184</v>
      </c>
      <c r="G28" s="37">
        <f t="shared" si="0"/>
        <v>177.1615</v>
      </c>
      <c r="H28" s="42">
        <f>'[1]TDSheet'!$D$40</f>
        <v>173.2</v>
      </c>
      <c r="I28" s="47">
        <f t="shared" si="1"/>
        <v>3.961500000000001</v>
      </c>
      <c r="J28" s="9">
        <f t="shared" si="2"/>
        <v>97.7639046858375</v>
      </c>
    </row>
    <row r="29" spans="1:10" ht="15">
      <c r="A29" s="4">
        <v>23</v>
      </c>
      <c r="B29" s="7" t="s">
        <v>32</v>
      </c>
      <c r="C29" s="18">
        <v>7</v>
      </c>
      <c r="D29" s="22">
        <v>8.3</v>
      </c>
      <c r="E29" s="31">
        <f>(C29*E6)/1000</f>
        <v>18.655</v>
      </c>
      <c r="F29" s="26">
        <f>(D29*F6)/1000</f>
        <v>73.23920000000001</v>
      </c>
      <c r="G29" s="37">
        <f t="shared" si="0"/>
        <v>91.89420000000001</v>
      </c>
      <c r="H29" s="42">
        <f>'[1]TDSheet'!$D$39</f>
        <v>84.32</v>
      </c>
      <c r="I29" s="47">
        <f t="shared" si="1"/>
        <v>7.574200000000019</v>
      </c>
      <c r="J29" s="9">
        <f t="shared" si="2"/>
        <v>91.75769526259543</v>
      </c>
    </row>
    <row r="30" spans="1:10" ht="15">
      <c r="A30" s="4">
        <v>24</v>
      </c>
      <c r="B30" s="7" t="s">
        <v>33</v>
      </c>
      <c r="C30" s="18">
        <v>0.4</v>
      </c>
      <c r="D30" s="22">
        <v>0.45</v>
      </c>
      <c r="E30" s="32">
        <f>C30*E6</f>
        <v>1066</v>
      </c>
      <c r="F30" s="27">
        <f>D30*F6</f>
        <v>3970.8</v>
      </c>
      <c r="G30" s="39">
        <f t="shared" si="0"/>
        <v>5036.8</v>
      </c>
      <c r="H30" s="43">
        <f>'[1]TDSheet'!$D$68</f>
        <v>4681</v>
      </c>
      <c r="I30" s="48">
        <f t="shared" si="1"/>
        <v>355.8000000000002</v>
      </c>
      <c r="J30" s="9">
        <f t="shared" si="2"/>
        <v>92.93599110546378</v>
      </c>
    </row>
    <row r="31" spans="1:10" ht="15">
      <c r="A31" s="4">
        <v>25</v>
      </c>
      <c r="B31" s="7" t="s">
        <v>5</v>
      </c>
      <c r="C31" s="18">
        <v>0.75</v>
      </c>
      <c r="D31" s="22">
        <v>0.9</v>
      </c>
      <c r="E31" s="31">
        <f>(C31*E6)/1000</f>
        <v>1.99875</v>
      </c>
      <c r="F31" s="26">
        <f>(D31*F6)/1000</f>
        <v>7.9416</v>
      </c>
      <c r="G31" s="37">
        <f t="shared" si="0"/>
        <v>9.94035</v>
      </c>
      <c r="H31" s="42">
        <f>'[1]TDSheet'!$D$28</f>
        <v>5.09</v>
      </c>
      <c r="I31" s="47">
        <f t="shared" si="1"/>
        <v>4.850350000000001</v>
      </c>
      <c r="J31" s="9">
        <f t="shared" si="2"/>
        <v>51.20544045229796</v>
      </c>
    </row>
    <row r="32" spans="1:10" ht="15">
      <c r="A32" s="4">
        <v>26</v>
      </c>
      <c r="B32" s="7" t="s">
        <v>34</v>
      </c>
      <c r="C32" s="18">
        <v>0.4</v>
      </c>
      <c r="D32" s="22">
        <v>0.45</v>
      </c>
      <c r="E32" s="31">
        <f>(C32*E6)/1000</f>
        <v>1.066</v>
      </c>
      <c r="F32" s="26">
        <f>(D32*F6)/1000</f>
        <v>3.9708</v>
      </c>
      <c r="G32" s="37">
        <f t="shared" si="0"/>
        <v>5.0368</v>
      </c>
      <c r="H32" s="42">
        <f>'[1]TDSheet'!$D$22</f>
        <v>3.45</v>
      </c>
      <c r="I32" s="47">
        <f t="shared" si="1"/>
        <v>1.5868000000000002</v>
      </c>
      <c r="J32" s="9">
        <f t="shared" si="2"/>
        <v>68.49587039390089</v>
      </c>
    </row>
    <row r="33" spans="1:10" ht="15">
      <c r="A33" s="4">
        <v>27</v>
      </c>
      <c r="B33" s="7" t="s">
        <v>35</v>
      </c>
      <c r="C33" s="18">
        <v>0.4</v>
      </c>
      <c r="D33" s="22">
        <v>0.45</v>
      </c>
      <c r="E33" s="31">
        <f>(C33*E6)/1000</f>
        <v>1.066</v>
      </c>
      <c r="F33" s="26">
        <f>(D33*F6)/1000</f>
        <v>3.9708</v>
      </c>
      <c r="G33" s="37">
        <f t="shared" si="0"/>
        <v>5.0368</v>
      </c>
      <c r="H33" s="42">
        <f>'[1]TDSheet'!$D$65</f>
        <v>2.81</v>
      </c>
      <c r="I33" s="47">
        <f t="shared" si="1"/>
        <v>2.2268000000000003</v>
      </c>
      <c r="J33" s="9">
        <f t="shared" si="2"/>
        <v>55.78939008894535</v>
      </c>
    </row>
    <row r="34" spans="1:10" ht="15">
      <c r="A34" s="4">
        <v>28</v>
      </c>
      <c r="B34" s="7" t="s">
        <v>36</v>
      </c>
      <c r="C34" s="18">
        <v>3</v>
      </c>
      <c r="D34" s="22">
        <v>4.5</v>
      </c>
      <c r="E34" s="31">
        <f>(C34*E6)/1000</f>
        <v>7.995</v>
      </c>
      <c r="F34" s="26">
        <f>(D34*F6)/1000</f>
        <v>39.708</v>
      </c>
      <c r="G34" s="37">
        <f t="shared" si="0"/>
        <v>47.702999999999996</v>
      </c>
      <c r="H34" s="42">
        <f>'[1]TDSheet'!$D$58</f>
        <v>48.79</v>
      </c>
      <c r="I34" s="36">
        <f t="shared" si="1"/>
        <v>-1.0870000000000033</v>
      </c>
      <c r="J34" s="9">
        <f t="shared" si="2"/>
        <v>102.27868268243088</v>
      </c>
    </row>
    <row r="35" spans="1:10" ht="15.75" thickBot="1">
      <c r="A35" s="5">
        <v>29</v>
      </c>
      <c r="B35" s="8" t="s">
        <v>0</v>
      </c>
      <c r="C35" s="19">
        <v>0.3</v>
      </c>
      <c r="D35" s="23">
        <v>0.4</v>
      </c>
      <c r="E35" s="33">
        <f>(C35*E6)/1000</f>
        <v>0.7995</v>
      </c>
      <c r="F35" s="28">
        <f>(D35*F6)/1000</f>
        <v>3.5296000000000003</v>
      </c>
      <c r="G35" s="45">
        <f t="shared" si="0"/>
        <v>4.3291</v>
      </c>
      <c r="H35" s="44">
        <f>'[1]TDSheet'!$D$20</f>
        <v>3.3</v>
      </c>
      <c r="I35" s="49">
        <f t="shared" si="1"/>
        <v>1.0291000000000006</v>
      </c>
      <c r="J35" s="10">
        <f t="shared" si="2"/>
        <v>76.22831535423066</v>
      </c>
    </row>
    <row r="36" spans="2:8" ht="21.75" customHeight="1">
      <c r="B36" t="s">
        <v>44</v>
      </c>
      <c r="C36" s="50">
        <v>788519.13</v>
      </c>
      <c r="H36" s="52"/>
    </row>
    <row r="37" spans="2:3" ht="24.75" customHeight="1">
      <c r="B37" t="s">
        <v>38</v>
      </c>
      <c r="C37" s="46">
        <v>11489</v>
      </c>
    </row>
    <row r="38" spans="2:3" ht="24" customHeight="1">
      <c r="B38" t="s">
        <v>39</v>
      </c>
      <c r="C38" s="11">
        <f>C36/C37</f>
        <v>68.6325293759248</v>
      </c>
    </row>
  </sheetData>
  <sheetProtection/>
  <mergeCells count="13">
    <mergeCell ref="A3:A6"/>
    <mergeCell ref="B3:B6"/>
    <mergeCell ref="C5:C6"/>
    <mergeCell ref="D5:D6"/>
    <mergeCell ref="H3:H6"/>
    <mergeCell ref="I3:I6"/>
    <mergeCell ref="C3:D3"/>
    <mergeCell ref="C4:D4"/>
    <mergeCell ref="K3:K5"/>
    <mergeCell ref="E3:G3"/>
    <mergeCell ref="E4:F4"/>
    <mergeCell ref="G4:G5"/>
    <mergeCell ref="J3:J6"/>
  </mergeCells>
  <printOptions/>
  <pageMargins left="0.9055118110236221" right="0" top="0.1968503937007874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2013-04-16T06:31:52Z</cp:lastPrinted>
  <dcterms:created xsi:type="dcterms:W3CDTF">2012-03-23T08:35:41Z</dcterms:created>
  <dcterms:modified xsi:type="dcterms:W3CDTF">2014-10-14T12:05:41Z</dcterms:modified>
  <cp:category/>
  <cp:version/>
  <cp:contentType/>
  <cp:contentStatus/>
</cp:coreProperties>
</file>