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<sst xmlns="http://schemas.openxmlformats.org/spreadsheetml/2006/main" count="844" uniqueCount="839">
  <si>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</si>
  <si>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</si>
  <si>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</si>
  <si>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</si>
  <si>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</si>
  <si>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</si>
  <si>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</si>
  <si>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</si>
  <si>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</si>
  <si>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</si>
  <si>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</si>
  <si>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</si>
  <si>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</si>
  <si>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</si>
  <si>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</si>
  <si>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</si>
  <si>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</si>
  <si>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</si>
  <si>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</si>
  <si>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</si>
  <si>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</si>
  <si>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</si>
  <si>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</si>
  <si>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</si>
  <si>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</si>
  <si>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</si>
  <si>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</si>
  <si>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</si>
  <si>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</si>
  <si>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</si>
  <si>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</si>
  <si>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</si>
  <si>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</si>
  <si>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</si>
  <si>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</si>
  <si>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</si>
  <si>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</si>
  <si>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</si>
  <si>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</si>
  <si>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</si>
  <si>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</si>
  <si>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</si>
  <si>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</si>
  <si>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</si>
  <si>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</si>
  <si>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</si>
  <si>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</si>
  <si>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</si>
  <si>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</si>
  <si>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</si>
  <si>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</si>
  <si>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</si>
  <si>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</si>
  <si>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</si>
  <si>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</si>
  <si>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</si>
  <si>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</si>
  <si>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</si>
  <si>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</si>
  <si>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</si>
  <si>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</si>
  <si>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</si>
  <si>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</si>
  <si>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</si>
  <si>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</si>
  <si>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</si>
  <si>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</si>
  <si>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</si>
  <si>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</si>
  <si>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</si>
  <si>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</si>
  <si>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</si>
  <si>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</si>
  <si>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</si>
  <si>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</si>
  <si>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</si>
  <si>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</si>
  <si>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</si>
  <si>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</si>
  <si>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</si>
  <si>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</si>
  <si>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</si>
  <si>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</si>
  <si>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</si>
  <si>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</si>
  <si>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</si>
  <si>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</si>
  <si>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</si>
  <si>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</si>
  <si>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</si>
  <si>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</si>
  <si>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</si>
  <si>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</si>
  <si>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</si>
  <si>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</si>
  <si>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</si>
  <si>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</si>
  <si>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</si>
  <si>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</si>
  <si>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</si>
  <si>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</si>
  <si>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</si>
  <si>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</si>
  <si>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</si>
  <si>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</si>
  <si>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</si>
  <si>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</si>
  <si>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</si>
  <si>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</si>
  <si>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</si>
  <si>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</si>
  <si>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</si>
  <si>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</si>
  <si>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</si>
  <si>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</si>
  <si>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</si>
  <si>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</si>
  <si>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</si>
  <si>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</si>
  <si>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</si>
  <si>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</si>
  <si>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</si>
  <si>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</si>
  <si>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</si>
  <si>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</si>
  <si>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</si>
  <si>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</si>
  <si>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</si>
  <si>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</si>
  <si>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</si>
  <si>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</si>
  <si>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</si>
  <si>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</si>
  <si>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</si>
  <si>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</si>
  <si>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</si>
  <si>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</si>
  <si>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</si>
  <si>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</si>
  <si>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</si>
  <si>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</si>
  <si>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</si>
  <si>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</si>
  <si>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</si>
  <si>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</si>
  <si>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</si>
  <si>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</si>
  <si>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</si>
  <si>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</si>
  <si>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</si>
  <si>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</si>
  <si>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</si>
  <si>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</si>
  <si>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</si>
  <si>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</si>
  <si>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</si>
  <si>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</si>
  <si>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</si>
  <si>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</si>
  <si>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</si>
  <si>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</si>
  <si>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</si>
  <si>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</si>
  <si>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</si>
  <si>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</si>
  <si>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</si>
  <si>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</si>
  <si>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</si>
  <si>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</si>
  <si>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</si>
  <si>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</si>
  <si>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</si>
  <si>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</si>
  <si>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</si>
  <si>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</si>
  <si>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</si>
  <si>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</si>
  <si>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</si>
  <si>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</si>
  <si>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</si>
  <si>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</si>
  <si>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</si>
  <si>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</si>
  <si>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</si>
  <si>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</si>
  <si>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</si>
  <si>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</si>
  <si>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</si>
  <si>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</si>
  <si>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</si>
  <si>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</si>
  <si>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</si>
  <si>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</si>
  <si>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</si>
  <si>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</si>
  <si>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</si>
  <si>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</si>
  <si>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</si>
  <si>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</si>
  <si>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</si>
  <si>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</si>
  <si>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</si>
  <si>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</si>
  <si>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</si>
  <si>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</si>
  <si>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</si>
  <si>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</si>
  <si>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</si>
  <si>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</si>
  <si>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</si>
  <si>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</si>
  <si>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</si>
  <si>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</si>
  <si>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</si>
  <si>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</si>
  <si>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</si>
  <si>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</si>
  <si>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</si>
  <si>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</si>
  <si>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</si>
  <si>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</si>
  <si>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</si>
  <si>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</si>
  <si>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</si>
  <si>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</si>
  <si>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</si>
  <si>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</si>
  <si>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</si>
  <si>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</si>
  <si>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</si>
  <si>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</si>
  <si>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</si>
  <si>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</si>
  <si>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</si>
  <si>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</si>
  <si>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</si>
  <si>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</si>
  <si>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</si>
  <si>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</si>
  <si>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</si>
  <si>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</si>
  <si>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</si>
  <si>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</si>
  <si>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</si>
  <si>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</si>
  <si>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</si>
  <si>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</si>
  <si>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</si>
  <si>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</si>
  <si>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</si>
  <si>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</si>
  <si>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</si>
  <si>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</si>
  <si>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</si>
  <si>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</si>
  <si>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</si>
  <si>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</si>
  <si>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</si>
  <si>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</si>
  <si>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</si>
  <si>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</si>
  <si>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</si>
  <si>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</si>
  <si>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</si>
  <si>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</si>
  <si>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</si>
  <si>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</si>
  <si>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</si>
  <si>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</si>
  <si>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</si>
  <si>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</si>
  <si>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</si>
  <si>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</si>
  <si>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</si>
  <si>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</si>
  <si>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</si>
  <si>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</si>
  <si>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</si>
  <si>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</si>
  <si>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</si>
  <si>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</si>
  <si>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</si>
  <si>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</si>
  <si>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</si>
  <si>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</si>
  <si>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</si>
  <si>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</si>
  <si>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</si>
  <si>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</si>
  <si>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</si>
  <si>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</si>
  <si>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</si>
  <si>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</si>
  <si>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</si>
  <si>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</si>
  <si>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</si>
  <si>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</si>
  <si>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</si>
  <si>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</si>
  <si>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</si>
  <si>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</si>
  <si>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МБОУ "Мурзанаевская начальная школа - детский сад"</t>
  </si>
  <si>
    <t>425577, РМЭ, Параньгинский район, д.Мурзанаево, ул. Молодежная, д. 3</t>
  </si>
  <si>
    <t>директор</t>
  </si>
  <si>
    <t>Назарова Л.В.</t>
  </si>
  <si>
    <t>4-63-37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</si>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</sst>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15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803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804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805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818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819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2013</v>
      </c>
      <c r="AV21" s="114"/>
      <c r="AW21" s="114"/>
      <c r="AX21" s="115" t="s">
        <v>820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806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807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822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808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821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414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588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5.7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809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810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301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811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302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814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812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813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87084586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A15">
      <pane xSplit="15" ySplit="6" topLeftCell="P63" activePane="bottomRight" state="frozen"/>
      <selection pane="topLeft" activeCell="A15" sqref="A15"/>
      <selection pane="topRight" activeCell="P15" sqref="P15"/>
      <selection pane="bottomLeft" activeCell="A21" sqref="A21"/>
      <selection pane="bottomRight" activeCell="X76" sqref="X76:Z7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734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735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736</v>
      </c>
      <c r="P17" s="120" t="s">
        <v>737</v>
      </c>
      <c r="Q17" s="120" t="s">
        <v>738</v>
      </c>
      <c r="R17" s="120" t="s">
        <v>834</v>
      </c>
      <c r="S17" s="120" t="s">
        <v>739</v>
      </c>
      <c r="T17" s="120"/>
      <c r="U17" s="120"/>
      <c r="V17" s="120"/>
      <c r="W17" s="120"/>
      <c r="X17" s="120"/>
      <c r="Y17" s="120"/>
      <c r="Z17" s="120" t="s">
        <v>740</v>
      </c>
      <c r="AA17" s="120"/>
      <c r="AB17" s="120" t="s">
        <v>741</v>
      </c>
      <c r="AC17" s="120"/>
      <c r="AD17" s="120"/>
      <c r="AE17" s="120"/>
      <c r="AF17" s="120"/>
      <c r="AG17" s="120"/>
      <c r="AH17" s="120" t="s">
        <v>742</v>
      </c>
      <c r="AI17" s="120"/>
      <c r="AJ17" s="120"/>
      <c r="AK17" s="120"/>
      <c r="AL17" s="120"/>
      <c r="AM17" s="120" t="s">
        <v>743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744</v>
      </c>
      <c r="T18" s="120"/>
      <c r="U18" s="120" t="s">
        <v>745</v>
      </c>
      <c r="V18" s="120" t="s">
        <v>746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747</v>
      </c>
      <c r="T19" s="2" t="s">
        <v>748</v>
      </c>
      <c r="U19" s="120"/>
      <c r="V19" s="2" t="s">
        <v>749</v>
      </c>
      <c r="W19" s="2" t="s">
        <v>750</v>
      </c>
      <c r="X19" s="2" t="s">
        <v>751</v>
      </c>
      <c r="Y19" s="2" t="s">
        <v>752</v>
      </c>
      <c r="Z19" s="2" t="s">
        <v>753</v>
      </c>
      <c r="AA19" s="2" t="s">
        <v>207</v>
      </c>
      <c r="AB19" s="2" t="s">
        <v>757</v>
      </c>
      <c r="AC19" s="2" t="s">
        <v>758</v>
      </c>
      <c r="AD19" s="2" t="s">
        <v>759</v>
      </c>
      <c r="AE19" s="2" t="s">
        <v>760</v>
      </c>
      <c r="AF19" s="2" t="s">
        <v>761</v>
      </c>
      <c r="AG19" s="2" t="s">
        <v>762</v>
      </c>
      <c r="AH19" s="2" t="s">
        <v>763</v>
      </c>
      <c r="AI19" s="2" t="s">
        <v>764</v>
      </c>
      <c r="AJ19" s="2" t="s">
        <v>765</v>
      </c>
      <c r="AK19" s="2" t="s">
        <v>766</v>
      </c>
      <c r="AL19" s="2" t="s">
        <v>208</v>
      </c>
      <c r="AM19" s="2" t="s">
        <v>767</v>
      </c>
      <c r="AN19" s="2" t="s">
        <v>768</v>
      </c>
      <c r="AO19" s="2" t="s">
        <v>209</v>
      </c>
      <c r="AP19" s="2" t="s">
        <v>211</v>
      </c>
      <c r="AQ19" s="2" t="s">
        <v>210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833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30" customHeight="1">
      <c r="A22" s="4" t="s">
        <v>769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30" customHeight="1">
      <c r="A23" s="4" t="s">
        <v>770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9.5" customHeight="1">
      <c r="A24" s="4" t="s">
        <v>771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9.5" customHeight="1">
      <c r="A25" s="4" t="s">
        <v>772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9.5" customHeight="1">
      <c r="A26" s="4" t="s">
        <v>773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9.5" customHeight="1">
      <c r="A27" s="4" t="s">
        <v>815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30" customHeight="1">
      <c r="A28" s="4" t="s">
        <v>816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2</v>
      </c>
      <c r="Q28" s="7"/>
      <c r="R28" s="7">
        <v>2</v>
      </c>
      <c r="S28" s="7"/>
      <c r="T28" s="7">
        <v>2</v>
      </c>
      <c r="U28" s="7"/>
      <c r="V28" s="7"/>
      <c r="W28" s="7">
        <v>1</v>
      </c>
      <c r="X28" s="7"/>
      <c r="Y28" s="7">
        <v>1</v>
      </c>
      <c r="Z28" s="7">
        <v>1</v>
      </c>
      <c r="AA28" s="7">
        <v>1</v>
      </c>
      <c r="AB28" s="7">
        <v>2</v>
      </c>
      <c r="AC28" s="7">
        <v>2</v>
      </c>
      <c r="AD28" s="7"/>
      <c r="AE28" s="7"/>
      <c r="AF28" s="7"/>
      <c r="AG28" s="7"/>
      <c r="AH28" s="7"/>
      <c r="AI28" s="7"/>
      <c r="AJ28" s="7">
        <v>1</v>
      </c>
      <c r="AK28" s="7"/>
      <c r="AL28" s="7">
        <v>1</v>
      </c>
      <c r="AM28" s="7"/>
      <c r="AN28" s="7">
        <v>1</v>
      </c>
      <c r="AO28" s="7">
        <v>1</v>
      </c>
      <c r="AP28" s="7"/>
      <c r="AQ28" s="7"/>
    </row>
    <row r="29" spans="1:43" ht="30" customHeight="1">
      <c r="A29" s="4" t="s">
        <v>206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2</v>
      </c>
      <c r="Q29" s="7"/>
      <c r="R29" s="7">
        <v>2</v>
      </c>
      <c r="S29" s="7"/>
      <c r="T29" s="7">
        <v>2</v>
      </c>
      <c r="U29" s="7"/>
      <c r="V29" s="7"/>
      <c r="W29" s="7">
        <v>1</v>
      </c>
      <c r="X29" s="7"/>
      <c r="Y29" s="7">
        <v>1</v>
      </c>
      <c r="Z29" s="7">
        <v>1</v>
      </c>
      <c r="AA29" s="7">
        <v>1</v>
      </c>
      <c r="AB29" s="7">
        <v>2</v>
      </c>
      <c r="AC29" s="7">
        <v>2</v>
      </c>
      <c r="AD29" s="7"/>
      <c r="AE29" s="7"/>
      <c r="AF29" s="7"/>
      <c r="AG29" s="7"/>
      <c r="AH29" s="7"/>
      <c r="AI29" s="7"/>
      <c r="AJ29" s="7">
        <v>1</v>
      </c>
      <c r="AK29" s="7"/>
      <c r="AL29" s="7">
        <v>1</v>
      </c>
      <c r="AM29" s="7"/>
      <c r="AN29" s="7">
        <v>1</v>
      </c>
      <c r="AO29" s="7">
        <v>1</v>
      </c>
      <c r="AP29" s="7"/>
      <c r="AQ29" s="7"/>
    </row>
    <row r="30" spans="1:43" ht="30" customHeight="1">
      <c r="A30" s="4" t="s">
        <v>802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9.5" customHeight="1">
      <c r="A31" s="4" t="s">
        <v>774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9.5" customHeight="1">
      <c r="A32" s="4" t="s">
        <v>775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9.5" customHeight="1">
      <c r="A33" s="4" t="s">
        <v>776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9.5" customHeight="1">
      <c r="A34" s="4" t="s">
        <v>777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9.5" customHeight="1">
      <c r="A35" s="4" t="s">
        <v>778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9.5" customHeight="1">
      <c r="A36" s="4" t="s">
        <v>779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9.5" customHeight="1">
      <c r="A37" s="4" t="s">
        <v>780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9.5" customHeight="1">
      <c r="A38" s="4" t="s">
        <v>781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9.5" customHeight="1">
      <c r="A39" s="4" t="s">
        <v>782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9.5" customHeight="1">
      <c r="A40" s="4" t="s">
        <v>783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9.5" customHeight="1">
      <c r="A41" s="4" t="s">
        <v>784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4" t="s">
        <v>785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9.5" customHeight="1">
      <c r="A43" s="4" t="s">
        <v>786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9.5" customHeight="1">
      <c r="A44" s="4" t="s">
        <v>787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9.5" customHeight="1">
      <c r="A45" s="4" t="s">
        <v>788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9.5" customHeight="1">
      <c r="A46" s="4" t="s">
        <v>789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9.5" customHeight="1">
      <c r="A47" s="4" t="s">
        <v>790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9.5" customHeight="1">
      <c r="A48" s="4" t="s">
        <v>791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9.5" customHeight="1">
      <c r="A49" s="4" t="s">
        <v>826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9.5" customHeight="1">
      <c r="A50" s="4" t="s">
        <v>827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9.5" customHeight="1">
      <c r="A51" s="4" t="s">
        <v>828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9.5" customHeight="1">
      <c r="A52" s="4" t="s">
        <v>829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9.5" customHeight="1">
      <c r="A53" s="4" t="s">
        <v>830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9.5" customHeight="1">
      <c r="A54" s="4" t="s">
        <v>711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9.5" customHeight="1">
      <c r="A55" s="4" t="s">
        <v>831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60" customHeight="1">
      <c r="A56" s="4" t="s">
        <v>832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60" customHeight="1">
      <c r="A57" s="4" t="s">
        <v>792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9.5" customHeight="1">
      <c r="A58" s="4" t="s">
        <v>793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49.5" customHeight="1">
      <c r="A59" s="4" t="s">
        <v>817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4</v>
      </c>
      <c r="Q59" s="7"/>
      <c r="R59" s="7">
        <v>4</v>
      </c>
      <c r="S59" s="7">
        <v>1</v>
      </c>
      <c r="T59" s="7">
        <v>3</v>
      </c>
      <c r="U59" s="7">
        <v>2</v>
      </c>
      <c r="V59" s="7"/>
      <c r="W59" s="7">
        <v>1</v>
      </c>
      <c r="X59" s="7"/>
      <c r="Y59" s="7">
        <v>3</v>
      </c>
      <c r="Z59" s="7"/>
      <c r="AA59" s="7"/>
      <c r="AB59" s="7">
        <v>1</v>
      </c>
      <c r="AC59" s="7">
        <v>1</v>
      </c>
      <c r="AD59" s="7">
        <v>2</v>
      </c>
      <c r="AE59" s="7">
        <v>1</v>
      </c>
      <c r="AF59" s="7"/>
      <c r="AG59" s="7">
        <v>1</v>
      </c>
      <c r="AH59" s="7"/>
      <c r="AI59" s="7"/>
      <c r="AJ59" s="7">
        <v>1</v>
      </c>
      <c r="AK59" s="7">
        <v>3</v>
      </c>
      <c r="AL59" s="7"/>
      <c r="AM59" s="7">
        <v>1</v>
      </c>
      <c r="AN59" s="7">
        <v>1</v>
      </c>
      <c r="AO59" s="7">
        <v>2</v>
      </c>
      <c r="AP59" s="7"/>
      <c r="AQ59" s="7"/>
    </row>
    <row r="60" spans="1:43" ht="19.5" customHeight="1">
      <c r="A60" s="4" t="s">
        <v>794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1</v>
      </c>
      <c r="Q60" s="7"/>
      <c r="R60" s="7">
        <v>1</v>
      </c>
      <c r="S60" s="7"/>
      <c r="T60" s="7">
        <v>1</v>
      </c>
      <c r="U60" s="7"/>
      <c r="V60" s="7"/>
      <c r="W60" s="7"/>
      <c r="X60" s="7"/>
      <c r="Y60" s="7">
        <v>1</v>
      </c>
      <c r="Z60" s="7">
        <v>1</v>
      </c>
      <c r="AA60" s="7"/>
      <c r="AB60" s="7"/>
      <c r="AC60" s="7"/>
      <c r="AD60" s="7">
        <v>1</v>
      </c>
      <c r="AE60" s="7"/>
      <c r="AF60" s="7"/>
      <c r="AG60" s="7"/>
      <c r="AH60" s="7"/>
      <c r="AI60" s="7">
        <v>1</v>
      </c>
      <c r="AJ60" s="7"/>
      <c r="AK60" s="7"/>
      <c r="AL60" s="7"/>
      <c r="AM60" s="7"/>
      <c r="AN60" s="7"/>
      <c r="AO60" s="7">
        <v>1</v>
      </c>
      <c r="AP60" s="7"/>
      <c r="AQ60" s="7"/>
    </row>
    <row r="61" spans="1:43" ht="60" customHeight="1">
      <c r="A61" s="12" t="s">
        <v>835</v>
      </c>
      <c r="O61" s="13">
        <v>41</v>
      </c>
      <c r="P61" s="1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825</v>
      </c>
      <c r="O62" s="13">
        <v>42</v>
      </c>
      <c r="P62" s="14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824</v>
      </c>
      <c r="O63" s="13">
        <v>43</v>
      </c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823</v>
      </c>
      <c r="O64" s="13">
        <v>44</v>
      </c>
      <c r="P64" s="1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587</v>
      </c>
      <c r="O65" s="13">
        <v>45</v>
      </c>
      <c r="P65" s="14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634</v>
      </c>
      <c r="O66" s="13">
        <v>46</v>
      </c>
      <c r="P66" s="14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110</v>
      </c>
      <c r="O67" s="13">
        <v>47</v>
      </c>
      <c r="P67" s="14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111</v>
      </c>
      <c r="O68" s="13">
        <v>48</v>
      </c>
      <c r="P68" s="14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795</v>
      </c>
      <c r="Q72" s="117"/>
      <c r="R72" s="117"/>
      <c r="S72" s="117"/>
    </row>
    <row r="73" spans="16:28" ht="15.75">
      <c r="P73" s="118" t="s">
        <v>796</v>
      </c>
      <c r="Q73" s="118"/>
      <c r="R73" s="118"/>
      <c r="S73" s="118"/>
      <c r="T73" s="121" t="s">
        <v>303</v>
      </c>
      <c r="U73" s="121"/>
      <c r="V73" s="121"/>
      <c r="X73" s="121" t="s">
        <v>304</v>
      </c>
      <c r="Y73" s="121"/>
      <c r="Z73" s="121"/>
      <c r="AB73" s="10"/>
    </row>
    <row r="74" spans="20:28" ht="12.75">
      <c r="T74" s="122" t="s">
        <v>797</v>
      </c>
      <c r="U74" s="122"/>
      <c r="V74" s="122"/>
      <c r="X74" s="122" t="s">
        <v>798</v>
      </c>
      <c r="Y74" s="122"/>
      <c r="Z74" s="122"/>
      <c r="AB74" s="11" t="s">
        <v>799</v>
      </c>
    </row>
    <row r="76" spans="20:26" ht="15.75">
      <c r="T76" s="121" t="s">
        <v>305</v>
      </c>
      <c r="U76" s="121"/>
      <c r="V76" s="121"/>
      <c r="X76" s="123">
        <v>41547</v>
      </c>
      <c r="Y76" s="123"/>
      <c r="Z76" s="123"/>
    </row>
    <row r="77" spans="20:26" ht="12.75">
      <c r="T77" s="122" t="s">
        <v>800</v>
      </c>
      <c r="U77" s="122"/>
      <c r="V77" s="122"/>
      <c r="X77" s="122" t="s">
        <v>801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838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735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736</v>
      </c>
      <c r="P19" s="2" t="s">
        <v>737</v>
      </c>
      <c r="Q19" s="2" t="s">
        <v>836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837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1</v>
      </c>
      <c r="B1" s="46"/>
      <c r="C1" s="46"/>
      <c r="D1" s="45"/>
      <c r="E1" s="46"/>
      <c r="F1" s="46"/>
      <c r="G1" s="46"/>
      <c r="H1" s="46"/>
      <c r="J1" s="50" t="s">
        <v>713</v>
      </c>
      <c r="K1" s="50"/>
      <c r="L1" s="51"/>
      <c r="M1" s="51"/>
      <c r="O1" s="50" t="s">
        <v>730</v>
      </c>
      <c r="P1" s="51"/>
    </row>
    <row r="2" spans="1:16" ht="12.75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J2" s="52" t="s">
        <v>714</v>
      </c>
      <c r="K2" s="52" t="s">
        <v>715</v>
      </c>
      <c r="L2" s="52" t="s">
        <v>6</v>
      </c>
      <c r="M2" s="52" t="s">
        <v>716</v>
      </c>
      <c r="O2" s="54" t="s">
        <v>731</v>
      </c>
      <c r="P2" s="54" t="s">
        <v>732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38</v>
      </c>
      <c r="F3" s="48"/>
      <c r="G3" s="48"/>
      <c r="H3" s="48">
        <f>SUM(H4:H7,H8)</f>
        <v>38</v>
      </c>
      <c r="J3" s="1" t="s">
        <v>717</v>
      </c>
      <c r="K3" s="1">
        <v>1</v>
      </c>
      <c r="L3" s="1" t="s">
        <v>718</v>
      </c>
      <c r="M3" s="1" t="s">
        <v>822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10</v>
      </c>
      <c r="F4" s="49"/>
      <c r="G4" s="49"/>
      <c r="H4" s="1">
        <f>IF(LEN(P_1)&lt;&gt;0,0,1)</f>
        <v>0</v>
      </c>
      <c r="J4" s="1" t="s">
        <v>719</v>
      </c>
      <c r="K4" s="1">
        <v>2</v>
      </c>
      <c r="L4" s="1" t="s">
        <v>720</v>
      </c>
      <c r="M4" s="1" t="str">
        <f>IF(P_1=0,"Нет данных",P_1)</f>
        <v>МБОУ "Мурзанаевская начальная школа - детский сад"</v>
      </c>
      <c r="O4" s="55">
        <f ca="1">TODAY()</f>
        <v>41563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11</v>
      </c>
      <c r="F5" s="49"/>
      <c r="G5" s="49"/>
      <c r="H5" s="1">
        <f>IF(LEN(P_2)&lt;&gt;0,0,1)</f>
        <v>0</v>
      </c>
      <c r="J5" s="1" t="s">
        <v>721</v>
      </c>
      <c r="K5" s="1">
        <v>3</v>
      </c>
      <c r="L5" s="1" t="s">
        <v>722</v>
      </c>
      <c r="M5" s="1" t="str">
        <f>IF(P_2=0,"Нет данных",P_2)</f>
        <v>425577, РМЭ, Параньгинский район, д.Мурзанаево, ул. Молодежная, д. 3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12</v>
      </c>
      <c r="F6" s="49"/>
      <c r="G6" s="49"/>
      <c r="H6" s="1">
        <f>IF(LEN(P_3)&lt;&gt;0,0,1)</f>
        <v>0</v>
      </c>
      <c r="J6" s="1" t="s">
        <v>723</v>
      </c>
      <c r="K6" s="1">
        <v>4</v>
      </c>
      <c r="L6" s="1" t="s">
        <v>724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13</v>
      </c>
      <c r="F7" s="49"/>
      <c r="G7" s="49"/>
      <c r="H7" s="1">
        <f>IF(LEN(P_4)&lt;&gt;0,0,1)</f>
        <v>0</v>
      </c>
      <c r="J7" s="1" t="s">
        <v>725</v>
      </c>
      <c r="K7" s="1">
        <v>5</v>
      </c>
      <c r="L7" s="1" t="s">
        <v>726</v>
      </c>
      <c r="M7" s="1">
        <f>IF(P_4=0,"Нет данных",P_4)</f>
        <v>87084586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38</v>
      </c>
      <c r="F8" s="48"/>
      <c r="G8" s="48"/>
      <c r="H8" s="48">
        <f>SUM(H9:H692)</f>
        <v>38</v>
      </c>
      <c r="J8" s="1" t="s">
        <v>727</v>
      </c>
      <c r="K8" s="1">
        <v>6</v>
      </c>
      <c r="L8" s="1" t="s">
        <v>728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14</v>
      </c>
      <c r="H9">
        <f>IF('Раздел 1'!P21=SUM('Раздел 1'!P22,'Раздел 1'!P27,'Раздел 1'!P58,'Раздел 1'!P60),0,1)</f>
        <v>1</v>
      </c>
      <c r="J9" s="53" t="s">
        <v>729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283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15</v>
      </c>
      <c r="H11">
        <f>IF('Раздел 1'!R21=SUM('Раздел 1'!R22,'Раздел 1'!R27,'Раздел 1'!R58,'Раздел 1'!R60),0,1)</f>
        <v>1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16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17</v>
      </c>
      <c r="H13">
        <f>IF('Раздел 1'!T21=SUM('Раздел 1'!T22,'Раздел 1'!T27,'Раздел 1'!T58,'Раздел 1'!T60),0,1)</f>
        <v>1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18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19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20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21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22</v>
      </c>
      <c r="H18">
        <f>IF('Раздел 1'!Y21=SUM('Раздел 1'!Y22,'Раздел 1'!Y27,'Раздел 1'!Y58,'Раздел 1'!Y60),0,1)</f>
        <v>1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23</v>
      </c>
      <c r="H19">
        <f>IF('Раздел 1'!Z21=SUM('Раздел 1'!Z22,'Раздел 1'!Z27,'Раздел 1'!Z58,'Раздел 1'!Z60),0,1)</f>
        <v>1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24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25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26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27</v>
      </c>
      <c r="H23">
        <f>IF('Раздел 1'!AD21=SUM('Раздел 1'!AD22,'Раздел 1'!AD27,'Раздел 1'!AD58,'Раздел 1'!AD60),0,1)</f>
        <v>1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28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29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30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31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32</v>
      </c>
      <c r="H28">
        <f>IF('Раздел 1'!AI21=SUM('Раздел 1'!AI22,'Раздел 1'!AI27,'Раздел 1'!AI58,'Раздел 1'!AI60),0,1)</f>
        <v>1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33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34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35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36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37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38</v>
      </c>
      <c r="H34">
        <f>IF('Раздел 1'!AO21=SUM('Раздел 1'!AO22,'Раздел 1'!AO27,'Раздел 1'!AO58,'Раздел 1'!AO60),0,1)</f>
        <v>1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39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40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41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42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43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44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45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46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47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48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49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60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61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62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63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64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65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66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69</v>
      </c>
      <c r="H65">
        <f>IF('Раздел 1'!P27=SUM('Раздел 1'!P28,'Раздел 1'!P49:P55),0,1)</f>
        <v>1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70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71</v>
      </c>
      <c r="H67">
        <f>IF('Раздел 1'!R27=SUM('Раздел 1'!R28,'Раздел 1'!R49:R55),0,1)</f>
        <v>1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72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73</v>
      </c>
      <c r="H69">
        <f>IF('Раздел 1'!T27=SUM('Раздел 1'!T28,'Раздел 1'!T49:T55),0,1)</f>
        <v>1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74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75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76</v>
      </c>
      <c r="H72">
        <f>IF('Раздел 1'!W27=SUM('Раздел 1'!W28,'Раздел 1'!W49:W55),0,1)</f>
        <v>1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77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78</v>
      </c>
      <c r="H74">
        <f>IF('Раздел 1'!Y27=SUM('Раздел 1'!Y28,'Раздел 1'!Y49:Y55),0,1)</f>
        <v>1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79</v>
      </c>
      <c r="H75">
        <f>IF('Раздел 1'!Z27=SUM('Раздел 1'!Z28,'Раздел 1'!Z49:Z55),0,1)</f>
        <v>1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80</v>
      </c>
      <c r="H76">
        <f>IF('Раздел 1'!AA27=SUM('Раздел 1'!AA28,'Раздел 1'!AA49:AA55),0,1)</f>
        <v>1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81</v>
      </c>
      <c r="H77">
        <f>IF('Раздел 1'!AB27=SUM('Раздел 1'!AB28,'Раздел 1'!AB49:AB55),0,1)</f>
        <v>1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82</v>
      </c>
      <c r="H78">
        <f>IF('Раздел 1'!AC27=SUM('Раздел 1'!AC28,'Раздел 1'!AC49:AC55),0,1)</f>
        <v>1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83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84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85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86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87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88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89</v>
      </c>
      <c r="H85">
        <f>IF('Раздел 1'!AJ27=SUM('Раздел 1'!AJ28,'Раздел 1'!AJ49:AJ55),0,1)</f>
        <v>1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90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91</v>
      </c>
      <c r="H87">
        <f>IF('Раздел 1'!AL27=SUM('Раздел 1'!AL28,'Раздел 1'!AL49:AL55),0,1)</f>
        <v>1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92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93</v>
      </c>
      <c r="H89">
        <f>IF('Раздел 1'!AN27=SUM('Раздел 1'!AN28,'Раздел 1'!AN49:AN55),0,1)</f>
        <v>1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94</v>
      </c>
      <c r="H90">
        <f>IF('Раздел 1'!AO27=SUM('Раздел 1'!AO28,'Раздел 1'!AO49:AO55),0,1)</f>
        <v>1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95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96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97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99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100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101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102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103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104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105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106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107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108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109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112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113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114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115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116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117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118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119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120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121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122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123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124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125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126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127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128</v>
      </c>
      <c r="H121">
        <f>IF('Раздел 1'!P59&lt;=SUM('Раздел 1'!P27,'Раздел 1'!P58),0,1)</f>
        <v>1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129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130</v>
      </c>
      <c r="H123">
        <f>IF('Раздел 1'!R59&lt;=SUM('Раздел 1'!R27,'Раздел 1'!R58),0,1)</f>
        <v>1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131</v>
      </c>
      <c r="H124">
        <f>IF('Раздел 1'!S59&lt;=SUM('Раздел 1'!S27,'Раздел 1'!S58),0,1)</f>
        <v>1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132</v>
      </c>
      <c r="H125">
        <f>IF('Раздел 1'!T59&lt;=SUM('Раздел 1'!T27,'Раздел 1'!T58),0,1)</f>
        <v>1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133</v>
      </c>
      <c r="H126">
        <f>IF('Раздел 1'!U59&lt;=SUM('Раздел 1'!U27,'Раздел 1'!U58),0,1)</f>
        <v>1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134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135</v>
      </c>
      <c r="H128">
        <f>IF('Раздел 1'!W59&lt;=SUM('Раздел 1'!W27,'Раздел 1'!W58),0,1)</f>
        <v>1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136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137</v>
      </c>
      <c r="H130">
        <f>IF('Раздел 1'!Y59&lt;=SUM('Раздел 1'!Y27,'Раздел 1'!Y58),0,1)</f>
        <v>1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138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139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140</v>
      </c>
      <c r="H133">
        <f>IF('Раздел 1'!AB59&lt;=SUM('Раздел 1'!AB27,'Раздел 1'!AB58),0,1)</f>
        <v>1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141</v>
      </c>
      <c r="H134">
        <f>IF('Раздел 1'!AC59&lt;=SUM('Раздел 1'!AC27,'Раздел 1'!AC58),0,1)</f>
        <v>1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142</v>
      </c>
      <c r="H135">
        <f>IF('Раздел 1'!AD59&lt;=SUM('Раздел 1'!AD27,'Раздел 1'!AD58),0,1)</f>
        <v>1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143</v>
      </c>
      <c r="H136">
        <f>IF('Раздел 1'!AE59&lt;=SUM('Раздел 1'!AE27,'Раздел 1'!AE58),0,1)</f>
        <v>1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144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145</v>
      </c>
      <c r="H138">
        <f>IF('Раздел 1'!AG59&lt;=SUM('Раздел 1'!AG27,'Раздел 1'!AG58),0,1)</f>
        <v>1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146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147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148</v>
      </c>
      <c r="H141">
        <f>IF('Раздел 1'!AJ59&lt;=SUM('Раздел 1'!AJ27,'Раздел 1'!AJ58),0,1)</f>
        <v>1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149</v>
      </c>
      <c r="H142">
        <f>IF('Раздел 1'!AK59&lt;=SUM('Раздел 1'!AK27,'Раздел 1'!AK58),0,1)</f>
        <v>1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150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151</v>
      </c>
      <c r="H144">
        <f>IF('Раздел 1'!AM59&lt;=SUM('Раздел 1'!AM27,'Раздел 1'!AM58),0,1)</f>
        <v>1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152</v>
      </c>
      <c r="H145">
        <f>IF('Раздел 1'!AN59&lt;=SUM('Раздел 1'!AN27,'Раздел 1'!AN58),0,1)</f>
        <v>1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153</v>
      </c>
      <c r="H146">
        <f>IF('Раздел 1'!AO59&lt;=SUM('Раздел 1'!AO27,'Раздел 1'!AO58),0,1)</f>
        <v>1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154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155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156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157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158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159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160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161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162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163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164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165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166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167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168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169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170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171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172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173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174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175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176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177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178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179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180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181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182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183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184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185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186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187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188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189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190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191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192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193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194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195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196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197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198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199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200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201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202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203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204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205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212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213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214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215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216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217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218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219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220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221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222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223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224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225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226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227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228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229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230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231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232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233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234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235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236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237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238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239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240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241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242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243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244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245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246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247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248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249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250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251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252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253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254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255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256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257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258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259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260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261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262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263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264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265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266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267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268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269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270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271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272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273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274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275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276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277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278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279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280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281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282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284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285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286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287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288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289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290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291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292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293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294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295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296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297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298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299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300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306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307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308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309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310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311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312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313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314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315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316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317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318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319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320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321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322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323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324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325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326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327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328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373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374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375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376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377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378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379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380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381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382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383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384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385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386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387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388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389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390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391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392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393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394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395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396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397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398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399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400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401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402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403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404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405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406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407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408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409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410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411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412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413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415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416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417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418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419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420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421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422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423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424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425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426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427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428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429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430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431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432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433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434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435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436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437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438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439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440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441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442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443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444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445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446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447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448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449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450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451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452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453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454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455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456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457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458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459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460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461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462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463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464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465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466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467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468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469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470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471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472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473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474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475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476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477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478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479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480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481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482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483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484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485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486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487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488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489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490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491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492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493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494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495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496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497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498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499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500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501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502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503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504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505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506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507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508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509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510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511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512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513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514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515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516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517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518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519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520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521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522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523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524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525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526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527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528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529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530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531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532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533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534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535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536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537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538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539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540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541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542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543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544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545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546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547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548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549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550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551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552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553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554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555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556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557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558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559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560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561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562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563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564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565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566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567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568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569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570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571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572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573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574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575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576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577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578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579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580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581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582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583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584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585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586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589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590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591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592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593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594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595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596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597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598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599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600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601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602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603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604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605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606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607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608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609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610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611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612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613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614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615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616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617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618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619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620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621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622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623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624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625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626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627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628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629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630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631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632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633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635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636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637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638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639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640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641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642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643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644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645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646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647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648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649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650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651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652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653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654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655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656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657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658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659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660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661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662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663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664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665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666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667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668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669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670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671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672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673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674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675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676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677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678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679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680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681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682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683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684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685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686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687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688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689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690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691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692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693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694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695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696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697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698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699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700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701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702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703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704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705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706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707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708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709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710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712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329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330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331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332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333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334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335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336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337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338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339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340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341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342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343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344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345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346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347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348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349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350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351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352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353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354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355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356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357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358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359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360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361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362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363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364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365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366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367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368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369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370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371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372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754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755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756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98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733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e.fokeeva</cp:lastModifiedBy>
  <cp:lastPrinted>2013-10-16T04:48:48Z</cp:lastPrinted>
  <dcterms:created xsi:type="dcterms:W3CDTF">2009-09-02T11:23:43Z</dcterms:created>
  <dcterms:modified xsi:type="dcterms:W3CDTF">2013-10-16T04:48:50Z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