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84" yWindow="84" windowWidth="10908" windowHeight="9528" firstSheet="1" activeTab="1"/>
  </bookViews>
  <sheets>
    <sheet name="блюда" sheetId="8" r:id="rId1"/>
    <sheet name="7-11 лет, многодетные" sheetId="9" r:id="rId2"/>
    <sheet name="12-18 лет, многодетные, сво " sheetId="10" r:id="rId3"/>
    <sheet name="7-11 лет, начальная школа" sheetId="13" r:id="rId4"/>
    <sheet name="12-18 лет, овз, сво" sheetId="14" r:id="rId5"/>
    <sheet name="платные" sheetId="15" r:id="rId6"/>
  </sheets>
  <calcPr calcId="145621"/>
</workbook>
</file>

<file path=xl/calcChain.xml><?xml version="1.0" encoding="utf-8"?>
<calcChain xmlns="http://schemas.openxmlformats.org/spreadsheetml/2006/main">
  <c r="D127" i="10" l="1"/>
  <c r="E127" i="10"/>
  <c r="F127" i="10"/>
  <c r="G127" i="10"/>
  <c r="C336" i="15" l="1"/>
  <c r="H335" i="15"/>
  <c r="G335" i="15"/>
  <c r="F335" i="15"/>
  <c r="E335" i="15"/>
  <c r="D335" i="15"/>
  <c r="H334" i="15"/>
  <c r="G334" i="15"/>
  <c r="F334" i="15"/>
  <c r="E334" i="15"/>
  <c r="D334" i="15"/>
  <c r="H333" i="15"/>
  <c r="G333" i="15"/>
  <c r="F333" i="15"/>
  <c r="E333" i="15"/>
  <c r="D333" i="15"/>
  <c r="H332" i="15"/>
  <c r="G332" i="15"/>
  <c r="F332" i="15"/>
  <c r="E332" i="15"/>
  <c r="D332" i="15"/>
  <c r="H331" i="15"/>
  <c r="G331" i="15"/>
  <c r="F331" i="15"/>
  <c r="E331" i="15"/>
  <c r="D331" i="15"/>
  <c r="H330" i="15"/>
  <c r="G330" i="15"/>
  <c r="F330" i="15"/>
  <c r="E330" i="15"/>
  <c r="D330" i="15"/>
  <c r="H329" i="15"/>
  <c r="G329" i="15"/>
  <c r="F329" i="15"/>
  <c r="E329" i="15"/>
  <c r="D329" i="15"/>
  <c r="C327" i="15"/>
  <c r="H326" i="15"/>
  <c r="G326" i="15"/>
  <c r="F326" i="15"/>
  <c r="E326" i="15"/>
  <c r="D326" i="15"/>
  <c r="H325" i="15"/>
  <c r="G325" i="15"/>
  <c r="F325" i="15"/>
  <c r="E325" i="15"/>
  <c r="D325" i="15"/>
  <c r="H324" i="15"/>
  <c r="G324" i="15"/>
  <c r="F324" i="15"/>
  <c r="E324" i="15"/>
  <c r="D324" i="15"/>
  <c r="H323" i="15"/>
  <c r="G323" i="15"/>
  <c r="F323" i="15"/>
  <c r="E323" i="15"/>
  <c r="D323" i="15"/>
  <c r="H322" i="15"/>
  <c r="G322" i="15"/>
  <c r="F322" i="15"/>
  <c r="E322" i="15"/>
  <c r="D322" i="15"/>
  <c r="H321" i="15"/>
  <c r="G321" i="15"/>
  <c r="F321" i="15"/>
  <c r="E321" i="15"/>
  <c r="D321" i="15"/>
  <c r="C301" i="15"/>
  <c r="H300" i="15"/>
  <c r="G300" i="15"/>
  <c r="F300" i="15"/>
  <c r="E300" i="15"/>
  <c r="D300" i="15"/>
  <c r="H299" i="15"/>
  <c r="G299" i="15"/>
  <c r="F299" i="15"/>
  <c r="E299" i="15"/>
  <c r="D299" i="15"/>
  <c r="H298" i="15"/>
  <c r="G298" i="15"/>
  <c r="F298" i="15"/>
  <c r="E298" i="15"/>
  <c r="D298" i="15"/>
  <c r="H297" i="15"/>
  <c r="G297" i="15"/>
  <c r="F297" i="15"/>
  <c r="E297" i="15"/>
  <c r="D297" i="15"/>
  <c r="H296" i="15"/>
  <c r="G296" i="15"/>
  <c r="F296" i="15"/>
  <c r="E296" i="15"/>
  <c r="D296" i="15"/>
  <c r="H295" i="15"/>
  <c r="G295" i="15"/>
  <c r="F295" i="15"/>
  <c r="E295" i="15"/>
  <c r="D295" i="15"/>
  <c r="H294" i="15"/>
  <c r="G294" i="15"/>
  <c r="F294" i="15"/>
  <c r="E294" i="15"/>
  <c r="D294" i="15"/>
  <c r="C292" i="15"/>
  <c r="C302" i="15" s="1"/>
  <c r="H291" i="15"/>
  <c r="G291" i="15"/>
  <c r="F291" i="15"/>
  <c r="E291" i="15"/>
  <c r="D291" i="15"/>
  <c r="H290" i="15"/>
  <c r="G290" i="15"/>
  <c r="F290" i="15"/>
  <c r="E290" i="15"/>
  <c r="D290" i="15"/>
  <c r="H289" i="15"/>
  <c r="G289" i="15"/>
  <c r="F289" i="15"/>
  <c r="E289" i="15"/>
  <c r="D289" i="15"/>
  <c r="H288" i="15"/>
  <c r="G288" i="15"/>
  <c r="F288" i="15"/>
  <c r="E288" i="15"/>
  <c r="D288" i="15"/>
  <c r="H287" i="15"/>
  <c r="G287" i="15"/>
  <c r="F287" i="15"/>
  <c r="E287" i="15"/>
  <c r="D287" i="15"/>
  <c r="H286" i="15"/>
  <c r="G286" i="15"/>
  <c r="F286" i="15"/>
  <c r="E286" i="15"/>
  <c r="D286" i="15"/>
  <c r="C267" i="15"/>
  <c r="H266" i="15"/>
  <c r="G266" i="15"/>
  <c r="F266" i="15"/>
  <c r="E266" i="15"/>
  <c r="D266" i="15"/>
  <c r="H265" i="15"/>
  <c r="G265" i="15"/>
  <c r="F265" i="15"/>
  <c r="E265" i="15"/>
  <c r="D265" i="15"/>
  <c r="H264" i="15"/>
  <c r="G264" i="15"/>
  <c r="F264" i="15"/>
  <c r="E264" i="15"/>
  <c r="D264" i="15"/>
  <c r="H263" i="15"/>
  <c r="G263" i="15"/>
  <c r="F263" i="15"/>
  <c r="E263" i="15"/>
  <c r="D263" i="15"/>
  <c r="H262" i="15"/>
  <c r="G262" i="15"/>
  <c r="F262" i="15"/>
  <c r="E262" i="15"/>
  <c r="D262" i="15"/>
  <c r="H261" i="15"/>
  <c r="G261" i="15"/>
  <c r="F261" i="15"/>
  <c r="E261" i="15"/>
  <c r="D261" i="15"/>
  <c r="H260" i="15"/>
  <c r="G260" i="15"/>
  <c r="F260" i="15"/>
  <c r="E260" i="15"/>
  <c r="D260" i="15"/>
  <c r="C258" i="15"/>
  <c r="H257" i="15"/>
  <c r="G257" i="15"/>
  <c r="F257" i="15"/>
  <c r="E257" i="15"/>
  <c r="D257" i="15"/>
  <c r="H256" i="15"/>
  <c r="G256" i="15"/>
  <c r="F256" i="15"/>
  <c r="E256" i="15"/>
  <c r="D256" i="15"/>
  <c r="H255" i="15"/>
  <c r="G255" i="15"/>
  <c r="F255" i="15"/>
  <c r="E255" i="15"/>
  <c r="D255" i="15"/>
  <c r="H254" i="15"/>
  <c r="G254" i="15"/>
  <c r="F254" i="15"/>
  <c r="E254" i="15"/>
  <c r="D254" i="15"/>
  <c r="H253" i="15"/>
  <c r="G253" i="15"/>
  <c r="F253" i="15"/>
  <c r="E253" i="15"/>
  <c r="D253" i="15"/>
  <c r="H252" i="15"/>
  <c r="G252" i="15"/>
  <c r="F252" i="15"/>
  <c r="E252" i="15"/>
  <c r="D252" i="15"/>
  <c r="C232" i="15"/>
  <c r="H231" i="15"/>
  <c r="G231" i="15"/>
  <c r="F231" i="15"/>
  <c r="E231" i="15"/>
  <c r="D231" i="15"/>
  <c r="H230" i="15"/>
  <c r="G230" i="15"/>
  <c r="F230" i="15"/>
  <c r="E230" i="15"/>
  <c r="D230" i="15"/>
  <c r="H229" i="15"/>
  <c r="G229" i="15"/>
  <c r="F229" i="15"/>
  <c r="E229" i="15"/>
  <c r="D229" i="15"/>
  <c r="H228" i="15"/>
  <c r="G228" i="15"/>
  <c r="F228" i="15"/>
  <c r="E228" i="15"/>
  <c r="D228" i="15"/>
  <c r="H227" i="15"/>
  <c r="G227" i="15"/>
  <c r="F227" i="15"/>
  <c r="E227" i="15"/>
  <c r="D227" i="15"/>
  <c r="H226" i="15"/>
  <c r="G226" i="15"/>
  <c r="F226" i="15"/>
  <c r="E226" i="15"/>
  <c r="D226" i="15"/>
  <c r="H225" i="15"/>
  <c r="G225" i="15"/>
  <c r="F225" i="15"/>
  <c r="E225" i="15"/>
  <c r="D225" i="15"/>
  <c r="C223" i="15"/>
  <c r="C233" i="15" s="1"/>
  <c r="H222" i="15"/>
  <c r="G222" i="15"/>
  <c r="F222" i="15"/>
  <c r="E222" i="15"/>
  <c r="D222" i="15"/>
  <c r="H221" i="15"/>
  <c r="G221" i="15"/>
  <c r="F221" i="15"/>
  <c r="E221" i="15"/>
  <c r="D221" i="15"/>
  <c r="H220" i="15"/>
  <c r="G220" i="15"/>
  <c r="F220" i="15"/>
  <c r="E220" i="15"/>
  <c r="D220" i="15"/>
  <c r="H219" i="15"/>
  <c r="G219" i="15"/>
  <c r="F219" i="15"/>
  <c r="E219" i="15"/>
  <c r="D219" i="15"/>
  <c r="H218" i="15"/>
  <c r="G218" i="15"/>
  <c r="F218" i="15"/>
  <c r="E218" i="15"/>
  <c r="D218" i="15"/>
  <c r="H217" i="15"/>
  <c r="G217" i="15"/>
  <c r="F217" i="15"/>
  <c r="E217" i="15"/>
  <c r="D217" i="15"/>
  <c r="C198" i="15"/>
  <c r="H197" i="15"/>
  <c r="G197" i="15"/>
  <c r="F197" i="15"/>
  <c r="E197" i="15"/>
  <c r="D197" i="15"/>
  <c r="H196" i="15"/>
  <c r="G196" i="15"/>
  <c r="F196" i="15"/>
  <c r="E196" i="15"/>
  <c r="D196" i="15"/>
  <c r="H195" i="15"/>
  <c r="G195" i="15"/>
  <c r="F195" i="15"/>
  <c r="E195" i="15"/>
  <c r="D195" i="15"/>
  <c r="H194" i="15"/>
  <c r="G194" i="15"/>
  <c r="F194" i="15"/>
  <c r="E194" i="15"/>
  <c r="D194" i="15"/>
  <c r="H193" i="15"/>
  <c r="G193" i="15"/>
  <c r="F193" i="15"/>
  <c r="E193" i="15"/>
  <c r="D193" i="15"/>
  <c r="H192" i="15"/>
  <c r="G192" i="15"/>
  <c r="F192" i="15"/>
  <c r="E192" i="15"/>
  <c r="D192" i="15"/>
  <c r="H191" i="15"/>
  <c r="G191" i="15"/>
  <c r="F191" i="15"/>
  <c r="E191" i="15"/>
  <c r="D191" i="15"/>
  <c r="C189" i="15"/>
  <c r="C199" i="15" s="1"/>
  <c r="H188" i="15"/>
  <c r="G188" i="15"/>
  <c r="F188" i="15"/>
  <c r="E188" i="15"/>
  <c r="D188" i="15"/>
  <c r="H187" i="15"/>
  <c r="G187" i="15"/>
  <c r="F187" i="15"/>
  <c r="E187" i="15"/>
  <c r="D187" i="15"/>
  <c r="H186" i="15"/>
  <c r="G186" i="15"/>
  <c r="F186" i="15"/>
  <c r="E186" i="15"/>
  <c r="D186" i="15"/>
  <c r="H185" i="15"/>
  <c r="G185" i="15"/>
  <c r="F185" i="15"/>
  <c r="E185" i="15"/>
  <c r="D185" i="15"/>
  <c r="H184" i="15"/>
  <c r="G184" i="15"/>
  <c r="F184" i="15"/>
  <c r="E184" i="15"/>
  <c r="D184" i="15"/>
  <c r="H183" i="15"/>
  <c r="G183" i="15"/>
  <c r="F183" i="15"/>
  <c r="E183" i="15"/>
  <c r="D183" i="15"/>
  <c r="C163" i="15"/>
  <c r="H162" i="15"/>
  <c r="G162" i="15"/>
  <c r="F162" i="15"/>
  <c r="E162" i="15"/>
  <c r="D162" i="15"/>
  <c r="H161" i="15"/>
  <c r="G161" i="15"/>
  <c r="F161" i="15"/>
  <c r="E161" i="15"/>
  <c r="D161" i="15"/>
  <c r="H160" i="15"/>
  <c r="G160" i="15"/>
  <c r="F160" i="15"/>
  <c r="E160" i="15"/>
  <c r="D160" i="15"/>
  <c r="H159" i="15"/>
  <c r="G159" i="15"/>
  <c r="F159" i="15"/>
  <c r="E159" i="15"/>
  <c r="D159" i="15"/>
  <c r="H158" i="15"/>
  <c r="G158" i="15"/>
  <c r="F158" i="15"/>
  <c r="E158" i="15"/>
  <c r="D158" i="15"/>
  <c r="H157" i="15"/>
  <c r="G157" i="15"/>
  <c r="F157" i="15"/>
  <c r="E157" i="15"/>
  <c r="D157" i="15"/>
  <c r="H156" i="15"/>
  <c r="G156" i="15"/>
  <c r="F156" i="15"/>
  <c r="E156" i="15"/>
  <c r="D156" i="15"/>
  <c r="C154" i="15"/>
  <c r="H153" i="15"/>
  <c r="G153" i="15"/>
  <c r="F153" i="15"/>
  <c r="E153" i="15"/>
  <c r="D153" i="15"/>
  <c r="H152" i="15"/>
  <c r="G152" i="15"/>
  <c r="F152" i="15"/>
  <c r="E152" i="15"/>
  <c r="D152" i="15"/>
  <c r="H151" i="15"/>
  <c r="G151" i="15"/>
  <c r="F151" i="15"/>
  <c r="E151" i="15"/>
  <c r="D151" i="15"/>
  <c r="H150" i="15"/>
  <c r="G150" i="15"/>
  <c r="F150" i="15"/>
  <c r="E150" i="15"/>
  <c r="D150" i="15"/>
  <c r="H149" i="15"/>
  <c r="G149" i="15"/>
  <c r="F149" i="15"/>
  <c r="E149" i="15"/>
  <c r="D149" i="15"/>
  <c r="H148" i="15"/>
  <c r="G148" i="15"/>
  <c r="F148" i="15"/>
  <c r="E148" i="15"/>
  <c r="D148" i="15"/>
  <c r="C129" i="15"/>
  <c r="H128" i="15"/>
  <c r="G128" i="15"/>
  <c r="F128" i="15"/>
  <c r="E128" i="15"/>
  <c r="D128" i="15"/>
  <c r="H127" i="15"/>
  <c r="G127" i="15"/>
  <c r="F127" i="15"/>
  <c r="E127" i="15"/>
  <c r="D127" i="15"/>
  <c r="H126" i="15"/>
  <c r="G126" i="15"/>
  <c r="F126" i="15"/>
  <c r="E126" i="15"/>
  <c r="D126" i="15"/>
  <c r="H125" i="15"/>
  <c r="G125" i="15"/>
  <c r="F125" i="15"/>
  <c r="E125" i="15"/>
  <c r="D125" i="15"/>
  <c r="H124" i="15"/>
  <c r="G124" i="15"/>
  <c r="F124" i="15"/>
  <c r="E124" i="15"/>
  <c r="D124" i="15"/>
  <c r="H123" i="15"/>
  <c r="G123" i="15"/>
  <c r="F123" i="15"/>
  <c r="E123" i="15"/>
  <c r="D123" i="15"/>
  <c r="H122" i="15"/>
  <c r="G122" i="15"/>
  <c r="F122" i="15"/>
  <c r="E122" i="15"/>
  <c r="D122" i="15"/>
  <c r="C120" i="15"/>
  <c r="C130" i="15" s="1"/>
  <c r="H119" i="15"/>
  <c r="G119" i="15"/>
  <c r="F119" i="15"/>
  <c r="E119" i="15"/>
  <c r="D119" i="15"/>
  <c r="H118" i="15"/>
  <c r="G118" i="15"/>
  <c r="F118" i="15"/>
  <c r="E118" i="15"/>
  <c r="D118" i="15"/>
  <c r="H117" i="15"/>
  <c r="G117" i="15"/>
  <c r="F117" i="15"/>
  <c r="E117" i="15"/>
  <c r="D117" i="15"/>
  <c r="H116" i="15"/>
  <c r="G116" i="15"/>
  <c r="F116" i="15"/>
  <c r="E116" i="15"/>
  <c r="D116" i="15"/>
  <c r="H115" i="15"/>
  <c r="G115" i="15"/>
  <c r="F115" i="15"/>
  <c r="E115" i="15"/>
  <c r="D115" i="15"/>
  <c r="H114" i="15"/>
  <c r="G114" i="15"/>
  <c r="F114" i="15"/>
  <c r="E114" i="15"/>
  <c r="D114" i="15"/>
  <c r="C94" i="15"/>
  <c r="H93" i="15"/>
  <c r="G93" i="15"/>
  <c r="F93" i="15"/>
  <c r="E93" i="15"/>
  <c r="D93" i="15"/>
  <c r="H92" i="15"/>
  <c r="G92" i="15"/>
  <c r="F92" i="15"/>
  <c r="E92" i="15"/>
  <c r="D92" i="15"/>
  <c r="H91" i="15"/>
  <c r="G91" i="15"/>
  <c r="F91" i="15"/>
  <c r="E91" i="15"/>
  <c r="D91" i="15"/>
  <c r="H90" i="15"/>
  <c r="G90" i="15"/>
  <c r="F90" i="15"/>
  <c r="E90" i="15"/>
  <c r="D90" i="15"/>
  <c r="H89" i="15"/>
  <c r="G89" i="15"/>
  <c r="F89" i="15"/>
  <c r="E89" i="15"/>
  <c r="D89" i="15"/>
  <c r="H88" i="15"/>
  <c r="G88" i="15"/>
  <c r="F88" i="15"/>
  <c r="E88" i="15"/>
  <c r="D88" i="15"/>
  <c r="H87" i="15"/>
  <c r="G87" i="15"/>
  <c r="F87" i="15"/>
  <c r="E87" i="15"/>
  <c r="D87" i="15"/>
  <c r="C85" i="15"/>
  <c r="H84" i="15"/>
  <c r="G84" i="15"/>
  <c r="F84" i="15"/>
  <c r="E84" i="15"/>
  <c r="D84" i="15"/>
  <c r="H83" i="15"/>
  <c r="G83" i="15"/>
  <c r="F83" i="15"/>
  <c r="E83" i="15"/>
  <c r="D83" i="15"/>
  <c r="H82" i="15"/>
  <c r="G82" i="15"/>
  <c r="F82" i="15"/>
  <c r="E82" i="15"/>
  <c r="D82" i="15"/>
  <c r="H81" i="15"/>
  <c r="G81" i="15"/>
  <c r="F81" i="15"/>
  <c r="E81" i="15"/>
  <c r="D81" i="15"/>
  <c r="H80" i="15"/>
  <c r="G80" i="15"/>
  <c r="F80" i="15"/>
  <c r="E80" i="15"/>
  <c r="D80" i="15"/>
  <c r="H79" i="15"/>
  <c r="G79" i="15"/>
  <c r="F79" i="15"/>
  <c r="E79" i="15"/>
  <c r="D79" i="15"/>
  <c r="C59" i="15"/>
  <c r="H58" i="15"/>
  <c r="G58" i="15"/>
  <c r="F58" i="15"/>
  <c r="E58" i="15"/>
  <c r="D58" i="15"/>
  <c r="H57" i="15"/>
  <c r="G57" i="15"/>
  <c r="F57" i="15"/>
  <c r="E57" i="15"/>
  <c r="D57" i="15"/>
  <c r="H56" i="15"/>
  <c r="G56" i="15"/>
  <c r="F56" i="15"/>
  <c r="E56" i="15"/>
  <c r="D56" i="15"/>
  <c r="H55" i="15"/>
  <c r="G55" i="15"/>
  <c r="F55" i="15"/>
  <c r="E55" i="15"/>
  <c r="D55" i="15"/>
  <c r="H54" i="15"/>
  <c r="G54" i="15"/>
  <c r="F54" i="15"/>
  <c r="E54" i="15"/>
  <c r="D54" i="15"/>
  <c r="H53" i="15"/>
  <c r="G53" i="15"/>
  <c r="F53" i="15"/>
  <c r="E53" i="15"/>
  <c r="D53" i="15"/>
  <c r="H52" i="15"/>
  <c r="G52" i="15"/>
  <c r="F52" i="15"/>
  <c r="E52" i="15"/>
  <c r="D52" i="15"/>
  <c r="C50" i="15"/>
  <c r="C60" i="15" s="1"/>
  <c r="H49" i="15"/>
  <c r="G49" i="15"/>
  <c r="F49" i="15"/>
  <c r="E49" i="15"/>
  <c r="D49" i="15"/>
  <c r="H48" i="15"/>
  <c r="G48" i="15"/>
  <c r="F48" i="15"/>
  <c r="E48" i="15"/>
  <c r="D48" i="15"/>
  <c r="H47" i="15"/>
  <c r="G47" i="15"/>
  <c r="F47" i="15"/>
  <c r="E47" i="15"/>
  <c r="D47" i="15"/>
  <c r="H46" i="15"/>
  <c r="G46" i="15"/>
  <c r="F46" i="15"/>
  <c r="E46" i="15"/>
  <c r="D46" i="15"/>
  <c r="H45" i="15"/>
  <c r="G45" i="15"/>
  <c r="F45" i="15"/>
  <c r="E45" i="15"/>
  <c r="D45" i="15"/>
  <c r="H44" i="15"/>
  <c r="G44" i="15"/>
  <c r="F44" i="15"/>
  <c r="E44" i="15"/>
  <c r="D44" i="15"/>
  <c r="C25" i="15"/>
  <c r="H24" i="15"/>
  <c r="G24" i="15"/>
  <c r="F24" i="15"/>
  <c r="E24" i="15"/>
  <c r="D24" i="15"/>
  <c r="H23" i="15"/>
  <c r="G23" i="15"/>
  <c r="F23" i="15"/>
  <c r="E23" i="15"/>
  <c r="D23" i="15"/>
  <c r="H22" i="15"/>
  <c r="G22" i="15"/>
  <c r="F22" i="15"/>
  <c r="E22" i="15"/>
  <c r="D22" i="15"/>
  <c r="H21" i="15"/>
  <c r="G21" i="15"/>
  <c r="F21" i="15"/>
  <c r="E21" i="15"/>
  <c r="D21" i="15"/>
  <c r="H20" i="15"/>
  <c r="G20" i="15"/>
  <c r="F20" i="15"/>
  <c r="E20" i="15"/>
  <c r="D20" i="15"/>
  <c r="H19" i="15"/>
  <c r="G19" i="15"/>
  <c r="F19" i="15"/>
  <c r="E19" i="15"/>
  <c r="D19" i="15"/>
  <c r="H18" i="15"/>
  <c r="G18" i="15"/>
  <c r="F18" i="15"/>
  <c r="E18" i="15"/>
  <c r="D18" i="15"/>
  <c r="C16" i="15"/>
  <c r="C26" i="15" s="1"/>
  <c r="H15" i="15"/>
  <c r="G15" i="15"/>
  <c r="F15" i="15"/>
  <c r="E15" i="15"/>
  <c r="D15" i="15"/>
  <c r="H14" i="15"/>
  <c r="G14" i="15"/>
  <c r="F14" i="15"/>
  <c r="E14" i="15"/>
  <c r="D14" i="15"/>
  <c r="H13" i="15"/>
  <c r="G13" i="15"/>
  <c r="F13" i="15"/>
  <c r="E13" i="15"/>
  <c r="D13" i="15"/>
  <c r="H12" i="15"/>
  <c r="G12" i="15"/>
  <c r="F12" i="15"/>
  <c r="E12" i="15"/>
  <c r="D12" i="15"/>
  <c r="H11" i="15"/>
  <c r="G11" i="15"/>
  <c r="F11" i="15"/>
  <c r="E11" i="15"/>
  <c r="D11" i="15"/>
  <c r="H10" i="15"/>
  <c r="G10" i="15"/>
  <c r="F10" i="15"/>
  <c r="E10" i="15"/>
  <c r="D10" i="15"/>
  <c r="C336" i="14"/>
  <c r="H335" i="14"/>
  <c r="G335" i="14"/>
  <c r="F335" i="14"/>
  <c r="E335" i="14"/>
  <c r="D335" i="14"/>
  <c r="H334" i="14"/>
  <c r="G334" i="14"/>
  <c r="F334" i="14"/>
  <c r="E334" i="14"/>
  <c r="D334" i="14"/>
  <c r="H333" i="14"/>
  <c r="G333" i="14"/>
  <c r="F333" i="14"/>
  <c r="E333" i="14"/>
  <c r="D333" i="14"/>
  <c r="H332" i="14"/>
  <c r="G332" i="14"/>
  <c r="F332" i="14"/>
  <c r="E332" i="14"/>
  <c r="D332" i="14"/>
  <c r="H331" i="14"/>
  <c r="G331" i="14"/>
  <c r="F331" i="14"/>
  <c r="E331" i="14"/>
  <c r="D331" i="14"/>
  <c r="H330" i="14"/>
  <c r="G330" i="14"/>
  <c r="F330" i="14"/>
  <c r="E330" i="14"/>
  <c r="D330" i="14"/>
  <c r="H329" i="14"/>
  <c r="G329" i="14"/>
  <c r="F329" i="14"/>
  <c r="E329" i="14"/>
  <c r="D329" i="14"/>
  <c r="C327" i="14"/>
  <c r="H326" i="14"/>
  <c r="G326" i="14"/>
  <c r="F326" i="14"/>
  <c r="E326" i="14"/>
  <c r="D326" i="14"/>
  <c r="H325" i="14"/>
  <c r="G325" i="14"/>
  <c r="F325" i="14"/>
  <c r="E325" i="14"/>
  <c r="D325" i="14"/>
  <c r="H324" i="14"/>
  <c r="G324" i="14"/>
  <c r="F324" i="14"/>
  <c r="E324" i="14"/>
  <c r="D324" i="14"/>
  <c r="H323" i="14"/>
  <c r="G323" i="14"/>
  <c r="F323" i="14"/>
  <c r="E323" i="14"/>
  <c r="D323" i="14"/>
  <c r="H322" i="14"/>
  <c r="G322" i="14"/>
  <c r="F322" i="14"/>
  <c r="E322" i="14"/>
  <c r="D322" i="14"/>
  <c r="H321" i="14"/>
  <c r="G321" i="14"/>
  <c r="F321" i="14"/>
  <c r="E321" i="14"/>
  <c r="D321" i="14"/>
  <c r="C301" i="14"/>
  <c r="H300" i="14"/>
  <c r="G300" i="14"/>
  <c r="F300" i="14"/>
  <c r="E300" i="14"/>
  <c r="D300" i="14"/>
  <c r="H299" i="14"/>
  <c r="G299" i="14"/>
  <c r="F299" i="14"/>
  <c r="E299" i="14"/>
  <c r="D299" i="14"/>
  <c r="H298" i="14"/>
  <c r="G298" i="14"/>
  <c r="F298" i="14"/>
  <c r="E298" i="14"/>
  <c r="D298" i="14"/>
  <c r="H297" i="14"/>
  <c r="G297" i="14"/>
  <c r="F297" i="14"/>
  <c r="E297" i="14"/>
  <c r="D297" i="14"/>
  <c r="H296" i="14"/>
  <c r="G296" i="14"/>
  <c r="F296" i="14"/>
  <c r="E296" i="14"/>
  <c r="D296" i="14"/>
  <c r="H295" i="14"/>
  <c r="G295" i="14"/>
  <c r="F295" i="14"/>
  <c r="E295" i="14"/>
  <c r="D295" i="14"/>
  <c r="H294" i="14"/>
  <c r="G294" i="14"/>
  <c r="F294" i="14"/>
  <c r="E294" i="14"/>
  <c r="D294" i="14"/>
  <c r="C292" i="14"/>
  <c r="C302" i="14" s="1"/>
  <c r="H291" i="14"/>
  <c r="G291" i="14"/>
  <c r="F291" i="14"/>
  <c r="E291" i="14"/>
  <c r="D291" i="14"/>
  <c r="H290" i="14"/>
  <c r="G290" i="14"/>
  <c r="F290" i="14"/>
  <c r="E290" i="14"/>
  <c r="D290" i="14"/>
  <c r="H289" i="14"/>
  <c r="G289" i="14"/>
  <c r="F289" i="14"/>
  <c r="E289" i="14"/>
  <c r="D289" i="14"/>
  <c r="H288" i="14"/>
  <c r="G288" i="14"/>
  <c r="F288" i="14"/>
  <c r="E288" i="14"/>
  <c r="D288" i="14"/>
  <c r="H287" i="14"/>
  <c r="G287" i="14"/>
  <c r="F287" i="14"/>
  <c r="E287" i="14"/>
  <c r="D287" i="14"/>
  <c r="H286" i="14"/>
  <c r="G286" i="14"/>
  <c r="F286" i="14"/>
  <c r="E286" i="14"/>
  <c r="D286" i="14"/>
  <c r="C267" i="14"/>
  <c r="H266" i="14"/>
  <c r="G266" i="14"/>
  <c r="F266" i="14"/>
  <c r="E266" i="14"/>
  <c r="D266" i="14"/>
  <c r="H265" i="14"/>
  <c r="G265" i="14"/>
  <c r="F265" i="14"/>
  <c r="E265" i="14"/>
  <c r="D265" i="14"/>
  <c r="H264" i="14"/>
  <c r="G264" i="14"/>
  <c r="F264" i="14"/>
  <c r="E264" i="14"/>
  <c r="D264" i="14"/>
  <c r="H263" i="14"/>
  <c r="G263" i="14"/>
  <c r="F263" i="14"/>
  <c r="E263" i="14"/>
  <c r="D263" i="14"/>
  <c r="H262" i="14"/>
  <c r="G262" i="14"/>
  <c r="F262" i="14"/>
  <c r="E262" i="14"/>
  <c r="D262" i="14"/>
  <c r="H261" i="14"/>
  <c r="G261" i="14"/>
  <c r="F261" i="14"/>
  <c r="E261" i="14"/>
  <c r="D261" i="14"/>
  <c r="H260" i="14"/>
  <c r="G260" i="14"/>
  <c r="F260" i="14"/>
  <c r="E260" i="14"/>
  <c r="D260" i="14"/>
  <c r="C258" i="14"/>
  <c r="C268" i="14" s="1"/>
  <c r="H257" i="14"/>
  <c r="G257" i="14"/>
  <c r="F257" i="14"/>
  <c r="E257" i="14"/>
  <c r="D257" i="14"/>
  <c r="H256" i="14"/>
  <c r="G256" i="14"/>
  <c r="F256" i="14"/>
  <c r="E256" i="14"/>
  <c r="D256" i="14"/>
  <c r="H255" i="14"/>
  <c r="G255" i="14"/>
  <c r="F255" i="14"/>
  <c r="E255" i="14"/>
  <c r="D255" i="14"/>
  <c r="H254" i="14"/>
  <c r="G254" i="14"/>
  <c r="F254" i="14"/>
  <c r="E254" i="14"/>
  <c r="D254" i="14"/>
  <c r="H253" i="14"/>
  <c r="G253" i="14"/>
  <c r="F253" i="14"/>
  <c r="E253" i="14"/>
  <c r="D253" i="14"/>
  <c r="H252" i="14"/>
  <c r="G252" i="14"/>
  <c r="F252" i="14"/>
  <c r="E252" i="14"/>
  <c r="D252" i="14"/>
  <c r="C232" i="14"/>
  <c r="H231" i="14"/>
  <c r="G231" i="14"/>
  <c r="F231" i="14"/>
  <c r="E231" i="14"/>
  <c r="D231" i="14"/>
  <c r="H230" i="14"/>
  <c r="G230" i="14"/>
  <c r="F230" i="14"/>
  <c r="E230" i="14"/>
  <c r="D230" i="14"/>
  <c r="H229" i="14"/>
  <c r="G229" i="14"/>
  <c r="F229" i="14"/>
  <c r="E229" i="14"/>
  <c r="D229" i="14"/>
  <c r="H228" i="14"/>
  <c r="G228" i="14"/>
  <c r="F228" i="14"/>
  <c r="E228" i="14"/>
  <c r="D228" i="14"/>
  <c r="H227" i="14"/>
  <c r="G227" i="14"/>
  <c r="F227" i="14"/>
  <c r="E227" i="14"/>
  <c r="D227" i="14"/>
  <c r="H226" i="14"/>
  <c r="G226" i="14"/>
  <c r="F226" i="14"/>
  <c r="E226" i="14"/>
  <c r="D226" i="14"/>
  <c r="H225" i="14"/>
  <c r="G225" i="14"/>
  <c r="F225" i="14"/>
  <c r="E225" i="14"/>
  <c r="D225" i="14"/>
  <c r="C223" i="14"/>
  <c r="C233" i="14" s="1"/>
  <c r="H222" i="14"/>
  <c r="G222" i="14"/>
  <c r="F222" i="14"/>
  <c r="E222" i="14"/>
  <c r="D222" i="14"/>
  <c r="H221" i="14"/>
  <c r="G221" i="14"/>
  <c r="F221" i="14"/>
  <c r="E221" i="14"/>
  <c r="D221" i="14"/>
  <c r="H220" i="14"/>
  <c r="G220" i="14"/>
  <c r="F220" i="14"/>
  <c r="E220" i="14"/>
  <c r="D220" i="14"/>
  <c r="H219" i="14"/>
  <c r="G219" i="14"/>
  <c r="F219" i="14"/>
  <c r="E219" i="14"/>
  <c r="D219" i="14"/>
  <c r="H218" i="14"/>
  <c r="G218" i="14"/>
  <c r="F218" i="14"/>
  <c r="E218" i="14"/>
  <c r="D218" i="14"/>
  <c r="H217" i="14"/>
  <c r="G217" i="14"/>
  <c r="F217" i="14"/>
  <c r="E217" i="14"/>
  <c r="D217" i="14"/>
  <c r="C198" i="14"/>
  <c r="H197" i="14"/>
  <c r="G197" i="14"/>
  <c r="F197" i="14"/>
  <c r="E197" i="14"/>
  <c r="D197" i="14"/>
  <c r="H196" i="14"/>
  <c r="G196" i="14"/>
  <c r="F196" i="14"/>
  <c r="E196" i="14"/>
  <c r="D196" i="14"/>
  <c r="H195" i="14"/>
  <c r="G195" i="14"/>
  <c r="F195" i="14"/>
  <c r="E195" i="14"/>
  <c r="D195" i="14"/>
  <c r="H194" i="14"/>
  <c r="G194" i="14"/>
  <c r="F194" i="14"/>
  <c r="E194" i="14"/>
  <c r="D194" i="14"/>
  <c r="H193" i="14"/>
  <c r="G193" i="14"/>
  <c r="F193" i="14"/>
  <c r="E193" i="14"/>
  <c r="D193" i="14"/>
  <c r="H192" i="14"/>
  <c r="G192" i="14"/>
  <c r="F192" i="14"/>
  <c r="E192" i="14"/>
  <c r="D192" i="14"/>
  <c r="H191" i="14"/>
  <c r="G191" i="14"/>
  <c r="F191" i="14"/>
  <c r="E191" i="14"/>
  <c r="D191" i="14"/>
  <c r="C189" i="14"/>
  <c r="C199" i="14" s="1"/>
  <c r="H188" i="14"/>
  <c r="G188" i="14"/>
  <c r="F188" i="14"/>
  <c r="E188" i="14"/>
  <c r="D188" i="14"/>
  <c r="H187" i="14"/>
  <c r="G187" i="14"/>
  <c r="F187" i="14"/>
  <c r="E187" i="14"/>
  <c r="D187" i="14"/>
  <c r="H186" i="14"/>
  <c r="G186" i="14"/>
  <c r="F186" i="14"/>
  <c r="E186" i="14"/>
  <c r="D186" i="14"/>
  <c r="H185" i="14"/>
  <c r="G185" i="14"/>
  <c r="F185" i="14"/>
  <c r="E185" i="14"/>
  <c r="D185" i="14"/>
  <c r="H184" i="14"/>
  <c r="G184" i="14"/>
  <c r="F184" i="14"/>
  <c r="E184" i="14"/>
  <c r="D184" i="14"/>
  <c r="H183" i="14"/>
  <c r="G183" i="14"/>
  <c r="F183" i="14"/>
  <c r="E183" i="14"/>
  <c r="D183" i="14"/>
  <c r="C163" i="14"/>
  <c r="H162" i="14"/>
  <c r="G162" i="14"/>
  <c r="F162" i="14"/>
  <c r="E162" i="14"/>
  <c r="D162" i="14"/>
  <c r="H161" i="14"/>
  <c r="G161" i="14"/>
  <c r="F161" i="14"/>
  <c r="E161" i="14"/>
  <c r="D161" i="14"/>
  <c r="H160" i="14"/>
  <c r="G160" i="14"/>
  <c r="F160" i="14"/>
  <c r="E160" i="14"/>
  <c r="D160" i="14"/>
  <c r="H159" i="14"/>
  <c r="G159" i="14"/>
  <c r="F159" i="14"/>
  <c r="E159" i="14"/>
  <c r="D159" i="14"/>
  <c r="H158" i="14"/>
  <c r="G158" i="14"/>
  <c r="F158" i="14"/>
  <c r="E158" i="14"/>
  <c r="D158" i="14"/>
  <c r="H157" i="14"/>
  <c r="G157" i="14"/>
  <c r="F157" i="14"/>
  <c r="E157" i="14"/>
  <c r="D157" i="14"/>
  <c r="H156" i="14"/>
  <c r="G156" i="14"/>
  <c r="F156" i="14"/>
  <c r="E156" i="14"/>
  <c r="D156" i="14"/>
  <c r="C154" i="14"/>
  <c r="H153" i="14"/>
  <c r="G153" i="14"/>
  <c r="F153" i="14"/>
  <c r="E153" i="14"/>
  <c r="D153" i="14"/>
  <c r="H152" i="14"/>
  <c r="G152" i="14"/>
  <c r="F152" i="14"/>
  <c r="E152" i="14"/>
  <c r="D152" i="14"/>
  <c r="H151" i="14"/>
  <c r="G151" i="14"/>
  <c r="F151" i="14"/>
  <c r="E151" i="14"/>
  <c r="D151" i="14"/>
  <c r="H150" i="14"/>
  <c r="G150" i="14"/>
  <c r="F150" i="14"/>
  <c r="E150" i="14"/>
  <c r="D150" i="14"/>
  <c r="H149" i="14"/>
  <c r="G149" i="14"/>
  <c r="F149" i="14"/>
  <c r="E149" i="14"/>
  <c r="D149" i="14"/>
  <c r="H148" i="14"/>
  <c r="G148" i="14"/>
  <c r="F148" i="14"/>
  <c r="E148" i="14"/>
  <c r="D148" i="14"/>
  <c r="C129" i="14"/>
  <c r="H128" i="14"/>
  <c r="G128" i="14"/>
  <c r="F128" i="14"/>
  <c r="E128" i="14"/>
  <c r="D128" i="14"/>
  <c r="H127" i="14"/>
  <c r="G127" i="14"/>
  <c r="F127" i="14"/>
  <c r="E127" i="14"/>
  <c r="D127" i="14"/>
  <c r="H126" i="14"/>
  <c r="G126" i="14"/>
  <c r="F126" i="14"/>
  <c r="E126" i="14"/>
  <c r="D126" i="14"/>
  <c r="H125" i="14"/>
  <c r="G125" i="14"/>
  <c r="F125" i="14"/>
  <c r="E125" i="14"/>
  <c r="D125" i="14"/>
  <c r="H124" i="14"/>
  <c r="G124" i="14"/>
  <c r="F124" i="14"/>
  <c r="E124" i="14"/>
  <c r="D124" i="14"/>
  <c r="H123" i="14"/>
  <c r="G123" i="14"/>
  <c r="F123" i="14"/>
  <c r="E123" i="14"/>
  <c r="D123" i="14"/>
  <c r="H122" i="14"/>
  <c r="G122" i="14"/>
  <c r="F122" i="14"/>
  <c r="E122" i="14"/>
  <c r="D122" i="14"/>
  <c r="C120" i="14"/>
  <c r="C130" i="14" s="1"/>
  <c r="H119" i="14"/>
  <c r="G119" i="14"/>
  <c r="F119" i="14"/>
  <c r="E119" i="14"/>
  <c r="D119" i="14"/>
  <c r="H118" i="14"/>
  <c r="G118" i="14"/>
  <c r="F118" i="14"/>
  <c r="E118" i="14"/>
  <c r="D118" i="14"/>
  <c r="H117" i="14"/>
  <c r="G117" i="14"/>
  <c r="F117" i="14"/>
  <c r="E117" i="14"/>
  <c r="D117" i="14"/>
  <c r="H116" i="14"/>
  <c r="G116" i="14"/>
  <c r="F116" i="14"/>
  <c r="E116" i="14"/>
  <c r="D116" i="14"/>
  <c r="H115" i="14"/>
  <c r="G115" i="14"/>
  <c r="F115" i="14"/>
  <c r="E115" i="14"/>
  <c r="D115" i="14"/>
  <c r="H114" i="14"/>
  <c r="G114" i="14"/>
  <c r="F114" i="14"/>
  <c r="E114" i="14"/>
  <c r="D114" i="14"/>
  <c r="C95" i="14"/>
  <c r="C94" i="14"/>
  <c r="H93" i="14"/>
  <c r="G93" i="14"/>
  <c r="F93" i="14"/>
  <c r="E93" i="14"/>
  <c r="D93" i="14"/>
  <c r="H92" i="14"/>
  <c r="G92" i="14"/>
  <c r="F92" i="14"/>
  <c r="E92" i="14"/>
  <c r="D92" i="14"/>
  <c r="H91" i="14"/>
  <c r="G91" i="14"/>
  <c r="F91" i="14"/>
  <c r="E91" i="14"/>
  <c r="D91" i="14"/>
  <c r="H90" i="14"/>
  <c r="G90" i="14"/>
  <c r="F90" i="14"/>
  <c r="E90" i="14"/>
  <c r="D90" i="14"/>
  <c r="H89" i="14"/>
  <c r="G89" i="14"/>
  <c r="F89" i="14"/>
  <c r="E89" i="14"/>
  <c r="D89" i="14"/>
  <c r="H88" i="14"/>
  <c r="G88" i="14"/>
  <c r="F88" i="14"/>
  <c r="E88" i="14"/>
  <c r="D88" i="14"/>
  <c r="H87" i="14"/>
  <c r="G87" i="14"/>
  <c r="F87" i="14"/>
  <c r="E87" i="14"/>
  <c r="D87" i="14"/>
  <c r="C85" i="14"/>
  <c r="H84" i="14"/>
  <c r="G84" i="14"/>
  <c r="F84" i="14"/>
  <c r="E84" i="14"/>
  <c r="D84" i="14"/>
  <c r="H83" i="14"/>
  <c r="G83" i="14"/>
  <c r="F83" i="14"/>
  <c r="E83" i="14"/>
  <c r="D83" i="14"/>
  <c r="H82" i="14"/>
  <c r="G82" i="14"/>
  <c r="F82" i="14"/>
  <c r="E82" i="14"/>
  <c r="D82" i="14"/>
  <c r="H81" i="14"/>
  <c r="G81" i="14"/>
  <c r="F81" i="14"/>
  <c r="E81" i="14"/>
  <c r="D81" i="14"/>
  <c r="H80" i="14"/>
  <c r="G80" i="14"/>
  <c r="F80" i="14"/>
  <c r="E80" i="14"/>
  <c r="D80" i="14"/>
  <c r="H79" i="14"/>
  <c r="G79" i="14"/>
  <c r="F79" i="14"/>
  <c r="E79" i="14"/>
  <c r="D79" i="14"/>
  <c r="C60" i="14"/>
  <c r="C59" i="14"/>
  <c r="H58" i="14"/>
  <c r="G58" i="14"/>
  <c r="F58" i="14"/>
  <c r="E58" i="14"/>
  <c r="D58" i="14"/>
  <c r="H57" i="14"/>
  <c r="G57" i="14"/>
  <c r="F57" i="14"/>
  <c r="E57" i="14"/>
  <c r="D57" i="14"/>
  <c r="H56" i="14"/>
  <c r="G56" i="14"/>
  <c r="F56" i="14"/>
  <c r="E56" i="14"/>
  <c r="D56" i="14"/>
  <c r="H55" i="14"/>
  <c r="G55" i="14"/>
  <c r="F55" i="14"/>
  <c r="E55" i="14"/>
  <c r="D55" i="14"/>
  <c r="H54" i="14"/>
  <c r="G54" i="14"/>
  <c r="F54" i="14"/>
  <c r="E54" i="14"/>
  <c r="D54" i="14"/>
  <c r="H53" i="14"/>
  <c r="G53" i="14"/>
  <c r="F53" i="14"/>
  <c r="E53" i="14"/>
  <c r="D53" i="14"/>
  <c r="H52" i="14"/>
  <c r="G52" i="14"/>
  <c r="F52" i="14"/>
  <c r="E52" i="14"/>
  <c r="D52" i="14"/>
  <c r="C50" i="14"/>
  <c r="H49" i="14"/>
  <c r="G49" i="14"/>
  <c r="F49" i="14"/>
  <c r="E49" i="14"/>
  <c r="D49" i="14"/>
  <c r="H48" i="14"/>
  <c r="G48" i="14"/>
  <c r="F48" i="14"/>
  <c r="E48" i="14"/>
  <c r="D48" i="14"/>
  <c r="H47" i="14"/>
  <c r="G47" i="14"/>
  <c r="F47" i="14"/>
  <c r="E47" i="14"/>
  <c r="D47" i="14"/>
  <c r="H46" i="14"/>
  <c r="G46" i="14"/>
  <c r="F46" i="14"/>
  <c r="E46" i="14"/>
  <c r="D46" i="14"/>
  <c r="H45" i="14"/>
  <c r="G45" i="14"/>
  <c r="F45" i="14"/>
  <c r="E45" i="14"/>
  <c r="D45" i="14"/>
  <c r="H44" i="14"/>
  <c r="G44" i="14"/>
  <c r="F44" i="14"/>
  <c r="E44" i="14"/>
  <c r="D44" i="14"/>
  <c r="C26" i="14"/>
  <c r="C25" i="14"/>
  <c r="H24" i="14"/>
  <c r="G24" i="14"/>
  <c r="F24" i="14"/>
  <c r="E24" i="14"/>
  <c r="D24" i="14"/>
  <c r="H23" i="14"/>
  <c r="G23" i="14"/>
  <c r="F23" i="14"/>
  <c r="E23" i="14"/>
  <c r="D23" i="14"/>
  <c r="H22" i="14"/>
  <c r="G22" i="14"/>
  <c r="F22" i="14"/>
  <c r="E22" i="14"/>
  <c r="D22" i="14"/>
  <c r="H21" i="14"/>
  <c r="G21" i="14"/>
  <c r="F21" i="14"/>
  <c r="E21" i="14"/>
  <c r="D21" i="14"/>
  <c r="H20" i="14"/>
  <c r="G20" i="14"/>
  <c r="F20" i="14"/>
  <c r="E20" i="14"/>
  <c r="D20" i="14"/>
  <c r="H19" i="14"/>
  <c r="G19" i="14"/>
  <c r="F19" i="14"/>
  <c r="E19" i="14"/>
  <c r="D19" i="14"/>
  <c r="H18" i="14"/>
  <c r="G18" i="14"/>
  <c r="F18" i="14"/>
  <c r="E18" i="14"/>
  <c r="D18" i="14"/>
  <c r="C16" i="14"/>
  <c r="H15" i="14"/>
  <c r="G15" i="14"/>
  <c r="F15" i="14"/>
  <c r="E15" i="14"/>
  <c r="D15" i="14"/>
  <c r="H14" i="14"/>
  <c r="G14" i="14"/>
  <c r="F14" i="14"/>
  <c r="E14" i="14"/>
  <c r="D14" i="14"/>
  <c r="H13" i="14"/>
  <c r="G13" i="14"/>
  <c r="F13" i="14"/>
  <c r="E13" i="14"/>
  <c r="D13" i="14"/>
  <c r="H12" i="14"/>
  <c r="G12" i="14"/>
  <c r="F12" i="14"/>
  <c r="E12" i="14"/>
  <c r="D12" i="14"/>
  <c r="H11" i="14"/>
  <c r="G11" i="14"/>
  <c r="F11" i="14"/>
  <c r="E11" i="14"/>
  <c r="D11" i="14"/>
  <c r="H10" i="14"/>
  <c r="G10" i="14"/>
  <c r="F10" i="14"/>
  <c r="E10" i="14"/>
  <c r="D10" i="14"/>
  <c r="C336" i="13"/>
  <c r="H335" i="13"/>
  <c r="G335" i="13"/>
  <c r="F335" i="13"/>
  <c r="E335" i="13"/>
  <c r="D335" i="13"/>
  <c r="H334" i="13"/>
  <c r="G334" i="13"/>
  <c r="F334" i="13"/>
  <c r="E334" i="13"/>
  <c r="D334" i="13"/>
  <c r="H333" i="13"/>
  <c r="G333" i="13"/>
  <c r="F333" i="13"/>
  <c r="E333" i="13"/>
  <c r="D333" i="13"/>
  <c r="H332" i="13"/>
  <c r="G332" i="13"/>
  <c r="F332" i="13"/>
  <c r="E332" i="13"/>
  <c r="D332" i="13"/>
  <c r="H331" i="13"/>
  <c r="G331" i="13"/>
  <c r="F331" i="13"/>
  <c r="E331" i="13"/>
  <c r="D331" i="13"/>
  <c r="H330" i="13"/>
  <c r="G330" i="13"/>
  <c r="F330" i="13"/>
  <c r="E330" i="13"/>
  <c r="D330" i="13"/>
  <c r="H329" i="13"/>
  <c r="G329" i="13"/>
  <c r="F329" i="13"/>
  <c r="E329" i="13"/>
  <c r="D329" i="13"/>
  <c r="C327" i="13"/>
  <c r="C337" i="13" s="1"/>
  <c r="H326" i="13"/>
  <c r="G326" i="13"/>
  <c r="F326" i="13"/>
  <c r="E326" i="13"/>
  <c r="D326" i="13"/>
  <c r="H325" i="13"/>
  <c r="G325" i="13"/>
  <c r="F325" i="13"/>
  <c r="E325" i="13"/>
  <c r="D325" i="13"/>
  <c r="H324" i="13"/>
  <c r="G324" i="13"/>
  <c r="F324" i="13"/>
  <c r="E324" i="13"/>
  <c r="D324" i="13"/>
  <c r="H323" i="13"/>
  <c r="G323" i="13"/>
  <c r="F323" i="13"/>
  <c r="E323" i="13"/>
  <c r="D323" i="13"/>
  <c r="H322" i="13"/>
  <c r="G322" i="13"/>
  <c r="F322" i="13"/>
  <c r="E322" i="13"/>
  <c r="D322" i="13"/>
  <c r="H321" i="13"/>
  <c r="G321" i="13"/>
  <c r="F321" i="13"/>
  <c r="E321" i="13"/>
  <c r="D321" i="13"/>
  <c r="C301" i="13"/>
  <c r="H300" i="13"/>
  <c r="G300" i="13"/>
  <c r="F300" i="13"/>
  <c r="E300" i="13"/>
  <c r="D300" i="13"/>
  <c r="H299" i="13"/>
  <c r="G299" i="13"/>
  <c r="F299" i="13"/>
  <c r="E299" i="13"/>
  <c r="D299" i="13"/>
  <c r="H298" i="13"/>
  <c r="G298" i="13"/>
  <c r="F298" i="13"/>
  <c r="E298" i="13"/>
  <c r="D298" i="13"/>
  <c r="H297" i="13"/>
  <c r="G297" i="13"/>
  <c r="F297" i="13"/>
  <c r="E297" i="13"/>
  <c r="D297" i="13"/>
  <c r="H296" i="13"/>
  <c r="G296" i="13"/>
  <c r="F296" i="13"/>
  <c r="E296" i="13"/>
  <c r="D296" i="13"/>
  <c r="H295" i="13"/>
  <c r="G295" i="13"/>
  <c r="F295" i="13"/>
  <c r="E295" i="13"/>
  <c r="D295" i="13"/>
  <c r="H294" i="13"/>
  <c r="G294" i="13"/>
  <c r="F294" i="13"/>
  <c r="E294" i="13"/>
  <c r="D294" i="13"/>
  <c r="C292" i="13"/>
  <c r="C302" i="13" s="1"/>
  <c r="H291" i="13"/>
  <c r="G291" i="13"/>
  <c r="F291" i="13"/>
  <c r="E291" i="13"/>
  <c r="D291" i="13"/>
  <c r="H290" i="13"/>
  <c r="G290" i="13"/>
  <c r="F290" i="13"/>
  <c r="E290" i="13"/>
  <c r="D290" i="13"/>
  <c r="H289" i="13"/>
  <c r="G289" i="13"/>
  <c r="F289" i="13"/>
  <c r="E289" i="13"/>
  <c r="D289" i="13"/>
  <c r="H288" i="13"/>
  <c r="G288" i="13"/>
  <c r="F288" i="13"/>
  <c r="E288" i="13"/>
  <c r="D288" i="13"/>
  <c r="H287" i="13"/>
  <c r="G287" i="13"/>
  <c r="F287" i="13"/>
  <c r="E287" i="13"/>
  <c r="D287" i="13"/>
  <c r="H286" i="13"/>
  <c r="G286" i="13"/>
  <c r="F286" i="13"/>
  <c r="E286" i="13"/>
  <c r="D286" i="13"/>
  <c r="C267" i="13"/>
  <c r="H266" i="13"/>
  <c r="G266" i="13"/>
  <c r="F266" i="13"/>
  <c r="E266" i="13"/>
  <c r="D266" i="13"/>
  <c r="H265" i="13"/>
  <c r="G265" i="13"/>
  <c r="F265" i="13"/>
  <c r="E265" i="13"/>
  <c r="D265" i="13"/>
  <c r="H264" i="13"/>
  <c r="G264" i="13"/>
  <c r="F264" i="13"/>
  <c r="E264" i="13"/>
  <c r="D264" i="13"/>
  <c r="H263" i="13"/>
  <c r="G263" i="13"/>
  <c r="F263" i="13"/>
  <c r="E263" i="13"/>
  <c r="D263" i="13"/>
  <c r="H262" i="13"/>
  <c r="G262" i="13"/>
  <c r="F262" i="13"/>
  <c r="E262" i="13"/>
  <c r="D262" i="13"/>
  <c r="H261" i="13"/>
  <c r="G261" i="13"/>
  <c r="F261" i="13"/>
  <c r="E261" i="13"/>
  <c r="D261" i="13"/>
  <c r="H260" i="13"/>
  <c r="G260" i="13"/>
  <c r="F260" i="13"/>
  <c r="E260" i="13"/>
  <c r="D260" i="13"/>
  <c r="C258" i="13"/>
  <c r="C268" i="13" s="1"/>
  <c r="H257" i="13"/>
  <c r="G257" i="13"/>
  <c r="F257" i="13"/>
  <c r="E257" i="13"/>
  <c r="D257" i="13"/>
  <c r="H256" i="13"/>
  <c r="G256" i="13"/>
  <c r="F256" i="13"/>
  <c r="E256" i="13"/>
  <c r="D256" i="13"/>
  <c r="H255" i="13"/>
  <c r="G255" i="13"/>
  <c r="F255" i="13"/>
  <c r="E255" i="13"/>
  <c r="D255" i="13"/>
  <c r="H254" i="13"/>
  <c r="G254" i="13"/>
  <c r="F254" i="13"/>
  <c r="E254" i="13"/>
  <c r="D254" i="13"/>
  <c r="H253" i="13"/>
  <c r="G253" i="13"/>
  <c r="F253" i="13"/>
  <c r="E253" i="13"/>
  <c r="D253" i="13"/>
  <c r="H252" i="13"/>
  <c r="G252" i="13"/>
  <c r="F252" i="13"/>
  <c r="E252" i="13"/>
  <c r="D252" i="13"/>
  <c r="C232" i="13"/>
  <c r="H231" i="13"/>
  <c r="G231" i="13"/>
  <c r="F231" i="13"/>
  <c r="E231" i="13"/>
  <c r="D231" i="13"/>
  <c r="H230" i="13"/>
  <c r="G230" i="13"/>
  <c r="F230" i="13"/>
  <c r="E230" i="13"/>
  <c r="D230" i="13"/>
  <c r="H229" i="13"/>
  <c r="G229" i="13"/>
  <c r="F229" i="13"/>
  <c r="E229" i="13"/>
  <c r="D229" i="13"/>
  <c r="H228" i="13"/>
  <c r="G228" i="13"/>
  <c r="F228" i="13"/>
  <c r="E228" i="13"/>
  <c r="D228" i="13"/>
  <c r="H227" i="13"/>
  <c r="G227" i="13"/>
  <c r="F227" i="13"/>
  <c r="E227" i="13"/>
  <c r="D227" i="13"/>
  <c r="H226" i="13"/>
  <c r="G226" i="13"/>
  <c r="F226" i="13"/>
  <c r="E226" i="13"/>
  <c r="D226" i="13"/>
  <c r="H225" i="13"/>
  <c r="G225" i="13"/>
  <c r="F225" i="13"/>
  <c r="E225" i="13"/>
  <c r="D225" i="13"/>
  <c r="C223" i="13"/>
  <c r="C233" i="13" s="1"/>
  <c r="H222" i="13"/>
  <c r="G222" i="13"/>
  <c r="F222" i="13"/>
  <c r="E222" i="13"/>
  <c r="D222" i="13"/>
  <c r="H221" i="13"/>
  <c r="G221" i="13"/>
  <c r="F221" i="13"/>
  <c r="E221" i="13"/>
  <c r="D221" i="13"/>
  <c r="H220" i="13"/>
  <c r="G220" i="13"/>
  <c r="F220" i="13"/>
  <c r="E220" i="13"/>
  <c r="D220" i="13"/>
  <c r="H219" i="13"/>
  <c r="G219" i="13"/>
  <c r="F219" i="13"/>
  <c r="E219" i="13"/>
  <c r="D219" i="13"/>
  <c r="H218" i="13"/>
  <c r="G218" i="13"/>
  <c r="F218" i="13"/>
  <c r="E218" i="13"/>
  <c r="D218" i="13"/>
  <c r="H217" i="13"/>
  <c r="G217" i="13"/>
  <c r="F217" i="13"/>
  <c r="E217" i="13"/>
  <c r="D217" i="13"/>
  <c r="C197" i="13"/>
  <c r="H196" i="13"/>
  <c r="G196" i="13"/>
  <c r="F196" i="13"/>
  <c r="E196" i="13"/>
  <c r="D196" i="13"/>
  <c r="H195" i="13"/>
  <c r="G195" i="13"/>
  <c r="F195" i="13"/>
  <c r="E195" i="13"/>
  <c r="D195" i="13"/>
  <c r="H194" i="13"/>
  <c r="G194" i="13"/>
  <c r="F194" i="13"/>
  <c r="E194" i="13"/>
  <c r="D194" i="13"/>
  <c r="H193" i="13"/>
  <c r="G193" i="13"/>
  <c r="F193" i="13"/>
  <c r="E193" i="13"/>
  <c r="D193" i="13"/>
  <c r="H192" i="13"/>
  <c r="G192" i="13"/>
  <c r="F192" i="13"/>
  <c r="E192" i="13"/>
  <c r="D192" i="13"/>
  <c r="H191" i="13"/>
  <c r="G191" i="13"/>
  <c r="F191" i="13"/>
  <c r="E191" i="13"/>
  <c r="D191" i="13"/>
  <c r="H190" i="13"/>
  <c r="G190" i="13"/>
  <c r="F190" i="13"/>
  <c r="E190" i="13"/>
  <c r="D190" i="13"/>
  <c r="C188" i="13"/>
  <c r="C198" i="13" s="1"/>
  <c r="H187" i="13"/>
  <c r="G187" i="13"/>
  <c r="F187" i="13"/>
  <c r="E187" i="13"/>
  <c r="D187" i="13"/>
  <c r="H186" i="13"/>
  <c r="G186" i="13"/>
  <c r="F186" i="13"/>
  <c r="E186" i="13"/>
  <c r="D186" i="13"/>
  <c r="H185" i="13"/>
  <c r="G185" i="13"/>
  <c r="F185" i="13"/>
  <c r="E185" i="13"/>
  <c r="D185" i="13"/>
  <c r="H184" i="13"/>
  <c r="G184" i="13"/>
  <c r="F184" i="13"/>
  <c r="E184" i="13"/>
  <c r="D184" i="13"/>
  <c r="H183" i="13"/>
  <c r="G183" i="13"/>
  <c r="F183" i="13"/>
  <c r="E183" i="13"/>
  <c r="D183" i="13"/>
  <c r="H182" i="13"/>
  <c r="G182" i="13"/>
  <c r="F182" i="13"/>
  <c r="E182" i="13"/>
  <c r="D182" i="13"/>
  <c r="C163" i="13"/>
  <c r="H162" i="13"/>
  <c r="G162" i="13"/>
  <c r="F162" i="13"/>
  <c r="E162" i="13"/>
  <c r="D162" i="13"/>
  <c r="H161" i="13"/>
  <c r="G161" i="13"/>
  <c r="F161" i="13"/>
  <c r="E161" i="13"/>
  <c r="D161" i="13"/>
  <c r="H160" i="13"/>
  <c r="G160" i="13"/>
  <c r="F160" i="13"/>
  <c r="E160" i="13"/>
  <c r="D160" i="13"/>
  <c r="H159" i="13"/>
  <c r="G159" i="13"/>
  <c r="F159" i="13"/>
  <c r="E159" i="13"/>
  <c r="D159" i="13"/>
  <c r="H158" i="13"/>
  <c r="G158" i="13"/>
  <c r="F158" i="13"/>
  <c r="E158" i="13"/>
  <c r="D158" i="13"/>
  <c r="H157" i="13"/>
  <c r="G157" i="13"/>
  <c r="F157" i="13"/>
  <c r="E157" i="13"/>
  <c r="D157" i="13"/>
  <c r="H156" i="13"/>
  <c r="G156" i="13"/>
  <c r="F156" i="13"/>
  <c r="E156" i="13"/>
  <c r="D156" i="13"/>
  <c r="C154" i="13"/>
  <c r="H153" i="13"/>
  <c r="G153" i="13"/>
  <c r="F153" i="13"/>
  <c r="E153" i="13"/>
  <c r="D153" i="13"/>
  <c r="H152" i="13"/>
  <c r="G152" i="13"/>
  <c r="F152" i="13"/>
  <c r="E152" i="13"/>
  <c r="D152" i="13"/>
  <c r="H151" i="13"/>
  <c r="G151" i="13"/>
  <c r="F151" i="13"/>
  <c r="E151" i="13"/>
  <c r="D151" i="13"/>
  <c r="H150" i="13"/>
  <c r="G150" i="13"/>
  <c r="F150" i="13"/>
  <c r="E150" i="13"/>
  <c r="D150" i="13"/>
  <c r="H149" i="13"/>
  <c r="G149" i="13"/>
  <c r="F149" i="13"/>
  <c r="E149" i="13"/>
  <c r="D149" i="13"/>
  <c r="H148" i="13"/>
  <c r="G148" i="13"/>
  <c r="F148" i="13"/>
  <c r="E148" i="13"/>
  <c r="D148" i="13"/>
  <c r="C129" i="13"/>
  <c r="H128" i="13"/>
  <c r="G128" i="13"/>
  <c r="F128" i="13"/>
  <c r="E128" i="13"/>
  <c r="D128" i="13"/>
  <c r="H127" i="13"/>
  <c r="G127" i="13"/>
  <c r="F127" i="13"/>
  <c r="E127" i="13"/>
  <c r="D127" i="13"/>
  <c r="H126" i="13"/>
  <c r="G126" i="13"/>
  <c r="F126" i="13"/>
  <c r="E126" i="13"/>
  <c r="D126" i="13"/>
  <c r="H125" i="13"/>
  <c r="G125" i="13"/>
  <c r="F125" i="13"/>
  <c r="E125" i="13"/>
  <c r="D125" i="13"/>
  <c r="H124" i="13"/>
  <c r="G124" i="13"/>
  <c r="F124" i="13"/>
  <c r="E124" i="13"/>
  <c r="D124" i="13"/>
  <c r="H123" i="13"/>
  <c r="G123" i="13"/>
  <c r="F123" i="13"/>
  <c r="E123" i="13"/>
  <c r="D123" i="13"/>
  <c r="H122" i="13"/>
  <c r="G122" i="13"/>
  <c r="F122" i="13"/>
  <c r="E122" i="13"/>
  <c r="D122" i="13"/>
  <c r="C120" i="13"/>
  <c r="C130" i="13" s="1"/>
  <c r="H119" i="13"/>
  <c r="G119" i="13"/>
  <c r="F119" i="13"/>
  <c r="E119" i="13"/>
  <c r="D119" i="13"/>
  <c r="H118" i="13"/>
  <c r="G118" i="13"/>
  <c r="F118" i="13"/>
  <c r="E118" i="13"/>
  <c r="D118" i="13"/>
  <c r="H117" i="13"/>
  <c r="G117" i="13"/>
  <c r="F117" i="13"/>
  <c r="E117" i="13"/>
  <c r="D117" i="13"/>
  <c r="H116" i="13"/>
  <c r="G116" i="13"/>
  <c r="F116" i="13"/>
  <c r="E116" i="13"/>
  <c r="D116" i="13"/>
  <c r="H115" i="13"/>
  <c r="G115" i="13"/>
  <c r="F115" i="13"/>
  <c r="E115" i="13"/>
  <c r="D115" i="13"/>
  <c r="H114" i="13"/>
  <c r="G114" i="13"/>
  <c r="F114" i="13"/>
  <c r="E114" i="13"/>
  <c r="D114" i="13"/>
  <c r="C94" i="13"/>
  <c r="H93" i="13"/>
  <c r="G93" i="13"/>
  <c r="F93" i="13"/>
  <c r="E93" i="13"/>
  <c r="D93" i="13"/>
  <c r="H92" i="13"/>
  <c r="G92" i="13"/>
  <c r="F92" i="13"/>
  <c r="E92" i="13"/>
  <c r="D92" i="13"/>
  <c r="H91" i="13"/>
  <c r="G91" i="13"/>
  <c r="F91" i="13"/>
  <c r="E91" i="13"/>
  <c r="D91" i="13"/>
  <c r="H90" i="13"/>
  <c r="G90" i="13"/>
  <c r="F90" i="13"/>
  <c r="E90" i="13"/>
  <c r="D90" i="13"/>
  <c r="H89" i="13"/>
  <c r="G89" i="13"/>
  <c r="F89" i="13"/>
  <c r="E89" i="13"/>
  <c r="D89" i="13"/>
  <c r="H88" i="13"/>
  <c r="G88" i="13"/>
  <c r="F88" i="13"/>
  <c r="E88" i="13"/>
  <c r="D88" i="13"/>
  <c r="H87" i="13"/>
  <c r="G87" i="13"/>
  <c r="F87" i="13"/>
  <c r="E87" i="13"/>
  <c r="D87" i="13"/>
  <c r="C85" i="13"/>
  <c r="C95" i="13" s="1"/>
  <c r="H84" i="13"/>
  <c r="G84" i="13"/>
  <c r="F84" i="13"/>
  <c r="E84" i="13"/>
  <c r="D84" i="13"/>
  <c r="H83" i="13"/>
  <c r="G83" i="13"/>
  <c r="F83" i="13"/>
  <c r="E83" i="13"/>
  <c r="D83" i="13"/>
  <c r="H82" i="13"/>
  <c r="G82" i="13"/>
  <c r="F82" i="13"/>
  <c r="E82" i="13"/>
  <c r="D82" i="13"/>
  <c r="H81" i="13"/>
  <c r="G81" i="13"/>
  <c r="F81" i="13"/>
  <c r="E81" i="13"/>
  <c r="D81" i="13"/>
  <c r="H80" i="13"/>
  <c r="G80" i="13"/>
  <c r="F80" i="13"/>
  <c r="E80" i="13"/>
  <c r="D80" i="13"/>
  <c r="H79" i="13"/>
  <c r="G79" i="13"/>
  <c r="F79" i="13"/>
  <c r="E79" i="13"/>
  <c r="D79" i="13"/>
  <c r="C59" i="13"/>
  <c r="H58" i="13"/>
  <c r="G58" i="13"/>
  <c r="F58" i="13"/>
  <c r="E58" i="13"/>
  <c r="D58" i="13"/>
  <c r="H57" i="13"/>
  <c r="G57" i="13"/>
  <c r="F57" i="13"/>
  <c r="E57" i="13"/>
  <c r="D57" i="13"/>
  <c r="H56" i="13"/>
  <c r="G56" i="13"/>
  <c r="F56" i="13"/>
  <c r="E56" i="13"/>
  <c r="D56" i="13"/>
  <c r="H55" i="13"/>
  <c r="G55" i="13"/>
  <c r="F55" i="13"/>
  <c r="E55" i="13"/>
  <c r="D55" i="13"/>
  <c r="H54" i="13"/>
  <c r="G54" i="13"/>
  <c r="F54" i="13"/>
  <c r="E54" i="13"/>
  <c r="D54" i="13"/>
  <c r="H53" i="13"/>
  <c r="G53" i="13"/>
  <c r="F53" i="13"/>
  <c r="E53" i="13"/>
  <c r="D53" i="13"/>
  <c r="H52" i="13"/>
  <c r="G52" i="13"/>
  <c r="F52" i="13"/>
  <c r="E52" i="13"/>
  <c r="D52" i="13"/>
  <c r="C50" i="13"/>
  <c r="C60" i="13" s="1"/>
  <c r="H49" i="13"/>
  <c r="G49" i="13"/>
  <c r="F49" i="13"/>
  <c r="E49" i="13"/>
  <c r="D49" i="13"/>
  <c r="H48" i="13"/>
  <c r="G48" i="13"/>
  <c r="F48" i="13"/>
  <c r="E48" i="13"/>
  <c r="D48" i="13"/>
  <c r="H47" i="13"/>
  <c r="G47" i="13"/>
  <c r="F47" i="13"/>
  <c r="E47" i="13"/>
  <c r="D47" i="13"/>
  <c r="H46" i="13"/>
  <c r="G46" i="13"/>
  <c r="F46" i="13"/>
  <c r="E46" i="13"/>
  <c r="D46" i="13"/>
  <c r="H45" i="13"/>
  <c r="G45" i="13"/>
  <c r="F45" i="13"/>
  <c r="E45" i="13"/>
  <c r="D45" i="13"/>
  <c r="H44" i="13"/>
  <c r="G44" i="13"/>
  <c r="F44" i="13"/>
  <c r="E44" i="13"/>
  <c r="D44" i="13"/>
  <c r="C25" i="13"/>
  <c r="H24" i="13"/>
  <c r="G24" i="13"/>
  <c r="F24" i="13"/>
  <c r="E24" i="13"/>
  <c r="D24" i="13"/>
  <c r="H23" i="13"/>
  <c r="G23" i="13"/>
  <c r="F23" i="13"/>
  <c r="E23" i="13"/>
  <c r="D23" i="13"/>
  <c r="H22" i="13"/>
  <c r="G22" i="13"/>
  <c r="F22" i="13"/>
  <c r="E22" i="13"/>
  <c r="D22" i="13"/>
  <c r="H21" i="13"/>
  <c r="G21" i="13"/>
  <c r="F21" i="13"/>
  <c r="E21" i="13"/>
  <c r="D21" i="13"/>
  <c r="H20" i="13"/>
  <c r="G20" i="13"/>
  <c r="F20" i="13"/>
  <c r="E20" i="13"/>
  <c r="D20" i="13"/>
  <c r="H19" i="13"/>
  <c r="G19" i="13"/>
  <c r="F19" i="13"/>
  <c r="E19" i="13"/>
  <c r="D19" i="13"/>
  <c r="H18" i="13"/>
  <c r="G18" i="13"/>
  <c r="F18" i="13"/>
  <c r="E18" i="13"/>
  <c r="D18" i="13"/>
  <c r="C16" i="13"/>
  <c r="C26" i="13" s="1"/>
  <c r="H15" i="13"/>
  <c r="G15" i="13"/>
  <c r="F15" i="13"/>
  <c r="E15" i="13"/>
  <c r="D15" i="13"/>
  <c r="H14" i="13"/>
  <c r="G14" i="13"/>
  <c r="F14" i="13"/>
  <c r="E14" i="13"/>
  <c r="D14" i="13"/>
  <c r="H13" i="13"/>
  <c r="G13" i="13"/>
  <c r="F13" i="13"/>
  <c r="E13" i="13"/>
  <c r="D13" i="13"/>
  <c r="H12" i="13"/>
  <c r="G12" i="13"/>
  <c r="F12" i="13"/>
  <c r="E12" i="13"/>
  <c r="D12" i="13"/>
  <c r="H11" i="13"/>
  <c r="G11" i="13"/>
  <c r="F11" i="13"/>
  <c r="E11" i="13"/>
  <c r="D11" i="13"/>
  <c r="H10" i="13"/>
  <c r="G10" i="13"/>
  <c r="F10" i="13"/>
  <c r="E10" i="13"/>
  <c r="D10" i="13"/>
  <c r="C164" i="13" l="1"/>
  <c r="C337" i="15"/>
  <c r="C337" i="14"/>
  <c r="C268" i="15"/>
  <c r="C164" i="15"/>
  <c r="C164" i="14"/>
  <c r="C95" i="15"/>
  <c r="F154" i="14"/>
  <c r="E85" i="14"/>
  <c r="E16" i="14"/>
  <c r="F50" i="14"/>
  <c r="F120" i="14"/>
  <c r="G25" i="13"/>
  <c r="D59" i="13"/>
  <c r="E232" i="13"/>
  <c r="G258" i="13"/>
  <c r="G301" i="13"/>
  <c r="D336" i="13"/>
  <c r="F16" i="14"/>
  <c r="D50" i="14"/>
  <c r="E50" i="14"/>
  <c r="E59" i="14"/>
  <c r="F59" i="14"/>
  <c r="F85" i="14"/>
  <c r="D120" i="14"/>
  <c r="E129" i="14"/>
  <c r="G198" i="14"/>
  <c r="D232" i="14"/>
  <c r="E292" i="14"/>
  <c r="F292" i="14"/>
  <c r="F301" i="14"/>
  <c r="E59" i="15"/>
  <c r="F94" i="15"/>
  <c r="D163" i="15"/>
  <c r="F232" i="15"/>
  <c r="E336" i="15"/>
  <c r="F336" i="15"/>
  <c r="F94" i="14"/>
  <c r="G94" i="15"/>
  <c r="G85" i="13"/>
  <c r="E94" i="13"/>
  <c r="D163" i="13"/>
  <c r="G232" i="13"/>
  <c r="G59" i="14"/>
  <c r="E25" i="13"/>
  <c r="F25" i="13"/>
  <c r="G59" i="13"/>
  <c r="D94" i="13"/>
  <c r="E154" i="13"/>
  <c r="F163" i="13"/>
  <c r="E267" i="13"/>
  <c r="G336" i="13"/>
  <c r="D25" i="14"/>
  <c r="G50" i="14"/>
  <c r="D94" i="14"/>
  <c r="G120" i="14"/>
  <c r="D154" i="14"/>
  <c r="E163" i="14"/>
  <c r="G232" i="14"/>
  <c r="D267" i="14"/>
  <c r="E327" i="14"/>
  <c r="F336" i="14"/>
  <c r="E94" i="15"/>
  <c r="F129" i="15"/>
  <c r="D198" i="15"/>
  <c r="F267" i="15"/>
  <c r="F267" i="13"/>
  <c r="D16" i="14"/>
  <c r="G336" i="14"/>
  <c r="D25" i="15"/>
  <c r="E198" i="15"/>
  <c r="G267" i="15"/>
  <c r="D301" i="15"/>
  <c r="D25" i="13"/>
  <c r="F85" i="13"/>
  <c r="D188" i="13"/>
  <c r="E197" i="13"/>
  <c r="G267" i="13"/>
  <c r="D301" i="13"/>
  <c r="F25" i="14"/>
  <c r="G163" i="14"/>
  <c r="D198" i="14"/>
  <c r="E258" i="14"/>
  <c r="F258" i="14"/>
  <c r="F267" i="14"/>
  <c r="G327" i="14"/>
  <c r="E25" i="15"/>
  <c r="F59" i="15"/>
  <c r="D129" i="15"/>
  <c r="F198" i="15"/>
  <c r="G198" i="15"/>
  <c r="E301" i="15"/>
  <c r="F129" i="13"/>
  <c r="D197" i="13"/>
  <c r="F60" i="14"/>
  <c r="D85" i="14"/>
  <c r="E154" i="14"/>
  <c r="G223" i="14"/>
  <c r="E267" i="14"/>
  <c r="E59" i="13"/>
  <c r="F59" i="13"/>
  <c r="G94" i="13"/>
  <c r="D129" i="13"/>
  <c r="D292" i="13"/>
  <c r="E301" i="13"/>
  <c r="G25" i="14"/>
  <c r="G94" i="14"/>
  <c r="G154" i="14"/>
  <c r="D189" i="14"/>
  <c r="E198" i="14"/>
  <c r="G267" i="14"/>
  <c r="D301" i="14"/>
  <c r="F327" i="14"/>
  <c r="G25" i="15"/>
  <c r="E129" i="15"/>
  <c r="D232" i="15"/>
  <c r="F301" i="15"/>
  <c r="G163" i="13"/>
  <c r="E258" i="13"/>
  <c r="E25" i="14"/>
  <c r="E94" i="14"/>
  <c r="E95" i="14" s="1"/>
  <c r="F163" i="14"/>
  <c r="D258" i="14"/>
  <c r="D16" i="13"/>
  <c r="E16" i="13"/>
  <c r="E26" i="13" s="1"/>
  <c r="E129" i="13"/>
  <c r="G197" i="13"/>
  <c r="D232" i="13"/>
  <c r="F301" i="13"/>
  <c r="G16" i="14"/>
  <c r="D59" i="14"/>
  <c r="G85" i="14"/>
  <c r="D129" i="14"/>
  <c r="E189" i="14"/>
  <c r="E199" i="14" s="1"/>
  <c r="F189" i="14"/>
  <c r="F198" i="14"/>
  <c r="G258" i="14"/>
  <c r="D292" i="14"/>
  <c r="E301" i="14"/>
  <c r="D59" i="15"/>
  <c r="G129" i="15"/>
  <c r="E232" i="15"/>
  <c r="G301" i="15"/>
  <c r="D336" i="15"/>
  <c r="D50" i="13"/>
  <c r="F94" i="13"/>
  <c r="E223" i="13"/>
  <c r="F232" i="13"/>
  <c r="E336" i="13"/>
  <c r="E120" i="14"/>
  <c r="F129" i="14"/>
  <c r="G189" i="14"/>
  <c r="D223" i="14"/>
  <c r="E232" i="14"/>
  <c r="G301" i="14"/>
  <c r="D336" i="14"/>
  <c r="G59" i="15"/>
  <c r="E163" i="15"/>
  <c r="G232" i="15"/>
  <c r="D267" i="15"/>
  <c r="G129" i="13"/>
  <c r="D154" i="13"/>
  <c r="E163" i="13"/>
  <c r="F197" i="13"/>
  <c r="F223" i="13"/>
  <c r="D267" i="13"/>
  <c r="E327" i="13"/>
  <c r="F336" i="13"/>
  <c r="G129" i="14"/>
  <c r="D163" i="14"/>
  <c r="E223" i="14"/>
  <c r="F223" i="14"/>
  <c r="F232" i="14"/>
  <c r="G292" i="14"/>
  <c r="D327" i="14"/>
  <c r="E336" i="14"/>
  <c r="F25" i="15"/>
  <c r="D94" i="15"/>
  <c r="F163" i="15"/>
  <c r="G163" i="15"/>
  <c r="E267" i="15"/>
  <c r="G336" i="15"/>
  <c r="E327" i="15"/>
  <c r="F327" i="15"/>
  <c r="D327" i="15"/>
  <c r="G327" i="15"/>
  <c r="E292" i="15"/>
  <c r="F292" i="15"/>
  <c r="D292" i="15"/>
  <c r="G292" i="15"/>
  <c r="F258" i="15"/>
  <c r="E258" i="15"/>
  <c r="D258" i="15"/>
  <c r="G258" i="15"/>
  <c r="D223" i="15"/>
  <c r="E223" i="15"/>
  <c r="F223" i="15"/>
  <c r="F233" i="15" s="1"/>
  <c r="G223" i="15"/>
  <c r="E189" i="15"/>
  <c r="F189" i="15"/>
  <c r="G189" i="15"/>
  <c r="D189" i="15"/>
  <c r="E154" i="15"/>
  <c r="D154" i="15"/>
  <c r="G154" i="15"/>
  <c r="F154" i="15"/>
  <c r="E120" i="15"/>
  <c r="D120" i="15"/>
  <c r="G120" i="15"/>
  <c r="F120" i="15"/>
  <c r="D85" i="15"/>
  <c r="F85" i="15"/>
  <c r="E85" i="15"/>
  <c r="G85" i="15"/>
  <c r="G50" i="15"/>
  <c r="F50" i="15"/>
  <c r="F60" i="15" s="1"/>
  <c r="E50" i="15"/>
  <c r="D50" i="15"/>
  <c r="E16" i="15"/>
  <c r="F16" i="15"/>
  <c r="D16" i="15"/>
  <c r="G16" i="15"/>
  <c r="G327" i="13"/>
  <c r="D327" i="13"/>
  <c r="F327" i="13"/>
  <c r="G292" i="13"/>
  <c r="E292" i="13"/>
  <c r="F292" i="13"/>
  <c r="F258" i="13"/>
  <c r="D258" i="13"/>
  <c r="G223" i="13"/>
  <c r="D223" i="13"/>
  <c r="G188" i="13"/>
  <c r="E188" i="13"/>
  <c r="F188" i="13"/>
  <c r="G154" i="13"/>
  <c r="F154" i="13"/>
  <c r="G120" i="13"/>
  <c r="D120" i="13"/>
  <c r="E120" i="13"/>
  <c r="F120" i="13"/>
  <c r="D85" i="13"/>
  <c r="E85" i="13"/>
  <c r="E50" i="13"/>
  <c r="E60" i="13" s="1"/>
  <c r="G50" i="13"/>
  <c r="F50" i="13"/>
  <c r="F16" i="13"/>
  <c r="G16" i="13"/>
  <c r="F268" i="13" l="1"/>
  <c r="E26" i="14"/>
  <c r="G26" i="14"/>
  <c r="F233" i="13"/>
  <c r="F164" i="14"/>
  <c r="E60" i="15"/>
  <c r="G60" i="14"/>
  <c r="D337" i="15"/>
  <c r="F164" i="15"/>
  <c r="G164" i="15"/>
  <c r="E164" i="14"/>
  <c r="D130" i="15"/>
  <c r="G95" i="15"/>
  <c r="F130" i="14"/>
  <c r="D60" i="14"/>
  <c r="G233" i="14"/>
  <c r="D26" i="15"/>
  <c r="D26" i="14"/>
  <c r="G268" i="14"/>
  <c r="F198" i="13"/>
  <c r="D268" i="14"/>
  <c r="F130" i="13"/>
  <c r="G26" i="13"/>
  <c r="G130" i="15"/>
  <c r="G199" i="15"/>
  <c r="D268" i="15"/>
  <c r="D233" i="14"/>
  <c r="D60" i="13"/>
  <c r="F337" i="14"/>
  <c r="D199" i="14"/>
  <c r="D26" i="13"/>
  <c r="E198" i="13"/>
  <c r="D233" i="15"/>
  <c r="E302" i="14"/>
  <c r="G233" i="13"/>
  <c r="E268" i="15"/>
  <c r="F337" i="15"/>
  <c r="G199" i="14"/>
  <c r="D302" i="13"/>
  <c r="G164" i="14"/>
  <c r="D164" i="14"/>
  <c r="E164" i="13"/>
  <c r="D130" i="14"/>
  <c r="D60" i="15"/>
  <c r="G337" i="13"/>
  <c r="F60" i="13"/>
  <c r="G60" i="15"/>
  <c r="E199" i="15"/>
  <c r="E337" i="15"/>
  <c r="D337" i="14"/>
  <c r="E337" i="13"/>
  <c r="E268" i="13"/>
  <c r="F26" i="14"/>
  <c r="F95" i="14"/>
  <c r="G268" i="13"/>
  <c r="G164" i="13"/>
  <c r="D233" i="13"/>
  <c r="F164" i="13"/>
  <c r="F199" i="15"/>
  <c r="F302" i="13"/>
  <c r="E95" i="13"/>
  <c r="D302" i="15"/>
  <c r="F302" i="14"/>
  <c r="G198" i="13"/>
  <c r="F337" i="13"/>
  <c r="F95" i="15"/>
  <c r="D164" i="15"/>
  <c r="E233" i="15"/>
  <c r="F302" i="15"/>
  <c r="F233" i="14"/>
  <c r="E60" i="14"/>
  <c r="E302" i="13"/>
  <c r="G233" i="15"/>
  <c r="D268" i="13"/>
  <c r="D95" i="14"/>
  <c r="D95" i="13"/>
  <c r="G302" i="13"/>
  <c r="E130" i="13"/>
  <c r="D337" i="13"/>
  <c r="E26" i="15"/>
  <c r="E164" i="15"/>
  <c r="E233" i="13"/>
  <c r="D198" i="13"/>
  <c r="F268" i="15"/>
  <c r="G302" i="15"/>
  <c r="E130" i="14"/>
  <c r="F26" i="13"/>
  <c r="D130" i="13"/>
  <c r="F130" i="15"/>
  <c r="D199" i="15"/>
  <c r="G268" i="15"/>
  <c r="D164" i="13"/>
  <c r="D302" i="14"/>
  <c r="E130" i="15"/>
  <c r="E268" i="14"/>
  <c r="F95" i="13"/>
  <c r="E337" i="14"/>
  <c r="G130" i="13"/>
  <c r="E95" i="15"/>
  <c r="F199" i="14"/>
  <c r="F268" i="14"/>
  <c r="G26" i="15"/>
  <c r="F26" i="15"/>
  <c r="G60" i="13"/>
  <c r="D95" i="15"/>
  <c r="E302" i="15"/>
  <c r="E233" i="14"/>
  <c r="G302" i="14"/>
  <c r="G337" i="15"/>
  <c r="G95" i="14"/>
  <c r="G337" i="14"/>
  <c r="G130" i="14"/>
  <c r="G95" i="13"/>
  <c r="G335" i="10"/>
  <c r="G334" i="10"/>
  <c r="G333" i="10"/>
  <c r="G332" i="10"/>
  <c r="G331" i="10"/>
  <c r="G330" i="10"/>
  <c r="G329" i="10"/>
  <c r="G326" i="10"/>
  <c r="G325" i="10"/>
  <c r="G324" i="10"/>
  <c r="G323" i="10"/>
  <c r="G322" i="10"/>
  <c r="G321" i="10"/>
  <c r="G300" i="10"/>
  <c r="G299" i="10"/>
  <c r="G298" i="10"/>
  <c r="G297" i="10"/>
  <c r="G296" i="10"/>
  <c r="G295" i="10"/>
  <c r="G294" i="10"/>
  <c r="G291" i="10"/>
  <c r="G290" i="10"/>
  <c r="G289" i="10"/>
  <c r="G288" i="10"/>
  <c r="G287" i="10"/>
  <c r="G286" i="10"/>
  <c r="G266" i="10"/>
  <c r="G265" i="10"/>
  <c r="G264" i="10"/>
  <c r="G263" i="10"/>
  <c r="G262" i="10"/>
  <c r="G261" i="10"/>
  <c r="G260" i="10"/>
  <c r="G257" i="10"/>
  <c r="G256" i="10"/>
  <c r="G255" i="10"/>
  <c r="G254" i="10"/>
  <c r="G253" i="10"/>
  <c r="G252" i="10"/>
  <c r="G231" i="10"/>
  <c r="G230" i="10"/>
  <c r="G229" i="10"/>
  <c r="G228" i="10"/>
  <c r="G227" i="10"/>
  <c r="G226" i="10"/>
  <c r="G225" i="10"/>
  <c r="G222" i="10"/>
  <c r="G221" i="10"/>
  <c r="G220" i="10"/>
  <c r="G219" i="10"/>
  <c r="G218" i="10"/>
  <c r="G217" i="10"/>
  <c r="G197" i="10"/>
  <c r="G196" i="10"/>
  <c r="G195" i="10"/>
  <c r="G194" i="10"/>
  <c r="G193" i="10"/>
  <c r="G192" i="10"/>
  <c r="G191" i="10"/>
  <c r="G188" i="10"/>
  <c r="G187" i="10"/>
  <c r="G186" i="10"/>
  <c r="G185" i="10"/>
  <c r="G184" i="10"/>
  <c r="G183" i="10"/>
  <c r="G162" i="10"/>
  <c r="G161" i="10"/>
  <c r="G160" i="10"/>
  <c r="G159" i="10"/>
  <c r="G158" i="10"/>
  <c r="G157" i="10"/>
  <c r="G156" i="10"/>
  <c r="G153" i="10"/>
  <c r="G152" i="10"/>
  <c r="G151" i="10"/>
  <c r="G150" i="10"/>
  <c r="G149" i="10"/>
  <c r="G148" i="10"/>
  <c r="G128" i="10"/>
  <c r="G126" i="10"/>
  <c r="G125" i="10"/>
  <c r="G124" i="10"/>
  <c r="G123" i="10"/>
  <c r="G122" i="10"/>
  <c r="G119" i="10"/>
  <c r="G118" i="10"/>
  <c r="G117" i="10"/>
  <c r="G116" i="10"/>
  <c r="G115" i="10"/>
  <c r="G114" i="10"/>
  <c r="G93" i="10"/>
  <c r="G92" i="10"/>
  <c r="G91" i="10"/>
  <c r="G90" i="10"/>
  <c r="G89" i="10"/>
  <c r="G88" i="10"/>
  <c r="G87" i="10"/>
  <c r="G84" i="10"/>
  <c r="G83" i="10"/>
  <c r="G82" i="10"/>
  <c r="G81" i="10"/>
  <c r="G80" i="10"/>
  <c r="G79" i="10"/>
  <c r="G58" i="10"/>
  <c r="G57" i="10"/>
  <c r="G56" i="10"/>
  <c r="G55" i="10"/>
  <c r="G54" i="10"/>
  <c r="G53" i="10"/>
  <c r="G52" i="10"/>
  <c r="G49" i="10"/>
  <c r="G48" i="10"/>
  <c r="G47" i="10"/>
  <c r="G46" i="10"/>
  <c r="G45" i="10"/>
  <c r="G44" i="10"/>
  <c r="G24" i="10"/>
  <c r="G23" i="10"/>
  <c r="G22" i="10"/>
  <c r="G21" i="10"/>
  <c r="G20" i="10"/>
  <c r="G19" i="10"/>
  <c r="G18" i="10"/>
  <c r="G15" i="10"/>
  <c r="G14" i="10"/>
  <c r="G13" i="10"/>
  <c r="G12" i="10"/>
  <c r="G11" i="10"/>
  <c r="G10" i="10"/>
  <c r="F335" i="10"/>
  <c r="F334" i="10"/>
  <c r="F333" i="10"/>
  <c r="F332" i="10"/>
  <c r="F331" i="10"/>
  <c r="F330" i="10"/>
  <c r="F329" i="10"/>
  <c r="F326" i="10"/>
  <c r="F325" i="10"/>
  <c r="F324" i="10"/>
  <c r="F323" i="10"/>
  <c r="F322" i="10"/>
  <c r="F321" i="10"/>
  <c r="F300" i="10"/>
  <c r="F299" i="10"/>
  <c r="F298" i="10"/>
  <c r="F297" i="10"/>
  <c r="F296" i="10"/>
  <c r="F295" i="10"/>
  <c r="F294" i="10"/>
  <c r="F291" i="10"/>
  <c r="F290" i="10"/>
  <c r="F289" i="10"/>
  <c r="F288" i="10"/>
  <c r="F287" i="10"/>
  <c r="F286" i="10"/>
  <c r="F266" i="10"/>
  <c r="F265" i="10"/>
  <c r="F264" i="10"/>
  <c r="F263" i="10"/>
  <c r="F262" i="10"/>
  <c r="F261" i="10"/>
  <c r="F260" i="10"/>
  <c r="F257" i="10"/>
  <c r="F256" i="10"/>
  <c r="F255" i="10"/>
  <c r="F254" i="10"/>
  <c r="F253" i="10"/>
  <c r="F252" i="10"/>
  <c r="F231" i="10"/>
  <c r="F230" i="10"/>
  <c r="F229" i="10"/>
  <c r="F228" i="10"/>
  <c r="F227" i="10"/>
  <c r="F226" i="10"/>
  <c r="F225" i="10"/>
  <c r="F222" i="10"/>
  <c r="F221" i="10"/>
  <c r="F220" i="10"/>
  <c r="F219" i="10"/>
  <c r="F218" i="10"/>
  <c r="F217" i="10"/>
  <c r="F197" i="10"/>
  <c r="F196" i="10"/>
  <c r="F195" i="10"/>
  <c r="F194" i="10"/>
  <c r="F193" i="10"/>
  <c r="F192" i="10"/>
  <c r="F191" i="10"/>
  <c r="F188" i="10"/>
  <c r="F187" i="10"/>
  <c r="F186" i="10"/>
  <c r="F185" i="10"/>
  <c r="F184" i="10"/>
  <c r="F183" i="10"/>
  <c r="F162" i="10"/>
  <c r="F161" i="10"/>
  <c r="F160" i="10"/>
  <c r="F159" i="10"/>
  <c r="F158" i="10"/>
  <c r="F157" i="10"/>
  <c r="F156" i="10"/>
  <c r="F153" i="10"/>
  <c r="F152" i="10"/>
  <c r="F151" i="10"/>
  <c r="F150" i="10"/>
  <c r="F149" i="10"/>
  <c r="F148" i="10"/>
  <c r="F128" i="10"/>
  <c r="F126" i="10"/>
  <c r="F125" i="10"/>
  <c r="F124" i="10"/>
  <c r="F123" i="10"/>
  <c r="F122" i="10"/>
  <c r="F119" i="10"/>
  <c r="F118" i="10"/>
  <c r="F117" i="10"/>
  <c r="F116" i="10"/>
  <c r="F115" i="10"/>
  <c r="F114" i="10"/>
  <c r="F93" i="10"/>
  <c r="F92" i="10"/>
  <c r="F91" i="10"/>
  <c r="F90" i="10"/>
  <c r="F89" i="10"/>
  <c r="F88" i="10"/>
  <c r="F87" i="10"/>
  <c r="F84" i="10"/>
  <c r="F83" i="10"/>
  <c r="F82" i="10"/>
  <c r="F81" i="10"/>
  <c r="F80" i="10"/>
  <c r="F79" i="10"/>
  <c r="F58" i="10"/>
  <c r="F57" i="10"/>
  <c r="F56" i="10"/>
  <c r="F55" i="10"/>
  <c r="F54" i="10"/>
  <c r="F53" i="10"/>
  <c r="F52" i="10"/>
  <c r="F49" i="10"/>
  <c r="F48" i="10"/>
  <c r="F47" i="10"/>
  <c r="F46" i="10"/>
  <c r="F45" i="10"/>
  <c r="F44" i="10"/>
  <c r="F24" i="10"/>
  <c r="F23" i="10"/>
  <c r="F22" i="10"/>
  <c r="F21" i="10"/>
  <c r="F20" i="10"/>
  <c r="F19" i="10"/>
  <c r="F18" i="10"/>
  <c r="F15" i="10"/>
  <c r="F14" i="10"/>
  <c r="F13" i="10"/>
  <c r="F12" i="10"/>
  <c r="F11" i="10"/>
  <c r="F10" i="10"/>
  <c r="E335" i="10"/>
  <c r="E334" i="10"/>
  <c r="E333" i="10"/>
  <c r="E332" i="10"/>
  <c r="E331" i="10"/>
  <c r="E330" i="10"/>
  <c r="E329" i="10"/>
  <c r="E326" i="10"/>
  <c r="E325" i="10"/>
  <c r="E324" i="10"/>
  <c r="E323" i="10"/>
  <c r="E322" i="10"/>
  <c r="E321" i="10"/>
  <c r="E300" i="10"/>
  <c r="E299" i="10"/>
  <c r="E298" i="10"/>
  <c r="E297" i="10"/>
  <c r="E296" i="10"/>
  <c r="E295" i="10"/>
  <c r="E294" i="10"/>
  <c r="E291" i="10"/>
  <c r="E290" i="10"/>
  <c r="E289" i="10"/>
  <c r="E288" i="10"/>
  <c r="E287" i="10"/>
  <c r="E286" i="10"/>
  <c r="E266" i="10"/>
  <c r="E265" i="10"/>
  <c r="E264" i="10"/>
  <c r="E263" i="10"/>
  <c r="E262" i="10"/>
  <c r="E261" i="10"/>
  <c r="E260" i="10"/>
  <c r="E257" i="10"/>
  <c r="E256" i="10"/>
  <c r="E255" i="10"/>
  <c r="E254" i="10"/>
  <c r="E253" i="10"/>
  <c r="E252" i="10"/>
  <c r="E231" i="10"/>
  <c r="E230" i="10"/>
  <c r="E229" i="10"/>
  <c r="E228" i="10"/>
  <c r="E227" i="10"/>
  <c r="E226" i="10"/>
  <c r="E225" i="10"/>
  <c r="E222" i="10"/>
  <c r="E221" i="10"/>
  <c r="E220" i="10"/>
  <c r="E219" i="10"/>
  <c r="E218" i="10"/>
  <c r="E217" i="10"/>
  <c r="E197" i="10"/>
  <c r="E196" i="10"/>
  <c r="E195" i="10"/>
  <c r="E194" i="10"/>
  <c r="E193" i="10"/>
  <c r="E192" i="10"/>
  <c r="E191" i="10"/>
  <c r="E188" i="10"/>
  <c r="E187" i="10"/>
  <c r="E186" i="10"/>
  <c r="E185" i="10"/>
  <c r="E184" i="10"/>
  <c r="E183" i="10"/>
  <c r="E162" i="10"/>
  <c r="E161" i="10"/>
  <c r="E160" i="10"/>
  <c r="E159" i="10"/>
  <c r="E158" i="10"/>
  <c r="E157" i="10"/>
  <c r="E156" i="10"/>
  <c r="E153" i="10"/>
  <c r="E152" i="10"/>
  <c r="E151" i="10"/>
  <c r="E150" i="10"/>
  <c r="E149" i="10"/>
  <c r="E148" i="10"/>
  <c r="E128" i="10"/>
  <c r="E126" i="10"/>
  <c r="E125" i="10"/>
  <c r="E124" i="10"/>
  <c r="E123" i="10"/>
  <c r="E122" i="10"/>
  <c r="E119" i="10"/>
  <c r="E118" i="10"/>
  <c r="E117" i="10"/>
  <c r="E116" i="10"/>
  <c r="E115" i="10"/>
  <c r="E114" i="10"/>
  <c r="E93" i="10"/>
  <c r="E92" i="10"/>
  <c r="E91" i="10"/>
  <c r="E90" i="10"/>
  <c r="E89" i="10"/>
  <c r="E88" i="10"/>
  <c r="E87" i="10"/>
  <c r="E84" i="10"/>
  <c r="E83" i="10"/>
  <c r="E82" i="10"/>
  <c r="E81" i="10"/>
  <c r="E80" i="10"/>
  <c r="E79" i="10"/>
  <c r="E58" i="10"/>
  <c r="E57" i="10"/>
  <c r="E56" i="10"/>
  <c r="E55" i="10"/>
  <c r="E54" i="10"/>
  <c r="E53" i="10"/>
  <c r="E52" i="10"/>
  <c r="E49" i="10"/>
  <c r="E48" i="10"/>
  <c r="E47" i="10"/>
  <c r="E46" i="10"/>
  <c r="E45" i="10"/>
  <c r="E44" i="10"/>
  <c r="E24" i="10"/>
  <c r="E23" i="10"/>
  <c r="E22" i="10"/>
  <c r="E21" i="10"/>
  <c r="E20" i="10"/>
  <c r="E19" i="10"/>
  <c r="E18" i="10"/>
  <c r="E15" i="10"/>
  <c r="E14" i="10"/>
  <c r="E13" i="10"/>
  <c r="E12" i="10"/>
  <c r="E11" i="10"/>
  <c r="E10" i="10"/>
  <c r="D335" i="10"/>
  <c r="D334" i="10"/>
  <c r="D333" i="10"/>
  <c r="D332" i="10"/>
  <c r="D331" i="10"/>
  <c r="D330" i="10"/>
  <c r="D329" i="10"/>
  <c r="D326" i="10"/>
  <c r="D325" i="10"/>
  <c r="D324" i="10"/>
  <c r="D323" i="10"/>
  <c r="D322" i="10"/>
  <c r="D321" i="10"/>
  <c r="D300" i="10"/>
  <c r="D299" i="10"/>
  <c r="D298" i="10"/>
  <c r="D297" i="10"/>
  <c r="D296" i="10"/>
  <c r="D295" i="10"/>
  <c r="D294" i="10"/>
  <c r="D291" i="10"/>
  <c r="D290" i="10"/>
  <c r="D289" i="10"/>
  <c r="D288" i="10"/>
  <c r="D287" i="10"/>
  <c r="D286" i="10"/>
  <c r="D266" i="10"/>
  <c r="D265" i="10"/>
  <c r="D264" i="10"/>
  <c r="D263" i="10"/>
  <c r="D262" i="10"/>
  <c r="D261" i="10"/>
  <c r="D260" i="10"/>
  <c r="D257" i="10"/>
  <c r="D256" i="10"/>
  <c r="D255" i="10"/>
  <c r="D254" i="10"/>
  <c r="D253" i="10"/>
  <c r="D252" i="10"/>
  <c r="D231" i="10"/>
  <c r="D230" i="10"/>
  <c r="D229" i="10"/>
  <c r="D228" i="10"/>
  <c r="D227" i="10"/>
  <c r="D226" i="10"/>
  <c r="D225" i="10"/>
  <c r="D222" i="10"/>
  <c r="D221" i="10"/>
  <c r="D220" i="10"/>
  <c r="D219" i="10"/>
  <c r="D218" i="10"/>
  <c r="D217" i="10"/>
  <c r="D197" i="10"/>
  <c r="D196" i="10"/>
  <c r="D195" i="10"/>
  <c r="D194" i="10"/>
  <c r="D193" i="10"/>
  <c r="D192" i="10"/>
  <c r="D191" i="10"/>
  <c r="D188" i="10"/>
  <c r="D187" i="10"/>
  <c r="D186" i="10"/>
  <c r="D185" i="10"/>
  <c r="D184" i="10"/>
  <c r="D183" i="10"/>
  <c r="D162" i="10"/>
  <c r="D161" i="10"/>
  <c r="D160" i="10"/>
  <c r="D159" i="10"/>
  <c r="D158" i="10"/>
  <c r="D157" i="10"/>
  <c r="D156" i="10"/>
  <c r="D153" i="10"/>
  <c r="D152" i="10"/>
  <c r="D151" i="10"/>
  <c r="D150" i="10"/>
  <c r="D149" i="10"/>
  <c r="D148" i="10"/>
  <c r="D128" i="10"/>
  <c r="D126" i="10"/>
  <c r="D125" i="10"/>
  <c r="D124" i="10"/>
  <c r="D123" i="10"/>
  <c r="D122" i="10"/>
  <c r="D119" i="10"/>
  <c r="D118" i="10"/>
  <c r="D117" i="10"/>
  <c r="D116" i="10"/>
  <c r="D115" i="10"/>
  <c r="D114" i="10"/>
  <c r="D93" i="10"/>
  <c r="D92" i="10"/>
  <c r="D91" i="10"/>
  <c r="D90" i="10"/>
  <c r="D89" i="10"/>
  <c r="D88" i="10"/>
  <c r="D87" i="10"/>
  <c r="D84" i="10"/>
  <c r="D83" i="10"/>
  <c r="D82" i="10"/>
  <c r="D81" i="10"/>
  <c r="D80" i="10"/>
  <c r="D79" i="10"/>
  <c r="D58" i="10"/>
  <c r="D57" i="10"/>
  <c r="D56" i="10"/>
  <c r="D55" i="10"/>
  <c r="D54" i="10"/>
  <c r="D53" i="10"/>
  <c r="D52" i="10"/>
  <c r="D49" i="10"/>
  <c r="D48" i="10"/>
  <c r="D47" i="10"/>
  <c r="D46" i="10"/>
  <c r="D45" i="10"/>
  <c r="D44" i="10"/>
  <c r="D24" i="10"/>
  <c r="D23" i="10"/>
  <c r="D22" i="10"/>
  <c r="D21" i="10"/>
  <c r="D20" i="10"/>
  <c r="D19" i="10"/>
  <c r="D18" i="10"/>
  <c r="D15" i="10"/>
  <c r="D14" i="10"/>
  <c r="D13" i="10"/>
  <c r="D12" i="10"/>
  <c r="D11" i="10"/>
  <c r="D10" i="10"/>
  <c r="H335" i="10"/>
  <c r="H334" i="10"/>
  <c r="H333" i="10"/>
  <c r="H332" i="10"/>
  <c r="H331" i="10"/>
  <c r="H330" i="10"/>
  <c r="H329" i="10"/>
  <c r="H326" i="10"/>
  <c r="H325" i="10"/>
  <c r="H324" i="10"/>
  <c r="H323" i="10"/>
  <c r="H322" i="10"/>
  <c r="H321" i="10"/>
  <c r="H300" i="10"/>
  <c r="H299" i="10"/>
  <c r="H298" i="10"/>
  <c r="H297" i="10"/>
  <c r="H296" i="10"/>
  <c r="H295" i="10"/>
  <c r="H294" i="10"/>
  <c r="H291" i="10"/>
  <c r="H290" i="10"/>
  <c r="H289" i="10"/>
  <c r="H288" i="10"/>
  <c r="H287" i="10"/>
  <c r="H286" i="10"/>
  <c r="H266" i="10"/>
  <c r="H265" i="10"/>
  <c r="H264" i="10"/>
  <c r="H263" i="10"/>
  <c r="H262" i="10"/>
  <c r="H261" i="10"/>
  <c r="H260" i="10"/>
  <c r="H257" i="10"/>
  <c r="H256" i="10"/>
  <c r="H255" i="10"/>
  <c r="H254" i="10"/>
  <c r="H253" i="10"/>
  <c r="H252" i="10"/>
  <c r="H231" i="10"/>
  <c r="H230" i="10"/>
  <c r="H229" i="10"/>
  <c r="H228" i="10"/>
  <c r="H227" i="10"/>
  <c r="H226" i="10"/>
  <c r="H225" i="10"/>
  <c r="H222" i="10"/>
  <c r="H221" i="10"/>
  <c r="H220" i="10"/>
  <c r="H219" i="10"/>
  <c r="H218" i="10"/>
  <c r="H217" i="10"/>
  <c r="H197" i="10"/>
  <c r="H196" i="10"/>
  <c r="H195" i="10"/>
  <c r="H194" i="10"/>
  <c r="H193" i="10"/>
  <c r="H192" i="10"/>
  <c r="H191" i="10"/>
  <c r="H188" i="10"/>
  <c r="H187" i="10"/>
  <c r="H186" i="10"/>
  <c r="H185" i="10"/>
  <c r="H184" i="10"/>
  <c r="H183" i="10"/>
  <c r="H162" i="10"/>
  <c r="H161" i="10"/>
  <c r="H160" i="10"/>
  <c r="H159" i="10"/>
  <c r="H158" i="10"/>
  <c r="H157" i="10"/>
  <c r="H156" i="10"/>
  <c r="H153" i="10"/>
  <c r="H152" i="10"/>
  <c r="H151" i="10"/>
  <c r="H150" i="10"/>
  <c r="H149" i="10"/>
  <c r="H148" i="10"/>
  <c r="H128" i="10"/>
  <c r="H127" i="10"/>
  <c r="H126" i="10"/>
  <c r="H125" i="10"/>
  <c r="H124" i="10"/>
  <c r="H123" i="10"/>
  <c r="H122" i="10"/>
  <c r="H119" i="10"/>
  <c r="H118" i="10"/>
  <c r="H117" i="10"/>
  <c r="H116" i="10"/>
  <c r="H115" i="10"/>
  <c r="H114" i="10"/>
  <c r="H93" i="10"/>
  <c r="H92" i="10"/>
  <c r="H91" i="10"/>
  <c r="H90" i="10"/>
  <c r="H89" i="10"/>
  <c r="H88" i="10"/>
  <c r="H87" i="10"/>
  <c r="H84" i="10"/>
  <c r="H83" i="10"/>
  <c r="H82" i="10"/>
  <c r="H81" i="10"/>
  <c r="H80" i="10"/>
  <c r="H79" i="10"/>
  <c r="H58" i="10"/>
  <c r="H57" i="10"/>
  <c r="H56" i="10"/>
  <c r="H55" i="10"/>
  <c r="H54" i="10"/>
  <c r="H53" i="10"/>
  <c r="H52" i="10"/>
  <c r="H49" i="10"/>
  <c r="H48" i="10"/>
  <c r="H47" i="10"/>
  <c r="H46" i="10"/>
  <c r="H45" i="10"/>
  <c r="H44" i="10"/>
  <c r="H24" i="10"/>
  <c r="H23" i="10"/>
  <c r="H22" i="10"/>
  <c r="H21" i="10"/>
  <c r="H20" i="10"/>
  <c r="H19" i="10"/>
  <c r="H18" i="10"/>
  <c r="H15" i="10"/>
  <c r="H14" i="10"/>
  <c r="H13" i="10"/>
  <c r="H12" i="10"/>
  <c r="H11" i="10"/>
  <c r="H10" i="10"/>
  <c r="H338" i="9"/>
  <c r="H337" i="9"/>
  <c r="H336" i="9"/>
  <c r="H335" i="9"/>
  <c r="H334" i="9"/>
  <c r="H333" i="9"/>
  <c r="H332" i="9"/>
  <c r="H329" i="9"/>
  <c r="H328" i="9"/>
  <c r="H327" i="9"/>
  <c r="H326" i="9"/>
  <c r="H325" i="9"/>
  <c r="H324" i="9"/>
  <c r="H301" i="9"/>
  <c r="H300" i="9"/>
  <c r="H299" i="9"/>
  <c r="H298" i="9"/>
  <c r="H297" i="9"/>
  <c r="H296" i="9"/>
  <c r="H295" i="9"/>
  <c r="H292" i="9"/>
  <c r="H291" i="9"/>
  <c r="H290" i="9"/>
  <c r="H289" i="9"/>
  <c r="H288" i="9"/>
  <c r="H287" i="9"/>
  <c r="H269" i="9"/>
  <c r="H268" i="9"/>
  <c r="H267" i="9"/>
  <c r="H266" i="9"/>
  <c r="H265" i="9"/>
  <c r="H264" i="9"/>
  <c r="H263" i="9"/>
  <c r="H260" i="9"/>
  <c r="H259" i="9"/>
  <c r="H258" i="9"/>
  <c r="H257" i="9"/>
  <c r="H256" i="9"/>
  <c r="H255" i="9"/>
  <c r="H232" i="9"/>
  <c r="H231" i="9"/>
  <c r="H230" i="9"/>
  <c r="H229" i="9"/>
  <c r="H228" i="9"/>
  <c r="H227" i="9"/>
  <c r="H226" i="9"/>
  <c r="H223" i="9"/>
  <c r="H222" i="9"/>
  <c r="H221" i="9"/>
  <c r="H220" i="9"/>
  <c r="H219" i="9"/>
  <c r="H218" i="9"/>
  <c r="H200" i="9"/>
  <c r="H199" i="9"/>
  <c r="H198" i="9"/>
  <c r="H197" i="9"/>
  <c r="H196" i="9"/>
  <c r="H195" i="9"/>
  <c r="H194" i="9"/>
  <c r="H191" i="9"/>
  <c r="H190" i="9"/>
  <c r="H189" i="9"/>
  <c r="H188" i="9"/>
  <c r="H187" i="9"/>
  <c r="H186" i="9"/>
  <c r="H163" i="9"/>
  <c r="H162" i="9"/>
  <c r="H161" i="9"/>
  <c r="H160" i="9"/>
  <c r="H159" i="9"/>
  <c r="H158" i="9"/>
  <c r="H157" i="9"/>
  <c r="H154" i="9"/>
  <c r="H153" i="9"/>
  <c r="H152" i="9"/>
  <c r="H151" i="9"/>
  <c r="H150" i="9"/>
  <c r="H149" i="9"/>
  <c r="H131" i="9"/>
  <c r="H130" i="9"/>
  <c r="H129" i="9"/>
  <c r="H128" i="9"/>
  <c r="H127" i="9"/>
  <c r="H126" i="9"/>
  <c r="H125" i="9"/>
  <c r="H122" i="9"/>
  <c r="H121" i="9"/>
  <c r="H120" i="9"/>
  <c r="H119" i="9"/>
  <c r="H118" i="9"/>
  <c r="H117" i="9"/>
  <c r="H94" i="9"/>
  <c r="H93" i="9"/>
  <c r="H92" i="9"/>
  <c r="H91" i="9"/>
  <c r="H90" i="9"/>
  <c r="H89" i="9"/>
  <c r="H88" i="9"/>
  <c r="H85" i="9"/>
  <c r="H84" i="9"/>
  <c r="H83" i="9"/>
  <c r="H82" i="9"/>
  <c r="H81" i="9"/>
  <c r="H80" i="9"/>
  <c r="H62" i="9"/>
  <c r="H61" i="9"/>
  <c r="H60" i="9"/>
  <c r="H59" i="9"/>
  <c r="H58" i="9"/>
  <c r="H57" i="9"/>
  <c r="H56" i="9"/>
  <c r="H53" i="9"/>
  <c r="H52" i="9"/>
  <c r="H51" i="9"/>
  <c r="H50" i="9"/>
  <c r="H49" i="9"/>
  <c r="H48" i="9"/>
  <c r="H24" i="9"/>
  <c r="H23" i="9"/>
  <c r="H22" i="9"/>
  <c r="H21" i="9"/>
  <c r="H20" i="9"/>
  <c r="H19" i="9"/>
  <c r="H18" i="9"/>
  <c r="H15" i="9"/>
  <c r="H14" i="9"/>
  <c r="H13" i="9"/>
  <c r="H12" i="9"/>
  <c r="H11" i="9"/>
  <c r="H10" i="9"/>
  <c r="G338" i="9"/>
  <c r="G337" i="9"/>
  <c r="G336" i="9"/>
  <c r="G335" i="9"/>
  <c r="G334" i="9"/>
  <c r="G333" i="9"/>
  <c r="G332" i="9"/>
  <c r="G329" i="9"/>
  <c r="G328" i="9"/>
  <c r="G327" i="9"/>
  <c r="G326" i="9"/>
  <c r="G325" i="9"/>
  <c r="G301" i="9"/>
  <c r="G300" i="9"/>
  <c r="G299" i="9"/>
  <c r="G298" i="9"/>
  <c r="G297" i="9"/>
  <c r="G296" i="9"/>
  <c r="G295" i="9"/>
  <c r="G292" i="9"/>
  <c r="G291" i="9"/>
  <c r="G290" i="9"/>
  <c r="G289" i="9"/>
  <c r="G288" i="9"/>
  <c r="G287" i="9"/>
  <c r="G269" i="9"/>
  <c r="G268" i="9"/>
  <c r="G267" i="9"/>
  <c r="G266" i="9"/>
  <c r="G265" i="9"/>
  <c r="G264" i="9"/>
  <c r="G263" i="9"/>
  <c r="G260" i="9"/>
  <c r="G259" i="9"/>
  <c r="G258" i="9"/>
  <c r="G257" i="9"/>
  <c r="G256" i="9"/>
  <c r="G255" i="9"/>
  <c r="G232" i="9"/>
  <c r="G231" i="9"/>
  <c r="G230" i="9"/>
  <c r="G229" i="9"/>
  <c r="G228" i="9"/>
  <c r="G227" i="9"/>
  <c r="G226" i="9"/>
  <c r="G223" i="9"/>
  <c r="G222" i="9"/>
  <c r="G221" i="9"/>
  <c r="G220" i="9"/>
  <c r="G219" i="9"/>
  <c r="G218" i="9"/>
  <c r="G200" i="9"/>
  <c r="G199" i="9"/>
  <c r="G198" i="9"/>
  <c r="G197" i="9"/>
  <c r="G196" i="9"/>
  <c r="G195" i="9"/>
  <c r="G194" i="9"/>
  <c r="G191" i="9"/>
  <c r="G190" i="9"/>
  <c r="G189" i="9"/>
  <c r="G188" i="9"/>
  <c r="G187" i="9"/>
  <c r="G186" i="9"/>
  <c r="G163" i="9"/>
  <c r="G162" i="9"/>
  <c r="G161" i="9"/>
  <c r="G160" i="9"/>
  <c r="G159" i="9"/>
  <c r="G158" i="9"/>
  <c r="G157" i="9"/>
  <c r="G154" i="9"/>
  <c r="G153" i="9"/>
  <c r="G152" i="9"/>
  <c r="G151" i="9"/>
  <c r="G150" i="9"/>
  <c r="G149" i="9"/>
  <c r="G131" i="9"/>
  <c r="G130" i="9"/>
  <c r="G129" i="9"/>
  <c r="G128" i="9"/>
  <c r="G127" i="9"/>
  <c r="G126" i="9"/>
  <c r="G125" i="9"/>
  <c r="G122" i="9"/>
  <c r="G121" i="9"/>
  <c r="G120" i="9"/>
  <c r="G119" i="9"/>
  <c r="G118" i="9"/>
  <c r="G117" i="9"/>
  <c r="G94" i="9"/>
  <c r="G93" i="9"/>
  <c r="G92" i="9"/>
  <c r="G91" i="9"/>
  <c r="G90" i="9"/>
  <c r="G89" i="9"/>
  <c r="G88" i="9"/>
  <c r="G85" i="9"/>
  <c r="G84" i="9"/>
  <c r="G83" i="9"/>
  <c r="G82" i="9"/>
  <c r="G81" i="9"/>
  <c r="G80" i="9"/>
  <c r="G62" i="9"/>
  <c r="G61" i="9"/>
  <c r="G60" i="9"/>
  <c r="G59" i="9"/>
  <c r="G58" i="9"/>
  <c r="G57" i="9"/>
  <c r="G56" i="9"/>
  <c r="G53" i="9"/>
  <c r="G52" i="9"/>
  <c r="G51" i="9"/>
  <c r="G50" i="9"/>
  <c r="G49" i="9"/>
  <c r="G48" i="9"/>
  <c r="G24" i="9"/>
  <c r="G23" i="9"/>
  <c r="G22" i="9"/>
  <c r="G21" i="9"/>
  <c r="G20" i="9"/>
  <c r="G19" i="9"/>
  <c r="G18" i="9"/>
  <c r="G15" i="9"/>
  <c r="G14" i="9"/>
  <c r="G13" i="9"/>
  <c r="G12" i="9"/>
  <c r="G11" i="9"/>
  <c r="G10" i="9"/>
  <c r="F338" i="9"/>
  <c r="F337" i="9"/>
  <c r="F336" i="9"/>
  <c r="F335" i="9"/>
  <c r="F334" i="9"/>
  <c r="F333" i="9"/>
  <c r="F332" i="9"/>
  <c r="F329" i="9"/>
  <c r="F328" i="9"/>
  <c r="F327" i="9"/>
  <c r="F326" i="9"/>
  <c r="F325" i="9"/>
  <c r="F324" i="9"/>
  <c r="F301" i="9"/>
  <c r="F300" i="9"/>
  <c r="F299" i="9"/>
  <c r="F298" i="9"/>
  <c r="F297" i="9"/>
  <c r="F296" i="9"/>
  <c r="F295" i="9"/>
  <c r="F292" i="9"/>
  <c r="F291" i="9"/>
  <c r="F290" i="9"/>
  <c r="F289" i="9"/>
  <c r="F288" i="9"/>
  <c r="F287" i="9"/>
  <c r="F269" i="9"/>
  <c r="F268" i="9"/>
  <c r="F267" i="9"/>
  <c r="F266" i="9"/>
  <c r="F265" i="9"/>
  <c r="F264" i="9"/>
  <c r="F263" i="9"/>
  <c r="F260" i="9"/>
  <c r="F259" i="9"/>
  <c r="F258" i="9"/>
  <c r="F257" i="9"/>
  <c r="F256" i="9"/>
  <c r="F255" i="9"/>
  <c r="F232" i="9"/>
  <c r="F231" i="9"/>
  <c r="F230" i="9"/>
  <c r="F229" i="9"/>
  <c r="F228" i="9"/>
  <c r="F227" i="9"/>
  <c r="F226" i="9"/>
  <c r="F223" i="9"/>
  <c r="F222" i="9"/>
  <c r="F221" i="9"/>
  <c r="F220" i="9"/>
  <c r="F219" i="9"/>
  <c r="F218" i="9"/>
  <c r="F200" i="9"/>
  <c r="F199" i="9"/>
  <c r="F198" i="9"/>
  <c r="F197" i="9"/>
  <c r="F196" i="9"/>
  <c r="F195" i="9"/>
  <c r="F194" i="9"/>
  <c r="F191" i="9"/>
  <c r="F190" i="9"/>
  <c r="F189" i="9"/>
  <c r="F188" i="9"/>
  <c r="F187" i="9"/>
  <c r="F186" i="9"/>
  <c r="F163" i="9"/>
  <c r="F162" i="9"/>
  <c r="F161" i="9"/>
  <c r="F160" i="9"/>
  <c r="F159" i="9"/>
  <c r="F158" i="9"/>
  <c r="F157" i="9"/>
  <c r="F154" i="9"/>
  <c r="F153" i="9"/>
  <c r="F152" i="9"/>
  <c r="F151" i="9"/>
  <c r="F150" i="9"/>
  <c r="F149" i="9"/>
  <c r="F131" i="9"/>
  <c r="F130" i="9"/>
  <c r="F129" i="9"/>
  <c r="F128" i="9"/>
  <c r="F127" i="9"/>
  <c r="F126" i="9"/>
  <c r="F125" i="9"/>
  <c r="F122" i="9"/>
  <c r="F121" i="9"/>
  <c r="F120" i="9"/>
  <c r="F119" i="9"/>
  <c r="F118" i="9"/>
  <c r="F117" i="9"/>
  <c r="F94" i="9"/>
  <c r="F93" i="9"/>
  <c r="F92" i="9"/>
  <c r="F91" i="9"/>
  <c r="F90" i="9"/>
  <c r="F89" i="9"/>
  <c r="F88" i="9"/>
  <c r="F85" i="9"/>
  <c r="F84" i="9"/>
  <c r="F83" i="9"/>
  <c r="F82" i="9"/>
  <c r="F81" i="9"/>
  <c r="F80" i="9"/>
  <c r="F62" i="9"/>
  <c r="F61" i="9"/>
  <c r="F60" i="9"/>
  <c r="F59" i="9"/>
  <c r="F58" i="9"/>
  <c r="F57" i="9"/>
  <c r="F56" i="9"/>
  <c r="F53" i="9"/>
  <c r="F52" i="9"/>
  <c r="F51" i="9"/>
  <c r="F50" i="9"/>
  <c r="F49" i="9"/>
  <c r="F48" i="9"/>
  <c r="F24" i="9"/>
  <c r="F23" i="9"/>
  <c r="F22" i="9"/>
  <c r="F21" i="9"/>
  <c r="F20" i="9"/>
  <c r="F19" i="9"/>
  <c r="F18" i="9"/>
  <c r="F15" i="9"/>
  <c r="F14" i="9"/>
  <c r="F13" i="9"/>
  <c r="F12" i="9"/>
  <c r="F11" i="9"/>
  <c r="F10" i="9"/>
  <c r="E338" i="9"/>
  <c r="E337" i="9"/>
  <c r="E336" i="9"/>
  <c r="E335" i="9"/>
  <c r="E334" i="9"/>
  <c r="E333" i="9"/>
  <c r="E332" i="9"/>
  <c r="E329" i="9"/>
  <c r="E328" i="9"/>
  <c r="E327" i="9"/>
  <c r="E326" i="9"/>
  <c r="E325" i="9"/>
  <c r="E324" i="9"/>
  <c r="E301" i="9"/>
  <c r="E300" i="9"/>
  <c r="E299" i="9"/>
  <c r="E298" i="9"/>
  <c r="E297" i="9"/>
  <c r="E296" i="9"/>
  <c r="E295" i="9"/>
  <c r="E292" i="9"/>
  <c r="E291" i="9"/>
  <c r="E290" i="9"/>
  <c r="E289" i="9"/>
  <c r="E288" i="9"/>
  <c r="E287" i="9"/>
  <c r="E269" i="9"/>
  <c r="E268" i="9"/>
  <c r="E267" i="9"/>
  <c r="E266" i="9"/>
  <c r="E265" i="9"/>
  <c r="E264" i="9"/>
  <c r="E263" i="9"/>
  <c r="E260" i="9"/>
  <c r="E259" i="9"/>
  <c r="E258" i="9"/>
  <c r="E257" i="9"/>
  <c r="E256" i="9"/>
  <c r="E255" i="9"/>
  <c r="E232" i="9"/>
  <c r="E231" i="9"/>
  <c r="E230" i="9"/>
  <c r="E229" i="9"/>
  <c r="E228" i="9"/>
  <c r="E227" i="9"/>
  <c r="E226" i="9"/>
  <c r="E223" i="9"/>
  <c r="E222" i="9"/>
  <c r="E221" i="9"/>
  <c r="E220" i="9"/>
  <c r="E219" i="9"/>
  <c r="E218" i="9"/>
  <c r="E200" i="9"/>
  <c r="E199" i="9"/>
  <c r="E198" i="9"/>
  <c r="E197" i="9"/>
  <c r="E196" i="9"/>
  <c r="E195" i="9"/>
  <c r="E194" i="9"/>
  <c r="E191" i="9"/>
  <c r="E190" i="9"/>
  <c r="E189" i="9"/>
  <c r="E188" i="9"/>
  <c r="E187" i="9"/>
  <c r="E186" i="9"/>
  <c r="E163" i="9"/>
  <c r="E162" i="9"/>
  <c r="E161" i="9"/>
  <c r="E160" i="9"/>
  <c r="E159" i="9"/>
  <c r="E158" i="9"/>
  <c r="E157" i="9"/>
  <c r="E154" i="9"/>
  <c r="E153" i="9"/>
  <c r="E152" i="9"/>
  <c r="E151" i="9"/>
  <c r="E150" i="9"/>
  <c r="E149" i="9"/>
  <c r="E131" i="9"/>
  <c r="E130" i="9"/>
  <c r="E129" i="9"/>
  <c r="E128" i="9"/>
  <c r="E127" i="9"/>
  <c r="E126" i="9"/>
  <c r="E125" i="9"/>
  <c r="E122" i="9"/>
  <c r="E121" i="9"/>
  <c r="E120" i="9"/>
  <c r="E119" i="9"/>
  <c r="E118" i="9"/>
  <c r="E117" i="9"/>
  <c r="E94" i="9"/>
  <c r="E93" i="9"/>
  <c r="E92" i="9"/>
  <c r="E91" i="9"/>
  <c r="E90" i="9"/>
  <c r="E89" i="9"/>
  <c r="E88" i="9"/>
  <c r="E85" i="9"/>
  <c r="E84" i="9"/>
  <c r="E83" i="9"/>
  <c r="E82" i="9"/>
  <c r="E81" i="9"/>
  <c r="E80" i="9"/>
  <c r="E62" i="9"/>
  <c r="E61" i="9"/>
  <c r="E60" i="9"/>
  <c r="E59" i="9"/>
  <c r="E58" i="9"/>
  <c r="E57" i="9"/>
  <c r="E56" i="9"/>
  <c r="E53" i="9"/>
  <c r="E52" i="9"/>
  <c r="E51" i="9"/>
  <c r="E50" i="9"/>
  <c r="E49" i="9"/>
  <c r="E48" i="9"/>
  <c r="E24" i="9"/>
  <c r="E23" i="9"/>
  <c r="E22" i="9"/>
  <c r="E21" i="9"/>
  <c r="E20" i="9"/>
  <c r="E19" i="9"/>
  <c r="E18" i="9"/>
  <c r="E15" i="9"/>
  <c r="E14" i="9"/>
  <c r="E13" i="9"/>
  <c r="E12" i="9"/>
  <c r="E11" i="9"/>
  <c r="E10" i="9"/>
  <c r="D338" i="9"/>
  <c r="D337" i="9"/>
  <c r="D336" i="9"/>
  <c r="D335" i="9"/>
  <c r="D334" i="9"/>
  <c r="D333" i="9"/>
  <c r="D332" i="9"/>
  <c r="D329" i="9"/>
  <c r="D328" i="9"/>
  <c r="D327" i="9"/>
  <c r="D326" i="9"/>
  <c r="D325" i="9"/>
  <c r="D324" i="9"/>
  <c r="D301" i="9"/>
  <c r="D300" i="9"/>
  <c r="D299" i="9"/>
  <c r="D298" i="9"/>
  <c r="D297" i="9"/>
  <c r="D296" i="9"/>
  <c r="D295" i="9"/>
  <c r="D292" i="9"/>
  <c r="D291" i="9"/>
  <c r="D290" i="9"/>
  <c r="D289" i="9"/>
  <c r="D288" i="9"/>
  <c r="D287" i="9"/>
  <c r="D269" i="9"/>
  <c r="D268" i="9"/>
  <c r="D267" i="9"/>
  <c r="D266" i="9"/>
  <c r="D265" i="9"/>
  <c r="D264" i="9"/>
  <c r="D263" i="9"/>
  <c r="D260" i="9"/>
  <c r="D259" i="9"/>
  <c r="D258" i="9"/>
  <c r="D257" i="9"/>
  <c r="D256" i="9"/>
  <c r="D255" i="9"/>
  <c r="D232" i="9"/>
  <c r="D231" i="9"/>
  <c r="D230" i="9"/>
  <c r="D229" i="9"/>
  <c r="D228" i="9"/>
  <c r="D227" i="9"/>
  <c r="D226" i="9"/>
  <c r="D223" i="9"/>
  <c r="D222" i="9"/>
  <c r="D221" i="9"/>
  <c r="D220" i="9"/>
  <c r="D219" i="9"/>
  <c r="D218" i="9"/>
  <c r="D200" i="9"/>
  <c r="D199" i="9"/>
  <c r="D198" i="9"/>
  <c r="D197" i="9"/>
  <c r="D196" i="9"/>
  <c r="D195" i="9"/>
  <c r="D194" i="9"/>
  <c r="D191" i="9"/>
  <c r="D190" i="9"/>
  <c r="D189" i="9"/>
  <c r="D188" i="9"/>
  <c r="D187" i="9"/>
  <c r="D186" i="9"/>
  <c r="D163" i="9"/>
  <c r="D162" i="9"/>
  <c r="D161" i="9"/>
  <c r="D160" i="9"/>
  <c r="D159" i="9"/>
  <c r="D158" i="9"/>
  <c r="D157" i="9"/>
  <c r="D154" i="9"/>
  <c r="D153" i="9"/>
  <c r="D152" i="9"/>
  <c r="D151" i="9"/>
  <c r="D150" i="9"/>
  <c r="D149" i="9"/>
  <c r="D131" i="9"/>
  <c r="D130" i="9"/>
  <c r="D129" i="9"/>
  <c r="D128" i="9"/>
  <c r="D127" i="9"/>
  <c r="D126" i="9"/>
  <c r="D125" i="9"/>
  <c r="D122" i="9"/>
  <c r="D121" i="9"/>
  <c r="D120" i="9"/>
  <c r="D119" i="9"/>
  <c r="D118" i="9"/>
  <c r="D117" i="9"/>
  <c r="D94" i="9"/>
  <c r="D93" i="9"/>
  <c r="D92" i="9"/>
  <c r="D91" i="9"/>
  <c r="D90" i="9"/>
  <c r="D89" i="9"/>
  <c r="D88" i="9"/>
  <c r="D85" i="9"/>
  <c r="D84" i="9"/>
  <c r="D83" i="9"/>
  <c r="D82" i="9"/>
  <c r="D81" i="9"/>
  <c r="D80" i="9"/>
  <c r="D62" i="9"/>
  <c r="D61" i="9"/>
  <c r="D60" i="9"/>
  <c r="D59" i="9"/>
  <c r="D58" i="9"/>
  <c r="D57" i="9"/>
  <c r="D56" i="9"/>
  <c r="D53" i="9"/>
  <c r="D52" i="9"/>
  <c r="D51" i="9"/>
  <c r="D50" i="9"/>
  <c r="D49" i="9"/>
  <c r="D48" i="9"/>
  <c r="D24" i="9"/>
  <c r="D23" i="9"/>
  <c r="D22" i="9"/>
  <c r="D21" i="9"/>
  <c r="D20" i="9"/>
  <c r="D19" i="9"/>
  <c r="D18" i="9"/>
  <c r="D15" i="9"/>
  <c r="D14" i="9"/>
  <c r="D13" i="9"/>
  <c r="D12" i="9"/>
  <c r="D11" i="9"/>
  <c r="D10" i="9"/>
  <c r="G324" i="9"/>
  <c r="C336" i="10" l="1"/>
  <c r="C327" i="10"/>
  <c r="C337" i="10" s="1"/>
  <c r="C301" i="10"/>
  <c r="C292" i="10"/>
  <c r="C302" i="10" s="1"/>
  <c r="C267" i="10"/>
  <c r="C258" i="10"/>
  <c r="G258" i="10"/>
  <c r="C232" i="10"/>
  <c r="C223" i="10"/>
  <c r="C198" i="10"/>
  <c r="D198" i="10"/>
  <c r="C189" i="10"/>
  <c r="C163" i="10"/>
  <c r="C154" i="10"/>
  <c r="C129" i="10"/>
  <c r="F129" i="10"/>
  <c r="C120" i="10"/>
  <c r="C94" i="10"/>
  <c r="E94" i="10"/>
  <c r="C85" i="10"/>
  <c r="C59" i="10"/>
  <c r="C50" i="10"/>
  <c r="C25" i="10"/>
  <c r="C16" i="10"/>
  <c r="C339" i="9"/>
  <c r="C330" i="9"/>
  <c r="C302" i="9"/>
  <c r="C293" i="9"/>
  <c r="C308" i="9" s="1"/>
  <c r="C270" i="9"/>
  <c r="C261" i="9"/>
  <c r="C233" i="9"/>
  <c r="C224" i="9"/>
  <c r="C239" i="9" s="1"/>
  <c r="C201" i="9"/>
  <c r="C192" i="9"/>
  <c r="C164" i="9"/>
  <c r="C155" i="9"/>
  <c r="C132" i="9"/>
  <c r="C123" i="9"/>
  <c r="C95" i="9"/>
  <c r="C86" i="9"/>
  <c r="C101" i="9" s="1"/>
  <c r="C63" i="9"/>
  <c r="C54" i="9"/>
  <c r="C170" i="9" l="1"/>
  <c r="C138" i="9"/>
  <c r="C276" i="9"/>
  <c r="C69" i="9"/>
  <c r="C207" i="9"/>
  <c r="C345" i="9"/>
  <c r="C26" i="10"/>
  <c r="C95" i="10"/>
  <c r="C199" i="10"/>
  <c r="C130" i="10"/>
  <c r="C233" i="10"/>
  <c r="C60" i="10"/>
  <c r="C164" i="10"/>
  <c r="D301" i="10"/>
  <c r="D292" i="10"/>
  <c r="G25" i="10"/>
  <c r="E129" i="10"/>
  <c r="F292" i="10"/>
  <c r="E59" i="10"/>
  <c r="D85" i="10"/>
  <c r="F94" i="10"/>
  <c r="D163" i="10"/>
  <c r="F232" i="10"/>
  <c r="G232" i="10"/>
  <c r="D327" i="10"/>
  <c r="E198" i="10"/>
  <c r="E25" i="10"/>
  <c r="F59" i="10"/>
  <c r="G198" i="10"/>
  <c r="F163" i="10"/>
  <c r="F301" i="10"/>
  <c r="E232" i="10"/>
  <c r="E50" i="10"/>
  <c r="G59" i="10"/>
  <c r="E163" i="10"/>
  <c r="D25" i="10"/>
  <c r="E85" i="10"/>
  <c r="E95" i="10" s="1"/>
  <c r="G94" i="10"/>
  <c r="F258" i="10"/>
  <c r="D129" i="10"/>
  <c r="F198" i="10"/>
  <c r="E301" i="10"/>
  <c r="D232" i="10"/>
  <c r="D59" i="10"/>
  <c r="E120" i="10"/>
  <c r="F120" i="10"/>
  <c r="F130" i="10" s="1"/>
  <c r="G129" i="10"/>
  <c r="G301" i="10"/>
  <c r="F25" i="10"/>
  <c r="D94" i="10"/>
  <c r="G163" i="10"/>
  <c r="D267" i="10"/>
  <c r="E267" i="10"/>
  <c r="C268" i="10"/>
  <c r="G267" i="10"/>
  <c r="G268" i="10" s="1"/>
  <c r="F267" i="10"/>
  <c r="D336" i="10"/>
  <c r="E336" i="10"/>
  <c r="F336" i="10"/>
  <c r="G336" i="10"/>
  <c r="F327" i="10"/>
  <c r="G327" i="10"/>
  <c r="E327" i="10"/>
  <c r="E292" i="10"/>
  <c r="G292" i="10"/>
  <c r="E258" i="10"/>
  <c r="D258" i="10"/>
  <c r="F223" i="10"/>
  <c r="D223" i="10"/>
  <c r="G223" i="10"/>
  <c r="E223" i="10"/>
  <c r="E189" i="10"/>
  <c r="F189" i="10"/>
  <c r="F199" i="10" s="1"/>
  <c r="D189" i="10"/>
  <c r="D199" i="10" s="1"/>
  <c r="G189" i="10"/>
  <c r="E154" i="10"/>
  <c r="F154" i="10"/>
  <c r="D154" i="10"/>
  <c r="G154" i="10"/>
  <c r="D120" i="10"/>
  <c r="D130" i="10" s="1"/>
  <c r="G120" i="10"/>
  <c r="F85" i="10"/>
  <c r="G85" i="10"/>
  <c r="D50" i="10"/>
  <c r="G50" i="10"/>
  <c r="F50" i="10"/>
  <c r="E16" i="10"/>
  <c r="D16" i="10"/>
  <c r="G16" i="10"/>
  <c r="F16" i="10"/>
  <c r="F339" i="9"/>
  <c r="D339" i="9"/>
  <c r="E339" i="9"/>
  <c r="G339" i="9"/>
  <c r="D330" i="9"/>
  <c r="E330" i="9"/>
  <c r="F330" i="9"/>
  <c r="G330" i="9"/>
  <c r="E302" i="9"/>
  <c r="D302" i="9"/>
  <c r="F302" i="9"/>
  <c r="G302" i="9"/>
  <c r="D293" i="9"/>
  <c r="E293" i="9"/>
  <c r="F293" i="9"/>
  <c r="G293" i="9"/>
  <c r="E270" i="9"/>
  <c r="D270" i="9"/>
  <c r="F270" i="9"/>
  <c r="G270" i="9"/>
  <c r="D261" i="9"/>
  <c r="G261" i="9"/>
  <c r="E261" i="9"/>
  <c r="F261" i="9"/>
  <c r="D233" i="9"/>
  <c r="E233" i="9"/>
  <c r="F233" i="9"/>
  <c r="G233" i="9"/>
  <c r="D224" i="9"/>
  <c r="E224" i="9"/>
  <c r="G224" i="9"/>
  <c r="F224" i="9"/>
  <c r="E201" i="9"/>
  <c r="D201" i="9"/>
  <c r="F201" i="9"/>
  <c r="G201" i="9"/>
  <c r="D192" i="9"/>
  <c r="E192" i="9"/>
  <c r="F192" i="9"/>
  <c r="G192" i="9"/>
  <c r="D164" i="9"/>
  <c r="F164" i="9"/>
  <c r="G164" i="9"/>
  <c r="E164" i="9"/>
  <c r="G155" i="9"/>
  <c r="D155" i="9"/>
  <c r="F155" i="9"/>
  <c r="E155" i="9"/>
  <c r="F132" i="9"/>
  <c r="G132" i="9"/>
  <c r="D132" i="9"/>
  <c r="E132" i="9"/>
  <c r="D123" i="9"/>
  <c r="E123" i="9"/>
  <c r="G123" i="9"/>
  <c r="F123" i="9"/>
  <c r="D95" i="9"/>
  <c r="F95" i="9"/>
  <c r="E95" i="9"/>
  <c r="G95" i="9"/>
  <c r="G86" i="9"/>
  <c r="D86" i="9"/>
  <c r="E86" i="9"/>
  <c r="F86" i="9"/>
  <c r="G63" i="9"/>
  <c r="D63" i="9"/>
  <c r="E63" i="9"/>
  <c r="F63" i="9"/>
  <c r="G54" i="9"/>
  <c r="E54" i="9"/>
  <c r="F54" i="9"/>
  <c r="D54" i="9"/>
  <c r="C25" i="9"/>
  <c r="C16" i="9"/>
  <c r="D164" i="10" l="1"/>
  <c r="E170" i="9"/>
  <c r="G207" i="9"/>
  <c r="F239" i="9"/>
  <c r="G308" i="9"/>
  <c r="G345" i="9"/>
  <c r="E101" i="9"/>
  <c r="G239" i="9"/>
  <c r="E69" i="9"/>
  <c r="F69" i="9"/>
  <c r="E138" i="9"/>
  <c r="C31" i="9"/>
  <c r="F101" i="9"/>
  <c r="G101" i="9"/>
  <c r="D69" i="9"/>
  <c r="G69" i="9"/>
  <c r="D101" i="9"/>
  <c r="F207" i="9"/>
  <c r="F308" i="9"/>
  <c r="E345" i="9"/>
  <c r="D138" i="9"/>
  <c r="G170" i="9"/>
  <c r="G138" i="9"/>
  <c r="F138" i="9"/>
  <c r="F170" i="9"/>
  <c r="E239" i="9"/>
  <c r="D207" i="9"/>
  <c r="D170" i="9"/>
  <c r="E207" i="9"/>
  <c r="D239" i="9"/>
  <c r="E276" i="9"/>
  <c r="G276" i="9"/>
  <c r="D276" i="9"/>
  <c r="F276" i="9"/>
  <c r="D308" i="9"/>
  <c r="D345" i="9"/>
  <c r="F345" i="9"/>
  <c r="E308" i="9"/>
  <c r="E130" i="10"/>
  <c r="F26" i="10"/>
  <c r="D302" i="10"/>
  <c r="F268" i="10"/>
  <c r="E26" i="10"/>
  <c r="D268" i="10"/>
  <c r="F164" i="10"/>
  <c r="F302" i="10"/>
  <c r="G26" i="10"/>
  <c r="G130" i="10"/>
  <c r="G302" i="10"/>
  <c r="D337" i="10"/>
  <c r="F233" i="10"/>
  <c r="D95" i="10"/>
  <c r="G95" i="10"/>
  <c r="G233" i="10"/>
  <c r="E233" i="10"/>
  <c r="D60" i="10"/>
  <c r="E164" i="10"/>
  <c r="D26" i="10"/>
  <c r="E302" i="10"/>
  <c r="E60" i="10"/>
  <c r="G164" i="10"/>
  <c r="G199" i="10"/>
  <c r="F95" i="10"/>
  <c r="E268" i="10"/>
  <c r="E199" i="10"/>
  <c r="F60" i="10"/>
  <c r="G337" i="10"/>
  <c r="G60" i="10"/>
  <c r="D233" i="10"/>
  <c r="E337" i="10"/>
  <c r="F337" i="10"/>
  <c r="F25" i="9"/>
  <c r="G25" i="9"/>
  <c r="E25" i="9"/>
  <c r="D25" i="9"/>
  <c r="F16" i="9"/>
  <c r="D16" i="9"/>
  <c r="E16" i="9"/>
  <c r="R10" i="8"/>
  <c r="Q10" i="8"/>
  <c r="P10" i="8"/>
  <c r="O10" i="8"/>
  <c r="R9" i="8"/>
  <c r="Q9" i="8"/>
  <c r="P9" i="8"/>
  <c r="O9" i="8"/>
  <c r="E31" i="9" l="1"/>
  <c r="D31" i="9"/>
  <c r="F31" i="9"/>
  <c r="G16" i="9"/>
  <c r="G31" i="9" l="1"/>
</calcChain>
</file>

<file path=xl/comments1.xml><?xml version="1.0" encoding="utf-8"?>
<comments xmlns="http://schemas.openxmlformats.org/spreadsheetml/2006/main">
  <authors>
    <author>Автор</author>
  </authors>
  <commentList>
    <comment ref="I42" author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<sst xmlns="http://schemas.openxmlformats.org/spreadsheetml/2006/main" count="1717" uniqueCount="155">
  <si>
    <t>Рацион: основной</t>
  </si>
  <si>
    <t>Пищевые вещества (г)</t>
  </si>
  <si>
    <t>Энерге-
тическая ценность (ккал)</t>
  </si>
  <si>
    <t>Б</t>
  </si>
  <si>
    <t>Ж</t>
  </si>
  <si>
    <t>У</t>
  </si>
  <si>
    <t>Какао с молоком</t>
  </si>
  <si>
    <t>Хлеб пшеничный</t>
  </si>
  <si>
    <t>Хлеб ржаной</t>
  </si>
  <si>
    <t>Суп с рыбными консервами</t>
  </si>
  <si>
    <t>Обед</t>
  </si>
  <si>
    <t>Яблоко свежее</t>
  </si>
  <si>
    <t>Компот из смеси сухофруктов</t>
  </si>
  <si>
    <t>Сок фруктовый (яблочный)</t>
  </si>
  <si>
    <t>Груша свежая</t>
  </si>
  <si>
    <t>Сок фруктовый (грушевый)</t>
  </si>
  <si>
    <t>Жаркое по-домашнему</t>
  </si>
  <si>
    <t>Рыба тушеная в томате с овощами</t>
  </si>
  <si>
    <t>Плов из птицы</t>
  </si>
  <si>
    <t>Картофельное пюре</t>
  </si>
  <si>
    <t>Каша гречневая рассыпчатая</t>
  </si>
  <si>
    <t>Икра свекольная</t>
  </si>
  <si>
    <t>Котлеты из курицы</t>
  </si>
  <si>
    <t>Чай черный байховый с сахаром</t>
  </si>
  <si>
    <t>Примерное меню и пищевая ценность приготовляемых блюд (лист 1)</t>
  </si>
  <si>
    <t>т/н</t>
  </si>
  <si>
    <t>Прием пищи</t>
  </si>
  <si>
    <t>Наименование блюда</t>
  </si>
  <si>
    <t>Вес блюда</t>
  </si>
  <si>
    <t>№
рецептуры</t>
  </si>
  <si>
    <t>Возраст:</t>
  </si>
  <si>
    <t>Капуста тушеная (закуска)</t>
  </si>
  <si>
    <t>Мясо птицы отварное</t>
  </si>
  <si>
    <t>338³</t>
  </si>
  <si>
    <r>
      <t>389</t>
    </r>
    <r>
      <rPr>
        <vertAlign val="superscript"/>
        <sz val="10"/>
        <rFont val="Times New Roman"/>
        <family val="1"/>
        <charset val="204"/>
      </rPr>
      <t>(3)</t>
    </r>
  </si>
  <si>
    <t>(7)</t>
  </si>
  <si>
    <r>
      <t xml:space="preserve">132 </t>
    </r>
    <r>
      <rPr>
        <vertAlign val="superscript"/>
        <sz val="10"/>
        <rFont val="Times New Roman"/>
        <family val="1"/>
        <charset val="204"/>
      </rPr>
      <t>(1)</t>
    </r>
    <r>
      <rPr>
        <sz val="10"/>
        <rFont val="Times New Roman"/>
        <family val="1"/>
        <charset val="204"/>
      </rPr>
      <t xml:space="preserve"> /107 </t>
    </r>
    <r>
      <rPr>
        <vertAlign val="superscript"/>
        <sz val="10"/>
        <rFont val="Times New Roman"/>
        <family val="1"/>
        <charset val="204"/>
      </rPr>
      <t>(1)</t>
    </r>
  </si>
  <si>
    <t>(1)</t>
  </si>
  <si>
    <t>(2)</t>
  </si>
  <si>
    <t>(3)</t>
  </si>
  <si>
    <t>(4)</t>
  </si>
  <si>
    <t>(5)</t>
  </si>
  <si>
    <t>(6)</t>
  </si>
  <si>
    <t>(8)</t>
  </si>
  <si>
    <t>Сборник технических нормативов - Сборник рецептур блюд и кулинарных изделий для предприятий общественного питания при общеобразовательных школах /Под ред. В.Т.Лапшиной. – М.: Хлебпродинформ, 2004. – 639 с.</t>
  </si>
  <si>
    <t>Сборник рецептур на продукцию для обучающихся во всех образовательных учреждениях /Под ред. М.П.Могильного и В.А. Тутельяна. - М.: ДеЛи плюс, 2015. – 544 с.</t>
  </si>
  <si>
    <t>Сборник рецептур на продукцию для обучающихся во всех образовательных учреждениях /Под ред. М.П.Могильного. - М.: ДеЛи плюс, 2007.</t>
  </si>
  <si>
    <t>Сборник рецептур блюд и кулинарных изделий для организации горячих завтраков и обедов обучающимся 1-4-х классов
общеобразовательных организаций. Г. Новосибирск, 2020 г.</t>
  </si>
  <si>
    <t>Сборник Рецептур и типовое меню для организации кострового питания в детских лагерях палаточного типа. Г. Новосибирск, 2020 г.</t>
  </si>
  <si>
    <t>Филе птицы тушеное в соусе с овощами</t>
  </si>
  <si>
    <t>Завтрак</t>
  </si>
  <si>
    <t>Каша вязкая молочная из риса (с маслом и сахаром)</t>
  </si>
  <si>
    <t>2⁵</t>
  </si>
  <si>
    <t>Запеканка из творога с молоком сгущенным</t>
  </si>
  <si>
    <t>Каша вязкая молочная из овсяной крупы (с маслом и сахаром)</t>
  </si>
  <si>
    <t>1⁵</t>
  </si>
  <si>
    <t>Суп молочный  с макаронными изделиями</t>
  </si>
  <si>
    <t>Кофейный напиток с молоком</t>
  </si>
  <si>
    <t>Каша вязкая молочная из пшенной крупы (с маслом и сах.)</t>
  </si>
  <si>
    <t>Чай черный байховый с молоком и сахаром</t>
  </si>
  <si>
    <t>Каша вязкая молочная из гречневой крупы (с маслом и сах.)</t>
  </si>
  <si>
    <t>Яйцо вареное</t>
  </si>
  <si>
    <t>Чай черный байховый с лимоном и сахаром</t>
  </si>
  <si>
    <r>
      <t xml:space="preserve">134 </t>
    </r>
    <r>
      <rPr>
        <vertAlign val="superscript"/>
        <sz val="10"/>
        <rFont val="Times New Roman"/>
        <family val="1"/>
        <charset val="204"/>
      </rPr>
      <t>(1)</t>
    </r>
  </si>
  <si>
    <r>
      <t>140</t>
    </r>
    <r>
      <rPr>
        <vertAlign val="superscript"/>
        <sz val="10"/>
        <rFont val="Times New Roman"/>
        <family val="1"/>
        <charset val="204"/>
      </rPr>
      <t>(1)</t>
    </r>
    <r>
      <rPr>
        <sz val="10"/>
        <rFont val="Times New Roman"/>
        <family val="1"/>
        <charset val="204"/>
      </rPr>
      <t xml:space="preserve"> / 107</t>
    </r>
    <r>
      <rPr>
        <vertAlign val="superscript"/>
        <sz val="10"/>
        <rFont val="Times New Roman"/>
        <family val="1"/>
        <charset val="204"/>
      </rPr>
      <t>(1)</t>
    </r>
  </si>
  <si>
    <t>Итого за Завтрак</t>
  </si>
  <si>
    <t>Итого за Обед</t>
  </si>
  <si>
    <t>Итого за День</t>
  </si>
  <si>
    <r>
      <t>143</t>
    </r>
    <r>
      <rPr>
        <vertAlign val="superscript"/>
        <sz val="11"/>
        <rFont val="Times New Roman"/>
        <family val="1"/>
        <charset val="204"/>
      </rPr>
      <t>(1)</t>
    </r>
    <r>
      <rPr>
        <sz val="11"/>
        <rFont val="Times New Roman"/>
        <family val="1"/>
        <charset val="204"/>
      </rPr>
      <t xml:space="preserve"> / 107</t>
    </r>
    <r>
      <rPr>
        <vertAlign val="superscript"/>
        <sz val="11"/>
        <rFont val="Times New Roman"/>
        <family val="1"/>
        <charset val="204"/>
      </rPr>
      <t>(1)</t>
    </r>
  </si>
  <si>
    <t>Суп с макаронными изделиями, картофелем и мясом птицы</t>
  </si>
  <si>
    <r>
      <t>138</t>
    </r>
    <r>
      <rPr>
        <vertAlign val="superscript"/>
        <sz val="11"/>
        <rFont val="Times New Roman"/>
        <family val="1"/>
        <charset val="204"/>
      </rPr>
      <t>(1)</t>
    </r>
    <r>
      <rPr>
        <sz val="11"/>
        <rFont val="Times New Roman"/>
        <family val="1"/>
        <charset val="204"/>
      </rPr>
      <t xml:space="preserve"> / 107</t>
    </r>
    <r>
      <rPr>
        <vertAlign val="superscript"/>
        <sz val="11"/>
        <rFont val="Times New Roman"/>
        <family val="1"/>
        <charset val="204"/>
      </rPr>
      <t>(1)</t>
    </r>
  </si>
  <si>
    <t>Суп картофельный с крупой, мясом курицы и сметаной</t>
  </si>
  <si>
    <r>
      <t>139</t>
    </r>
    <r>
      <rPr>
        <vertAlign val="superscript"/>
        <sz val="10"/>
        <rFont val="Times New Roman"/>
        <family val="1"/>
        <charset val="204"/>
      </rPr>
      <t>(1)</t>
    </r>
    <r>
      <rPr>
        <sz val="10"/>
        <rFont val="Times New Roman"/>
        <family val="1"/>
        <charset val="204"/>
      </rPr>
      <t xml:space="preserve"> / 107</t>
    </r>
    <r>
      <rPr>
        <vertAlign val="superscript"/>
        <sz val="10"/>
        <rFont val="Times New Roman"/>
        <family val="1"/>
        <charset val="204"/>
      </rPr>
      <t>(1)</t>
    </r>
  </si>
  <si>
    <t>Суп картофельный с горохом, мясом птицы и сметаной</t>
  </si>
  <si>
    <t>Борщ с капустой, картофелем, мясом птицы и сметаной</t>
  </si>
  <si>
    <r>
      <t>110</t>
    </r>
    <r>
      <rPr>
        <vertAlign val="superscript"/>
        <sz val="10"/>
        <rFont val="Times New Roman"/>
        <family val="1"/>
        <charset val="204"/>
      </rPr>
      <t>(1)</t>
    </r>
    <r>
      <rPr>
        <sz val="10"/>
        <rFont val="Times New Roman"/>
        <family val="1"/>
        <charset val="204"/>
      </rPr>
      <t xml:space="preserve"> / 107</t>
    </r>
    <r>
      <rPr>
        <vertAlign val="superscript"/>
        <sz val="10"/>
        <rFont val="Times New Roman"/>
        <family val="1"/>
        <charset val="204"/>
      </rPr>
      <t>(1)</t>
    </r>
  </si>
  <si>
    <t>Суп картофельный вермишелевый с мясом птицы</t>
  </si>
  <si>
    <r>
      <t>124</t>
    </r>
    <r>
      <rPr>
        <vertAlign val="superscript"/>
        <sz val="11"/>
        <rFont val="Times New Roman"/>
        <family val="1"/>
        <charset val="204"/>
      </rPr>
      <t>(1)</t>
    </r>
  </si>
  <si>
    <t>Рассольник ленинградский с мясом курицы и сметаной</t>
  </si>
  <si>
    <t>Щи из свежей капусты с картофелем, мясом тушеным и сметаной</t>
  </si>
  <si>
    <t>Суп крестьянский с крупой, мясом тушеным и сметаной</t>
  </si>
  <si>
    <t>Макаронные изделия отварные с маслом</t>
  </si>
  <si>
    <r>
      <t xml:space="preserve">203 </t>
    </r>
    <r>
      <rPr>
        <vertAlign val="superscript"/>
        <sz val="10"/>
        <rFont val="Times New Roman"/>
        <family val="1"/>
        <charset val="204"/>
      </rPr>
      <t>(2)</t>
    </r>
  </si>
  <si>
    <t>Сборник рецептур блюд и кулинарных изделий для питания школьников. /Под ред. М.П. Могильного – М.: ДеЛи принт, 2005. – 628 с.</t>
  </si>
  <si>
    <t>Сборник рецептов блюд и кулинарных изделий для питания школьников/под ред. М.П.Могильного. - М.: ДеЛи принт, 2011. – 543 с.</t>
  </si>
  <si>
    <r>
      <t xml:space="preserve">321 </t>
    </r>
    <r>
      <rPr>
        <vertAlign val="superscript"/>
        <sz val="10"/>
        <rFont val="Times New Roman"/>
        <family val="1"/>
        <charset val="204"/>
      </rPr>
      <t>(3)</t>
    </r>
  </si>
  <si>
    <t>Сборник рецептур блюд и кулинарных изделий для питания детей дошкольных образовательных учреждений. /Под ред. М.П. Могильного и В.А. Тутельяна – М.: ДеЛи принт, 2011. – 584 с.</t>
  </si>
  <si>
    <r>
      <t xml:space="preserve">349 </t>
    </r>
    <r>
      <rPr>
        <vertAlign val="superscript"/>
        <sz val="10"/>
        <rFont val="Times New Roman"/>
        <family val="1"/>
        <charset val="204"/>
      </rPr>
      <t>(3)</t>
    </r>
  </si>
  <si>
    <r>
      <t xml:space="preserve">304 </t>
    </r>
    <r>
      <rPr>
        <vertAlign val="superscript"/>
        <sz val="10"/>
        <rFont val="Times New Roman"/>
        <family val="1"/>
        <charset val="204"/>
      </rPr>
      <t>(3)</t>
    </r>
  </si>
  <si>
    <t>Рис отварной с маслом</t>
  </si>
  <si>
    <r>
      <t xml:space="preserve">685 </t>
    </r>
    <r>
      <rPr>
        <vertAlign val="superscript"/>
        <sz val="10"/>
        <rFont val="Times New Roman"/>
        <family val="1"/>
        <charset val="204"/>
      </rPr>
      <t>(1)</t>
    </r>
  </si>
  <si>
    <r>
      <t xml:space="preserve">128 </t>
    </r>
    <r>
      <rPr>
        <vertAlign val="superscript"/>
        <sz val="10"/>
        <rFont val="Times New Roman"/>
        <family val="1"/>
        <charset val="204"/>
      </rPr>
      <t>(3)</t>
    </r>
  </si>
  <si>
    <r>
      <t xml:space="preserve">693 </t>
    </r>
    <r>
      <rPr>
        <vertAlign val="superscript"/>
        <sz val="12"/>
        <rFont val="Times New Roman"/>
        <family val="1"/>
        <charset val="204"/>
      </rPr>
      <t>(1)</t>
    </r>
  </si>
  <si>
    <r>
      <t>160</t>
    </r>
    <r>
      <rPr>
        <vertAlign val="superscript"/>
        <sz val="10"/>
        <rFont val="Times New Roman"/>
        <family val="1"/>
        <charset val="204"/>
      </rPr>
      <t>(1)</t>
    </r>
  </si>
  <si>
    <r>
      <t>379</t>
    </r>
    <r>
      <rPr>
        <vertAlign val="superscript"/>
        <sz val="10"/>
        <rFont val="Times New Roman"/>
        <family val="1"/>
        <charset val="204"/>
      </rPr>
      <t>(3)</t>
    </r>
  </si>
  <si>
    <r>
      <t xml:space="preserve">378 </t>
    </r>
    <r>
      <rPr>
        <vertAlign val="superscript"/>
        <sz val="10"/>
        <rFont val="Times New Roman"/>
        <family val="1"/>
        <charset val="204"/>
      </rPr>
      <t>(3)</t>
    </r>
  </si>
  <si>
    <r>
      <t xml:space="preserve">686 </t>
    </r>
    <r>
      <rPr>
        <vertAlign val="superscript"/>
        <sz val="10"/>
        <rFont val="Times New Roman"/>
        <family val="1"/>
        <charset val="204"/>
      </rPr>
      <t>(1)</t>
    </r>
  </si>
  <si>
    <r>
      <t xml:space="preserve">87 </t>
    </r>
    <r>
      <rPr>
        <vertAlign val="superscript"/>
        <sz val="10"/>
        <rFont val="Times New Roman"/>
        <family val="1"/>
        <charset val="204"/>
      </rPr>
      <t>(5)</t>
    </r>
  </si>
  <si>
    <r>
      <t>291</t>
    </r>
    <r>
      <rPr>
        <vertAlign val="superscript"/>
        <sz val="10"/>
        <rFont val="Times New Roman"/>
        <family val="1"/>
        <charset val="204"/>
      </rPr>
      <t>(2)</t>
    </r>
  </si>
  <si>
    <t>напечатать ттк</t>
  </si>
  <si>
    <r>
      <t xml:space="preserve">302 </t>
    </r>
    <r>
      <rPr>
        <vertAlign val="superscript"/>
        <sz val="10"/>
        <rFont val="Times New Roman"/>
        <family val="1"/>
        <charset val="204"/>
      </rPr>
      <t>(3)</t>
    </r>
  </si>
  <si>
    <r>
      <t xml:space="preserve">295 </t>
    </r>
    <r>
      <rPr>
        <vertAlign val="superscript"/>
        <sz val="10"/>
        <rFont val="Times New Roman"/>
        <family val="1"/>
        <charset val="204"/>
      </rPr>
      <t>(3)</t>
    </r>
  </si>
  <si>
    <r>
      <t xml:space="preserve">389 </t>
    </r>
    <r>
      <rPr>
        <vertAlign val="superscript"/>
        <sz val="10"/>
        <rFont val="Times New Roman"/>
        <family val="1"/>
        <charset val="204"/>
      </rPr>
      <t>(3)</t>
    </r>
  </si>
  <si>
    <r>
      <t xml:space="preserve">302 </t>
    </r>
    <r>
      <rPr>
        <vertAlign val="superscript"/>
        <sz val="10"/>
        <rFont val="Times New Roman"/>
        <family val="1"/>
        <charset val="204"/>
      </rPr>
      <t>(4)</t>
    </r>
    <r>
      <rPr>
        <sz val="10"/>
        <rFont val="Times New Roman"/>
        <family val="1"/>
        <charset val="204"/>
      </rPr>
      <t xml:space="preserve"> / 587 </t>
    </r>
    <r>
      <rPr>
        <vertAlign val="superscript"/>
        <sz val="10"/>
        <rFont val="Times New Roman"/>
        <family val="1"/>
        <charset val="204"/>
      </rPr>
      <t>(1)</t>
    </r>
  </si>
  <si>
    <r>
      <t xml:space="preserve">259 </t>
    </r>
    <r>
      <rPr>
        <vertAlign val="superscript"/>
        <sz val="10"/>
        <rFont val="Times New Roman"/>
        <family val="1"/>
        <charset val="204"/>
      </rPr>
      <t>(3)</t>
    </r>
  </si>
  <si>
    <r>
      <t xml:space="preserve">78 </t>
    </r>
    <r>
      <rPr>
        <vertAlign val="superscript"/>
        <sz val="10"/>
        <rFont val="Times New Roman"/>
        <family val="1"/>
        <charset val="204"/>
      </rPr>
      <t>(1)</t>
    </r>
  </si>
  <si>
    <r>
      <t xml:space="preserve">223 </t>
    </r>
    <r>
      <rPr>
        <vertAlign val="superscript"/>
        <sz val="10"/>
        <rFont val="Times New Roman"/>
        <family val="1"/>
        <charset val="204"/>
      </rPr>
      <t>(2)</t>
    </r>
  </si>
  <si>
    <r>
      <t>1</t>
    </r>
    <r>
      <rPr>
        <vertAlign val="superscript"/>
        <sz val="10"/>
        <rFont val="Times New Roman"/>
        <family val="1"/>
        <charset val="204"/>
      </rPr>
      <t>(1)</t>
    </r>
  </si>
  <si>
    <t>Бутерброд с маслом</t>
  </si>
  <si>
    <t>Бутерброд с сыром</t>
  </si>
  <si>
    <r>
      <t xml:space="preserve">337 </t>
    </r>
    <r>
      <rPr>
        <vertAlign val="superscript"/>
        <sz val="12"/>
        <rFont val="Times New Roman"/>
        <family val="1"/>
        <charset val="204"/>
      </rPr>
      <t>(1)</t>
    </r>
  </si>
  <si>
    <t>20%-25% завтрак</t>
  </si>
  <si>
    <t>30%-35% обед</t>
  </si>
  <si>
    <t>7-11 лет</t>
  </si>
  <si>
    <t>12-18 лет</t>
  </si>
  <si>
    <t>Каша манная молочная (на сгущеном молоке)</t>
  </si>
  <si>
    <t>Каша рисовая молочная (на сгущеном молоке)</t>
  </si>
  <si>
    <r>
      <t xml:space="preserve">54-2к-2020 </t>
    </r>
    <r>
      <rPr>
        <vertAlign val="superscript"/>
        <sz val="10"/>
        <rFont val="Times New Roman"/>
        <family val="1"/>
        <charset val="204"/>
      </rPr>
      <t>(8)</t>
    </r>
  </si>
  <si>
    <t>Какао со сгущеным молоком</t>
  </si>
  <si>
    <t>54-2гн-2020 (8)</t>
  </si>
  <si>
    <r>
      <t>3</t>
    </r>
    <r>
      <rPr>
        <vertAlign val="superscript"/>
        <sz val="10"/>
        <rFont val="Times New Roman"/>
        <family val="1"/>
        <charset val="204"/>
      </rPr>
      <t>(2)</t>
    </r>
  </si>
  <si>
    <t>Пряник</t>
  </si>
  <si>
    <t>487(1)</t>
  </si>
  <si>
    <t>229 (6)</t>
  </si>
  <si>
    <t>Печенье</t>
  </si>
  <si>
    <t>Банан</t>
  </si>
  <si>
    <t>Коржик молочный</t>
  </si>
  <si>
    <t>Салат из капусты</t>
  </si>
  <si>
    <r>
      <t xml:space="preserve">43 </t>
    </r>
    <r>
      <rPr>
        <vertAlign val="superscript"/>
        <sz val="10"/>
        <rFont val="Times New Roman"/>
        <family val="1"/>
        <charset val="204"/>
      </rPr>
      <t>(1)</t>
    </r>
  </si>
  <si>
    <t>калорийность д.б.:</t>
  </si>
  <si>
    <t>всего в сутки</t>
  </si>
  <si>
    <t>Пищевые вещества (г)
на 100 г блюда</t>
  </si>
  <si>
    <t>Энергетическая ценность (ккал) на 100 г блюда</t>
  </si>
  <si>
    <t>54-4к-2020 (8)</t>
  </si>
  <si>
    <r>
      <t>МОБУ "Нурминская средняя общеобразовательная школа"</t>
    </r>
    <r>
      <rPr>
        <sz val="8"/>
        <rFont val="Times New Roman"/>
        <family val="1"/>
        <charset val="204"/>
      </rPr>
      <t xml:space="preserve">                                                                    Приложение 8 к СанПиН 2.3/2.4.3590-20</t>
    </r>
  </si>
  <si>
    <t>7-11</t>
  </si>
  <si>
    <t>лет</t>
  </si>
  <si>
    <t>вторник</t>
  </si>
  <si>
    <r>
      <rPr>
        <b/>
        <sz val="8"/>
        <rFont val="Times New Roman"/>
        <family val="1"/>
        <charset val="204"/>
      </rPr>
      <t>День:</t>
    </r>
    <r>
      <rPr>
        <sz val="8"/>
        <rFont val="Times New Roman"/>
        <family val="1"/>
        <charset val="204"/>
      </rPr>
      <t xml:space="preserve"> </t>
    </r>
  </si>
  <si>
    <t>понедельник</t>
  </si>
  <si>
    <t>Неделя:</t>
  </si>
  <si>
    <t>среда</t>
  </si>
  <si>
    <t>четверг</t>
  </si>
  <si>
    <t>пятница</t>
  </si>
  <si>
    <t>12-18</t>
  </si>
  <si>
    <t>Плюшка "Московская"</t>
  </si>
  <si>
    <t>Печенье овсяное</t>
  </si>
  <si>
    <t>Гуляш</t>
  </si>
  <si>
    <t>260 (2)</t>
  </si>
  <si>
    <t>Суп картофельный с мясными фрикадельками</t>
  </si>
  <si>
    <r>
      <t>137</t>
    </r>
    <r>
      <rPr>
        <vertAlign val="superscript"/>
        <sz val="11"/>
        <rFont val="Times New Roman"/>
        <family val="1"/>
        <charset val="204"/>
      </rPr>
      <t>(1)</t>
    </r>
    <r>
      <rPr>
        <sz val="11"/>
        <rFont val="Times New Roman"/>
        <family val="1"/>
        <charset val="204"/>
      </rPr>
      <t xml:space="preserve"> / 112</t>
    </r>
    <r>
      <rPr>
        <vertAlign val="superscript"/>
        <sz val="11"/>
        <rFont val="Times New Roman"/>
        <family val="1"/>
        <charset val="204"/>
      </rPr>
      <t>(1)</t>
    </r>
  </si>
  <si>
    <t>(9)</t>
  </si>
  <si>
    <t>Сборник рецептур блюд и кулинарных изделий для предприятий общественного питания. /Под ред. А.С. Ратушный,.../ Москва, "Экономика", 1983 г.</t>
  </si>
  <si>
    <r>
      <t xml:space="preserve">669 </t>
    </r>
    <r>
      <rPr>
        <vertAlign val="superscript"/>
        <sz val="10"/>
        <rFont val="Times New Roman"/>
        <family val="1"/>
        <charset val="204"/>
      </rPr>
      <t>(9)</t>
    </r>
  </si>
  <si>
    <t>Тефтели с рисом (паровые)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</si>
</sst>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vertAlign val="superscript"/>
      <sz val="12"/>
      <name val="Times New Roman"/>
      <family val="1"/>
      <charset val="204"/>
    </font>
    <font>
      <sz val="11"/>
      <name val="Times New Roman"/>
      <family val="1"/>
      <charset val="204"/>
    </font>
    <font>
      <vertAlign val="superscript"/>
      <sz val="1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u/>
      <sz val="8"/>
      <name val="Times New Roman"/>
      <family val="1"/>
      <charset val="204"/>
    </font>
    <font>
      <sz val="8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b/>
      <sz val="8"/>
      <name val="Times New Roman"/>
      <family val="1"/>
      <charset val="204"/>
    </font>
    <font>
      <sz val="8"/>
      <color rgb="FF92D05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0"/>
      <name val="Calibri"/>
      <family val="2"/>
      <charset val="204"/>
      <scheme val="minor"/>
    </font>
    <font>
      <b/>
      <sz val="8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0" fillId="2" borderId="0" xfId="0" applyFill="1"/>
    <xf numFmtId="0" fontId="2" fillId="0" borderId="2" xfId="0" applyNumberFormat="1" applyFont="1" applyFill="1" applyBorder="1" applyAlignment="1">
      <alignment horizontal="center" vertical="top"/>
    </xf>
    <xf numFmtId="0" fontId="1" fillId="0" borderId="2" xfId="0" applyNumberFormat="1" applyFont="1" applyFill="1" applyBorder="1" applyAlignment="1">
      <alignment horizontal="center" vertical="top"/>
    </xf>
    <xf numFmtId="1" fontId="1" fillId="0" borderId="2" xfId="0" applyNumberFormat="1" applyFont="1" applyFill="1" applyBorder="1" applyAlignment="1">
      <alignment horizontal="center" vertical="top"/>
    </xf>
    <xf numFmtId="0" fontId="0" fillId="0" borderId="7" xfId="0" applyBorder="1"/>
    <xf numFmtId="0" fontId="0" fillId="0" borderId="2" xfId="0" applyBorder="1"/>
    <xf numFmtId="0" fontId="4" fillId="0" borderId="6" xfId="0" applyFont="1" applyBorder="1" applyAlignment="1">
      <alignment horizontal="center" wrapText="1"/>
    </xf>
    <xf numFmtId="0" fontId="3" fillId="0" borderId="0" xfId="0" applyFont="1"/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top"/>
    </xf>
    <xf numFmtId="0" fontId="0" fillId="0" borderId="0" xfId="0" applyAlignment="1">
      <alignment wrapText="1"/>
    </xf>
    <xf numFmtId="0" fontId="0" fillId="0" borderId="0" xfId="0" quotePrefix="1" applyAlignment="1">
      <alignment horizontal="right" vertical="top" wrapText="1"/>
    </xf>
    <xf numFmtId="0" fontId="4" fillId="0" borderId="0" xfId="0" quotePrefix="1" applyFont="1" applyAlignment="1">
      <alignment horizontal="right" vertical="top" wrapText="1"/>
    </xf>
    <xf numFmtId="0" fontId="4" fillId="0" borderId="0" xfId="0" applyFont="1" applyAlignment="1">
      <alignment horizontal="left" wrapText="1"/>
    </xf>
    <xf numFmtId="0" fontId="0" fillId="3" borderId="0" xfId="0" applyFill="1"/>
    <xf numFmtId="0" fontId="1" fillId="3" borderId="3" xfId="0" applyNumberFormat="1" applyFont="1" applyFill="1" applyBorder="1" applyAlignment="1">
      <alignment vertical="top" wrapText="1"/>
    </xf>
    <xf numFmtId="0" fontId="1" fillId="3" borderId="4" xfId="0" applyNumberFormat="1" applyFont="1" applyFill="1" applyBorder="1" applyAlignment="1">
      <alignment vertical="top" wrapText="1"/>
    </xf>
    <xf numFmtId="1" fontId="1" fillId="3" borderId="2" xfId="0" applyNumberFormat="1" applyFont="1" applyFill="1" applyBorder="1" applyAlignment="1">
      <alignment horizontal="center" vertical="top"/>
    </xf>
    <xf numFmtId="0" fontId="2" fillId="3" borderId="2" xfId="0" applyNumberFormat="1" applyFont="1" applyFill="1" applyBorder="1" applyAlignment="1">
      <alignment horizontal="center" vertical="top"/>
    </xf>
    <xf numFmtId="0" fontId="12" fillId="3" borderId="0" xfId="0" applyFont="1" applyFill="1"/>
    <xf numFmtId="0" fontId="1" fillId="3" borderId="2" xfId="0" applyNumberFormat="1" applyFont="1" applyFill="1" applyBorder="1" applyAlignment="1">
      <alignment horizontal="center" vertical="top"/>
    </xf>
    <xf numFmtId="0" fontId="12" fillId="0" borderId="0" xfId="0" applyFont="1" applyFill="1"/>
    <xf numFmtId="0" fontId="2" fillId="0" borderId="2" xfId="0" applyNumberFormat="1" applyFont="1" applyFill="1" applyBorder="1" applyAlignment="1">
      <alignment horizontal="center" vertical="center"/>
    </xf>
    <xf numFmtId="0" fontId="3" fillId="2" borderId="0" xfId="0" applyFont="1" applyFill="1"/>
    <xf numFmtId="0" fontId="1" fillId="2" borderId="4" xfId="0" applyNumberFormat="1" applyFont="1" applyFill="1" applyBorder="1" applyAlignment="1">
      <alignment vertical="top" wrapText="1"/>
    </xf>
    <xf numFmtId="1" fontId="1" fillId="2" borderId="2" xfId="0" applyNumberFormat="1" applyFont="1" applyFill="1" applyBorder="1" applyAlignment="1">
      <alignment horizontal="center" vertical="top"/>
    </xf>
    <xf numFmtId="0" fontId="1" fillId="0" borderId="0" xfId="0" applyFont="1" applyAlignment="1">
      <alignment horizontal="left" wrapText="1"/>
    </xf>
    <xf numFmtId="0" fontId="1" fillId="0" borderId="2" xfId="0" applyNumberFormat="1" applyFont="1" applyBorder="1" applyAlignment="1">
      <alignment horizontal="center" vertical="center" wrapText="1"/>
    </xf>
    <xf numFmtId="1" fontId="1" fillId="0" borderId="2" xfId="0" applyNumberFormat="1" applyFont="1" applyBorder="1" applyAlignment="1">
      <alignment horizontal="center"/>
    </xf>
    <xf numFmtId="0" fontId="3" fillId="0" borderId="0" xfId="0" applyFont="1" applyAlignment="1">
      <alignment wrapText="1"/>
    </xf>
    <xf numFmtId="0" fontId="0" fillId="0" borderId="9" xfId="0" applyBorder="1"/>
    <xf numFmtId="0" fontId="3" fillId="0" borderId="0" xfId="0" applyFont="1" applyBorder="1"/>
    <xf numFmtId="0" fontId="0" fillId="0" borderId="0" xfId="0" applyBorder="1"/>
    <xf numFmtId="0" fontId="3" fillId="0" borderId="9" xfId="0" applyFont="1" applyBorder="1"/>
    <xf numFmtId="0" fontId="3" fillId="0" borderId="1" xfId="0" applyFont="1" applyBorder="1"/>
    <xf numFmtId="0" fontId="0" fillId="0" borderId="1" xfId="0" applyBorder="1"/>
    <xf numFmtId="0" fontId="14" fillId="0" borderId="0" xfId="0" applyFont="1" applyAlignment="1">
      <alignment horizontal="left"/>
    </xf>
    <xf numFmtId="0" fontId="15" fillId="0" borderId="0" xfId="0" applyFont="1"/>
    <xf numFmtId="0" fontId="16" fillId="0" borderId="0" xfId="0" applyFont="1" applyAlignment="1">
      <alignment horizontal="left"/>
    </xf>
    <xf numFmtId="0" fontId="14" fillId="0" borderId="0" xfId="0" applyFont="1" applyAlignment="1">
      <alignment horizontal="left" wrapText="1"/>
    </xf>
    <xf numFmtId="0" fontId="16" fillId="0" borderId="0" xfId="0" applyNumberFormat="1" applyFont="1" applyAlignment="1"/>
    <xf numFmtId="0" fontId="14" fillId="0" borderId="0" xfId="0" applyNumberFormat="1" applyFont="1" applyAlignment="1"/>
    <xf numFmtId="0" fontId="16" fillId="0" borderId="1" xfId="0" applyNumberFormat="1" applyFont="1" applyBorder="1" applyAlignment="1">
      <alignment horizontal="left"/>
    </xf>
    <xf numFmtId="0" fontId="14" fillId="0" borderId="0" xfId="0" applyFont="1" applyAlignment="1">
      <alignment horizontal="center"/>
    </xf>
    <xf numFmtId="0" fontId="17" fillId="0" borderId="1" xfId="0" applyFont="1" applyBorder="1" applyAlignment="1"/>
    <xf numFmtId="0" fontId="14" fillId="0" borderId="1" xfId="0" applyFont="1" applyBorder="1" applyAlignment="1"/>
    <xf numFmtId="0" fontId="14" fillId="0" borderId="0" xfId="0" applyFont="1" applyAlignment="1">
      <alignment horizontal="left"/>
    </xf>
    <xf numFmtId="0" fontId="18" fillId="0" borderId="6" xfId="0" applyFont="1" applyBorder="1" applyAlignment="1">
      <alignment horizontal="center" wrapText="1"/>
    </xf>
    <xf numFmtId="0" fontId="14" fillId="0" borderId="2" xfId="0" applyNumberFormat="1" applyFont="1" applyBorder="1" applyAlignment="1">
      <alignment horizontal="center" vertical="center" wrapText="1"/>
    </xf>
    <xf numFmtId="0" fontId="15" fillId="0" borderId="7" xfId="0" applyFont="1" applyBorder="1"/>
    <xf numFmtId="1" fontId="14" fillId="0" borderId="2" xfId="0" applyNumberFormat="1" applyFont="1" applyBorder="1" applyAlignment="1">
      <alignment horizontal="center"/>
    </xf>
    <xf numFmtId="0" fontId="15" fillId="0" borderId="2" xfId="0" applyFont="1" applyBorder="1"/>
    <xf numFmtId="0" fontId="20" fillId="0" borderId="6" xfId="0" applyFont="1" applyFill="1" applyBorder="1" applyAlignment="1"/>
    <xf numFmtId="0" fontId="15" fillId="0" borderId="5" xfId="0" applyFont="1" applyFill="1" applyBorder="1" applyAlignment="1">
      <alignment wrapText="1"/>
    </xf>
    <xf numFmtId="0" fontId="15" fillId="0" borderId="2" xfId="0" applyFont="1" applyFill="1" applyBorder="1" applyAlignment="1"/>
    <xf numFmtId="0" fontId="19" fillId="0" borderId="2" xfId="0" applyFont="1" applyFill="1" applyBorder="1" applyAlignment="1"/>
    <xf numFmtId="0" fontId="15" fillId="0" borderId="8" xfId="0" applyFont="1" applyBorder="1"/>
    <xf numFmtId="0" fontId="14" fillId="0" borderId="3" xfId="0" applyNumberFormat="1" applyFont="1" applyFill="1" applyBorder="1" applyAlignment="1">
      <alignment vertical="top" wrapText="1"/>
    </xf>
    <xf numFmtId="0" fontId="14" fillId="0" borderId="2" xfId="0" applyNumberFormat="1" applyFont="1" applyFill="1" applyBorder="1" applyAlignment="1">
      <alignment horizontal="center" vertical="top"/>
    </xf>
    <xf numFmtId="1" fontId="14" fillId="0" borderId="2" xfId="0" applyNumberFormat="1" applyFont="1" applyFill="1" applyBorder="1" applyAlignment="1">
      <alignment horizontal="center" vertical="top"/>
    </xf>
    <xf numFmtId="0" fontId="21" fillId="0" borderId="0" xfId="0" applyFont="1"/>
    <xf numFmtId="0" fontId="16" fillId="0" borderId="3" xfId="0" applyFont="1" applyFill="1" applyBorder="1" applyAlignment="1">
      <alignment horizontal="left"/>
    </xf>
    <xf numFmtId="0" fontId="16" fillId="0" borderId="5" xfId="0" applyFont="1" applyFill="1" applyBorder="1" applyAlignment="1">
      <alignment horizontal="center" wrapText="1"/>
    </xf>
    <xf numFmtId="0" fontId="16" fillId="0" borderId="4" xfId="0" applyFont="1" applyFill="1" applyBorder="1" applyAlignment="1"/>
    <xf numFmtId="0" fontId="16" fillId="0" borderId="3" xfId="0" applyFont="1" applyFill="1" applyBorder="1" applyAlignment="1"/>
    <xf numFmtId="0" fontId="16" fillId="0" borderId="5" xfId="0" applyFont="1" applyFill="1" applyBorder="1" applyAlignment="1">
      <alignment wrapText="1"/>
    </xf>
    <xf numFmtId="1" fontId="16" fillId="0" borderId="2" xfId="0" applyNumberFormat="1" applyFont="1" applyFill="1" applyBorder="1" applyAlignment="1">
      <alignment horizontal="center" vertical="top"/>
    </xf>
    <xf numFmtId="16" fontId="14" fillId="0" borderId="0" xfId="0" quotePrefix="1" applyNumberFormat="1" applyFont="1" applyAlignment="1">
      <alignment horizontal="right"/>
    </xf>
    <xf numFmtId="0" fontId="14" fillId="0" borderId="0" xfId="0" applyFont="1" applyAlignment="1"/>
    <xf numFmtId="0" fontId="18" fillId="0" borderId="0" xfId="0" applyFont="1"/>
    <xf numFmtId="0" fontId="16" fillId="0" borderId="1" xfId="0" applyNumberFormat="1" applyFont="1" applyBorder="1" applyAlignment="1"/>
    <xf numFmtId="0" fontId="16" fillId="0" borderId="0" xfId="0" applyFont="1" applyFill="1" applyBorder="1" applyAlignment="1"/>
    <xf numFmtId="0" fontId="16" fillId="0" borderId="0" xfId="0" applyFont="1" applyFill="1" applyBorder="1" applyAlignment="1">
      <alignment wrapText="1"/>
    </xf>
    <xf numFmtId="1" fontId="14" fillId="0" borderId="0" xfId="0" applyNumberFormat="1" applyFont="1" applyFill="1" applyBorder="1" applyAlignment="1">
      <alignment horizontal="center" vertical="top"/>
    </xf>
    <xf numFmtId="1" fontId="16" fillId="0" borderId="0" xfId="0" applyNumberFormat="1" applyFont="1" applyFill="1" applyBorder="1" applyAlignment="1">
      <alignment horizontal="center" vertical="top"/>
    </xf>
    <xf numFmtId="0" fontId="15" fillId="0" borderId="0" xfId="0" applyFont="1" applyBorder="1"/>
    <xf numFmtId="0" fontId="14" fillId="0" borderId="0" xfId="0" applyFont="1" applyAlignment="1">
      <alignment horizontal="left"/>
    </xf>
    <xf numFmtId="0" fontId="14" fillId="0" borderId="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left" vertical="top" wrapText="1"/>
    </xf>
    <xf numFmtId="0" fontId="1" fillId="0" borderId="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left" wrapText="1"/>
    </xf>
    <xf numFmtId="1" fontId="1" fillId="0" borderId="3" xfId="0" applyNumberFormat="1" applyFon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10" fillId="0" borderId="0" xfId="0" applyFont="1" applyAlignment="1">
      <alignment horizontal="left" wrapText="1"/>
    </xf>
    <xf numFmtId="0" fontId="14" fillId="0" borderId="2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6" fillId="0" borderId="0" xfId="0" applyNumberFormat="1" applyFont="1" applyAlignment="1">
      <alignment horizontal="left"/>
    </xf>
    <xf numFmtId="0" fontId="16" fillId="0" borderId="0" xfId="0" applyNumberFormat="1" applyFont="1" applyAlignment="1">
      <alignment horizontal="center"/>
    </xf>
  </cellXfs>
  <cellStyles count="1">
    <cellStyle name="Обычный" xfId="0" builtinId="0"/>
  </cellStyles>
  <dxfs count="20">
    <dxf>
      <font>
        <color rgb="FF9C0006"/>
      </font>
    </dxf>
    <dxf>
      <font>
        <color rgb="FF00B050"/>
      </font>
    </dxf>
    <dxf>
      <font>
        <color rgb="FF9C0006"/>
      </font>
    </dxf>
    <dxf>
      <font>
        <color rgb="FF00B050"/>
      </font>
    </dxf>
    <dxf>
      <font>
        <color rgb="FF9C0006"/>
      </font>
    </dxf>
    <dxf>
      <font>
        <color rgb="FF00B050"/>
      </font>
    </dxf>
    <dxf>
      <font>
        <color rgb="FF9C0006"/>
      </font>
    </dxf>
    <dxf>
      <font>
        <color rgb="FF00B050"/>
      </font>
    </dxf>
    <dxf>
      <font>
        <color rgb="FF9C0006"/>
      </font>
    </dxf>
    <dxf>
      <font>
        <color rgb="FF00B050"/>
      </font>
    </dxf>
    <dxf>
      <font>
        <color rgb="FF9C0006"/>
      </font>
    </dxf>
    <dxf>
      <font>
        <color rgb="FF00B050"/>
      </font>
    </dxf>
    <dxf>
      <font>
        <color rgb="FF9C0006"/>
      </font>
    </dxf>
    <dxf>
      <font>
        <color rgb="FF00B050"/>
      </font>
    </dxf>
    <dxf>
      <font>
        <color rgb="FF9C0006"/>
      </font>
    </dxf>
    <dxf>
      <font>
        <color rgb="FF00B050"/>
      </font>
    </dxf>
    <dxf>
      <font>
        <color rgb="FF9C0006"/>
      </font>
    </dxf>
    <dxf>
      <font>
        <color rgb="FF00B050"/>
      </font>
    </dxf>
    <dxf>
      <font>
        <color rgb="FF9C0006"/>
      </font>
    </dxf>
    <dxf>
      <font>
        <color rgb="FF00B05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7:R83"/>
  <sheetViews>
    <sheetView topLeftCell="A7" zoomScale="80" zoomScaleNormal="80" workbookViewId="0">
      <selection activeCell="H55" sqref="H55"/>
    </sheetView>
  </sheetViews>
  <sheetFormatPr defaultRowHeight="14.4" x14ac:dyDescent="0.3"/>
  <cols>
    <col min="1" max="1" width="14.88671875" customWidth="1"/>
    <col min="2" max="2" width="66.6640625" customWidth="1"/>
    <col min="3" max="3" width="12.6640625" customWidth="1"/>
    <col min="5" max="5" width="11.44140625" customWidth="1"/>
    <col min="8" max="8" width="14.6640625" customWidth="1"/>
    <col min="9" max="9" width="14.21875" customWidth="1"/>
    <col min="10" max="10" width="9.109375" hidden="1" customWidth="1"/>
    <col min="11" max="13" width="8.88671875" style="8"/>
    <col min="14" max="14" width="13.6640625" customWidth="1"/>
    <col min="15" max="15" width="8.88671875" customWidth="1"/>
  </cols>
  <sheetData>
    <row r="7" spans="1:18" x14ac:dyDescent="0.3">
      <c r="M7" s="37" t="s">
        <v>129</v>
      </c>
      <c r="N7" s="38"/>
      <c r="O7" s="38"/>
      <c r="P7" s="38"/>
      <c r="Q7" s="38"/>
      <c r="R7" s="38"/>
    </row>
    <row r="8" spans="1:18" ht="31.2" x14ac:dyDescent="0.3">
      <c r="A8" s="82" t="s">
        <v>26</v>
      </c>
      <c r="B8" s="82" t="s">
        <v>27</v>
      </c>
      <c r="C8" s="82"/>
      <c r="D8" s="82" t="s">
        <v>28</v>
      </c>
      <c r="E8" s="82" t="s">
        <v>131</v>
      </c>
      <c r="F8" s="82"/>
      <c r="G8" s="82"/>
      <c r="H8" s="82" t="s">
        <v>132</v>
      </c>
      <c r="I8" s="7" t="s">
        <v>29</v>
      </c>
      <c r="M8" s="36"/>
      <c r="N8" s="36" t="s">
        <v>130</v>
      </c>
      <c r="O8" s="34" t="s">
        <v>111</v>
      </c>
      <c r="P8" s="33"/>
      <c r="Q8" s="8" t="s">
        <v>112</v>
      </c>
    </row>
    <row r="9" spans="1:18" ht="15.6" x14ac:dyDescent="0.3">
      <c r="A9" s="82"/>
      <c r="B9" s="82"/>
      <c r="C9" s="82"/>
      <c r="D9" s="82"/>
      <c r="E9" s="30" t="s">
        <v>3</v>
      </c>
      <c r="F9" s="30" t="s">
        <v>4</v>
      </c>
      <c r="G9" s="30" t="s">
        <v>5</v>
      </c>
      <c r="H9" s="82"/>
      <c r="I9" s="5"/>
      <c r="M9" s="33" t="s">
        <v>113</v>
      </c>
      <c r="N9" s="36">
        <v>2350</v>
      </c>
      <c r="O9" s="35">
        <f>N9*0.2</f>
        <v>470</v>
      </c>
      <c r="P9" s="33">
        <f>N9*0.25</f>
        <v>587.5</v>
      </c>
      <c r="Q9">
        <f>N9*0.3</f>
        <v>705</v>
      </c>
      <c r="R9">
        <f>N9*0.35</f>
        <v>822.5</v>
      </c>
    </row>
    <row r="10" spans="1:18" ht="15.6" x14ac:dyDescent="0.3">
      <c r="A10" s="31">
        <v>1</v>
      </c>
      <c r="B10" s="84">
        <v>2</v>
      </c>
      <c r="C10" s="85"/>
      <c r="D10" s="31">
        <v>3</v>
      </c>
      <c r="E10" s="31">
        <v>4</v>
      </c>
      <c r="F10" s="31">
        <v>5</v>
      </c>
      <c r="G10" s="31">
        <v>6</v>
      </c>
      <c r="H10" s="31">
        <v>7</v>
      </c>
      <c r="I10" s="6"/>
      <c r="M10" s="33" t="s">
        <v>114</v>
      </c>
      <c r="N10" s="36">
        <v>2720</v>
      </c>
      <c r="O10" s="35">
        <f>N10*0.2</f>
        <v>544</v>
      </c>
      <c r="P10" s="33">
        <f>N10*0.25</f>
        <v>680</v>
      </c>
      <c r="Q10">
        <f>N10*0.3</f>
        <v>816</v>
      </c>
      <c r="R10">
        <f>N10*0.35</f>
        <v>951.99999999999989</v>
      </c>
    </row>
    <row r="11" spans="1:18" ht="15.6" x14ac:dyDescent="0.3">
      <c r="B11" s="9" t="s">
        <v>125</v>
      </c>
      <c r="C11" s="10"/>
      <c r="D11" s="4"/>
      <c r="E11" s="4">
        <v>1.5</v>
      </c>
      <c r="F11" s="4">
        <v>0.5</v>
      </c>
      <c r="G11" s="4">
        <v>8</v>
      </c>
      <c r="H11" s="4">
        <v>95</v>
      </c>
      <c r="I11" s="2" t="s">
        <v>33</v>
      </c>
    </row>
    <row r="12" spans="1:18" s="8" customFormat="1" ht="15.6" customHeight="1" x14ac:dyDescent="0.3">
      <c r="A12"/>
      <c r="B12" s="9" t="s">
        <v>74</v>
      </c>
      <c r="C12" s="10"/>
      <c r="D12" s="3"/>
      <c r="E12" s="4">
        <v>2.78</v>
      </c>
      <c r="F12" s="4">
        <v>3.18</v>
      </c>
      <c r="G12" s="4">
        <v>5.25</v>
      </c>
      <c r="H12" s="4">
        <v>61.17</v>
      </c>
      <c r="I12" s="2" t="s">
        <v>75</v>
      </c>
      <c r="J12"/>
      <c r="N12"/>
      <c r="O12"/>
      <c r="P12"/>
      <c r="Q12"/>
    </row>
    <row r="13" spans="1:18" ht="15.6" x14ac:dyDescent="0.3">
      <c r="B13" s="9" t="s">
        <v>109</v>
      </c>
      <c r="C13" s="10"/>
      <c r="D13" s="3"/>
      <c r="E13" s="4">
        <v>9.1</v>
      </c>
      <c r="F13" s="4">
        <v>14.5</v>
      </c>
      <c r="G13" s="4">
        <v>12.7</v>
      </c>
      <c r="H13" s="4">
        <v>223.6</v>
      </c>
      <c r="I13" s="2" t="s">
        <v>120</v>
      </c>
    </row>
    <row r="14" spans="1:18" ht="15.6" x14ac:dyDescent="0.3">
      <c r="B14" s="9" t="s">
        <v>108</v>
      </c>
      <c r="C14" s="10"/>
      <c r="D14" s="4"/>
      <c r="E14" s="4">
        <v>2.5</v>
      </c>
      <c r="F14" s="4">
        <v>22.5</v>
      </c>
      <c r="G14" s="4">
        <v>17.5</v>
      </c>
      <c r="H14" s="4">
        <v>287.5</v>
      </c>
      <c r="I14" s="2" t="s">
        <v>107</v>
      </c>
    </row>
    <row r="15" spans="1:18" s="8" customFormat="1" ht="15.75" customHeight="1" x14ac:dyDescent="0.3">
      <c r="B15" s="9" t="s">
        <v>14</v>
      </c>
      <c r="C15" s="10"/>
      <c r="D15" s="4"/>
      <c r="E15" s="4">
        <v>0.4</v>
      </c>
      <c r="F15" s="4">
        <v>0.3</v>
      </c>
      <c r="G15" s="4">
        <v>10.3</v>
      </c>
      <c r="H15" s="4">
        <v>46</v>
      </c>
      <c r="I15" s="2" t="s">
        <v>33</v>
      </c>
    </row>
    <row r="16" spans="1:18" s="8" customFormat="1" ht="15.75" customHeight="1" x14ac:dyDescent="0.3">
      <c r="B16" s="9" t="s">
        <v>147</v>
      </c>
      <c r="C16" s="10"/>
      <c r="D16" s="4"/>
      <c r="E16" s="4">
        <v>17.25</v>
      </c>
      <c r="F16" s="4">
        <v>14</v>
      </c>
      <c r="G16" s="4">
        <v>4.125</v>
      </c>
      <c r="H16" s="4">
        <v>211.75</v>
      </c>
      <c r="I16" s="11" t="s">
        <v>148</v>
      </c>
    </row>
    <row r="17" spans="1:17" s="8" customFormat="1" ht="15.75" customHeight="1" x14ac:dyDescent="0.3">
      <c r="A17" s="24"/>
      <c r="B17" s="9" t="s">
        <v>16</v>
      </c>
      <c r="C17" s="10"/>
      <c r="D17" s="4"/>
      <c r="E17" s="4">
        <v>10.199999999999999</v>
      </c>
      <c r="F17" s="4">
        <v>7.9</v>
      </c>
      <c r="G17" s="4">
        <v>10.25</v>
      </c>
      <c r="H17" s="4">
        <v>153</v>
      </c>
      <c r="I17" s="2" t="s">
        <v>104</v>
      </c>
    </row>
    <row r="18" spans="1:17" ht="15.6" x14ac:dyDescent="0.3">
      <c r="B18" s="9" t="s">
        <v>53</v>
      </c>
      <c r="C18" s="10"/>
      <c r="D18" s="3"/>
      <c r="E18" s="4">
        <v>16</v>
      </c>
      <c r="F18" s="4">
        <v>10</v>
      </c>
      <c r="G18" s="4">
        <v>32</v>
      </c>
      <c r="H18" s="4">
        <v>292</v>
      </c>
      <c r="I18" s="2" t="s">
        <v>106</v>
      </c>
    </row>
    <row r="19" spans="1:17" s="8" customFormat="1" ht="15.75" customHeight="1" x14ac:dyDescent="0.3">
      <c r="B19" s="9" t="s">
        <v>21</v>
      </c>
      <c r="C19" s="10"/>
      <c r="D19" s="4"/>
      <c r="E19" s="4">
        <v>3</v>
      </c>
      <c r="F19" s="4">
        <v>86</v>
      </c>
      <c r="G19" s="4">
        <v>126</v>
      </c>
      <c r="H19" s="4">
        <v>137</v>
      </c>
      <c r="I19" s="2" t="s">
        <v>105</v>
      </c>
    </row>
    <row r="20" spans="1:17" s="8" customFormat="1" ht="15.6" customHeight="1" x14ac:dyDescent="0.3">
      <c r="A20"/>
      <c r="B20" s="9" t="s">
        <v>6</v>
      </c>
      <c r="C20" s="10"/>
      <c r="D20" s="4"/>
      <c r="E20" s="4">
        <v>2.2999999999999998</v>
      </c>
      <c r="F20" s="4">
        <v>2.2000000000000002</v>
      </c>
      <c r="G20" s="4">
        <v>6.2</v>
      </c>
      <c r="H20" s="4">
        <v>53.4</v>
      </c>
      <c r="I20" s="11" t="s">
        <v>92</v>
      </c>
      <c r="J20"/>
      <c r="N20"/>
      <c r="O20"/>
      <c r="P20"/>
      <c r="Q20"/>
    </row>
    <row r="21" spans="1:17" ht="15.6" customHeight="1" x14ac:dyDescent="0.3">
      <c r="B21" s="9" t="s">
        <v>118</v>
      </c>
      <c r="C21" s="10"/>
      <c r="D21" s="4"/>
      <c r="E21" s="4">
        <v>2.4</v>
      </c>
      <c r="F21" s="4">
        <v>1.5</v>
      </c>
      <c r="G21" s="4">
        <v>5.7</v>
      </c>
      <c r="H21" s="4">
        <v>45.3</v>
      </c>
      <c r="I21" s="25" t="s">
        <v>119</v>
      </c>
    </row>
    <row r="22" spans="1:17" s="8" customFormat="1" ht="15.75" customHeight="1" x14ac:dyDescent="0.3">
      <c r="B22" s="9" t="s">
        <v>31</v>
      </c>
      <c r="C22" s="10"/>
      <c r="D22" s="4"/>
      <c r="E22" s="4">
        <v>5</v>
      </c>
      <c r="F22" s="4">
        <v>8.3000000000000007</v>
      </c>
      <c r="G22" s="4">
        <v>25</v>
      </c>
      <c r="H22" s="4">
        <v>66.7</v>
      </c>
      <c r="I22" s="2" t="s">
        <v>85</v>
      </c>
    </row>
    <row r="23" spans="1:17" s="8" customFormat="1" ht="15.6" customHeight="1" x14ac:dyDescent="0.3">
      <c r="A23"/>
      <c r="B23" s="9" t="s">
        <v>19</v>
      </c>
      <c r="C23" s="10"/>
      <c r="D23" s="4"/>
      <c r="E23" s="4">
        <v>2</v>
      </c>
      <c r="F23" s="4">
        <v>3.8</v>
      </c>
      <c r="G23" s="4">
        <v>15.8</v>
      </c>
      <c r="H23" s="4">
        <v>105.6</v>
      </c>
      <c r="I23" s="2" t="s">
        <v>91</v>
      </c>
      <c r="J23"/>
      <c r="N23"/>
      <c r="O23"/>
      <c r="P23"/>
      <c r="Q23"/>
    </row>
    <row r="24" spans="1:17" s="8" customFormat="1" ht="15.6" x14ac:dyDescent="0.3">
      <c r="A24"/>
      <c r="B24" s="9" t="s">
        <v>60</v>
      </c>
      <c r="C24" s="10"/>
      <c r="D24" s="3"/>
      <c r="E24" s="4">
        <v>3.93</v>
      </c>
      <c r="F24" s="4">
        <v>5.0999999999999996</v>
      </c>
      <c r="G24" s="4">
        <v>24.7</v>
      </c>
      <c r="H24" s="4">
        <v>160</v>
      </c>
      <c r="I24" s="2" t="s">
        <v>55</v>
      </c>
      <c r="J24"/>
      <c r="N24"/>
      <c r="O24"/>
      <c r="P24"/>
      <c r="Q24"/>
    </row>
    <row r="25" spans="1:17" s="8" customFormat="1" ht="15.6" x14ac:dyDescent="0.3">
      <c r="A25"/>
      <c r="B25" s="9" t="s">
        <v>54</v>
      </c>
      <c r="C25" s="10"/>
      <c r="D25" s="3"/>
      <c r="E25" s="4">
        <v>2.73</v>
      </c>
      <c r="F25" s="4">
        <v>4.93</v>
      </c>
      <c r="G25" s="4">
        <v>24</v>
      </c>
      <c r="H25" s="4">
        <v>152</v>
      </c>
      <c r="I25" s="2" t="s">
        <v>55</v>
      </c>
      <c r="J25"/>
      <c r="N25"/>
      <c r="O25"/>
      <c r="P25"/>
      <c r="Q25"/>
    </row>
    <row r="26" spans="1:17" s="8" customFormat="1" ht="15.75" customHeight="1" x14ac:dyDescent="0.3">
      <c r="A26"/>
      <c r="B26" s="9" t="s">
        <v>58</v>
      </c>
      <c r="C26" s="10"/>
      <c r="D26" s="3"/>
      <c r="E26" s="4">
        <v>3.93</v>
      </c>
      <c r="F26" s="4">
        <v>5.0999999999999996</v>
      </c>
      <c r="G26" s="4">
        <v>24.7</v>
      </c>
      <c r="H26" s="4">
        <v>160</v>
      </c>
      <c r="I26" s="2" t="s">
        <v>55</v>
      </c>
      <c r="J26"/>
      <c r="N26"/>
      <c r="O26"/>
      <c r="P26"/>
      <c r="Q26"/>
    </row>
    <row r="27" spans="1:17" ht="15.6" x14ac:dyDescent="0.3">
      <c r="B27" s="9" t="s">
        <v>51</v>
      </c>
      <c r="C27" s="10"/>
      <c r="D27" s="4"/>
      <c r="E27" s="4">
        <v>2.73</v>
      </c>
      <c r="F27" s="4">
        <v>5.93</v>
      </c>
      <c r="G27" s="4">
        <v>24</v>
      </c>
      <c r="H27" s="4">
        <v>152</v>
      </c>
      <c r="I27" s="2" t="s">
        <v>52</v>
      </c>
    </row>
    <row r="28" spans="1:17" s="8" customFormat="1" ht="15.6" customHeight="1" x14ac:dyDescent="0.3">
      <c r="A28"/>
      <c r="B28" s="9" t="s">
        <v>20</v>
      </c>
      <c r="C28" s="10"/>
      <c r="D28" s="4"/>
      <c r="E28" s="4">
        <v>5</v>
      </c>
      <c r="F28" s="4">
        <v>4</v>
      </c>
      <c r="G28" s="4">
        <v>29</v>
      </c>
      <c r="H28" s="4">
        <v>175</v>
      </c>
      <c r="I28" s="2" t="s">
        <v>100</v>
      </c>
      <c r="J28"/>
      <c r="N28"/>
      <c r="O28"/>
      <c r="P28"/>
      <c r="Q28"/>
    </row>
    <row r="29" spans="1:17" ht="15.6" x14ac:dyDescent="0.3">
      <c r="A29" s="22" t="s">
        <v>99</v>
      </c>
      <c r="B29" s="18" t="s">
        <v>115</v>
      </c>
      <c r="C29" s="19"/>
      <c r="D29" s="23"/>
      <c r="E29" s="20">
        <v>3.2</v>
      </c>
      <c r="F29" s="20">
        <v>1.4</v>
      </c>
      <c r="G29" s="20">
        <v>23</v>
      </c>
      <c r="H29" s="20">
        <v>110</v>
      </c>
      <c r="I29" s="21" t="s">
        <v>117</v>
      </c>
    </row>
    <row r="30" spans="1:17" ht="15.6" x14ac:dyDescent="0.3">
      <c r="A30" s="22" t="s">
        <v>99</v>
      </c>
      <c r="B30" s="18" t="s">
        <v>116</v>
      </c>
      <c r="C30" s="19"/>
      <c r="D30" s="23"/>
      <c r="E30" s="20">
        <v>2.1</v>
      </c>
      <c r="F30" s="20">
        <v>1.4</v>
      </c>
      <c r="G30" s="20">
        <v>21.1</v>
      </c>
      <c r="H30" s="20">
        <v>99</v>
      </c>
      <c r="I30" s="21" t="s">
        <v>133</v>
      </c>
    </row>
    <row r="31" spans="1:17" ht="15.6" x14ac:dyDescent="0.3">
      <c r="B31" s="9" t="s">
        <v>12</v>
      </c>
      <c r="C31" s="10"/>
      <c r="D31" s="4"/>
      <c r="E31" s="4">
        <v>0.3</v>
      </c>
      <c r="F31" s="4">
        <v>0</v>
      </c>
      <c r="G31" s="4">
        <v>11.4</v>
      </c>
      <c r="H31" s="4">
        <v>46.6</v>
      </c>
      <c r="I31" s="2" t="s">
        <v>87</v>
      </c>
    </row>
    <row r="32" spans="1:17" s="8" customFormat="1" ht="15.75" customHeight="1" x14ac:dyDescent="0.3">
      <c r="B32" s="9" t="s">
        <v>126</v>
      </c>
      <c r="C32" s="10"/>
      <c r="D32" s="4"/>
      <c r="E32" s="4">
        <v>7</v>
      </c>
      <c r="F32" s="4">
        <v>8</v>
      </c>
      <c r="G32" s="4">
        <v>35</v>
      </c>
      <c r="H32" s="4">
        <v>175</v>
      </c>
      <c r="I32" s="2" t="s">
        <v>25</v>
      </c>
    </row>
    <row r="33" spans="1:17" s="8" customFormat="1" ht="15.75" customHeight="1" x14ac:dyDescent="0.3">
      <c r="B33" s="9" t="s">
        <v>22</v>
      </c>
      <c r="C33" s="10"/>
      <c r="D33" s="4"/>
      <c r="E33" s="4">
        <v>19.329999999999998</v>
      </c>
      <c r="F33" s="4">
        <v>4.92</v>
      </c>
      <c r="G33" s="4">
        <v>12.67</v>
      </c>
      <c r="H33" s="4">
        <v>171.07</v>
      </c>
      <c r="I33" s="2" t="s">
        <v>101</v>
      </c>
    </row>
    <row r="34" spans="1:17" s="8" customFormat="1" ht="15.75" customHeight="1" x14ac:dyDescent="0.3">
      <c r="B34" s="9" t="s">
        <v>57</v>
      </c>
      <c r="C34" s="10"/>
      <c r="D34" s="4"/>
      <c r="E34" s="4">
        <v>1.9</v>
      </c>
      <c r="F34" s="4">
        <v>1.8</v>
      </c>
      <c r="G34" s="4">
        <v>5.6</v>
      </c>
      <c r="H34" s="4">
        <v>45.4</v>
      </c>
      <c r="I34" s="2" t="s">
        <v>94</v>
      </c>
    </row>
    <row r="35" spans="1:17" ht="15.6" x14ac:dyDescent="0.3">
      <c r="B35" s="9" t="s">
        <v>81</v>
      </c>
      <c r="C35" s="10"/>
      <c r="D35" s="4"/>
      <c r="E35" s="4">
        <v>3.3</v>
      </c>
      <c r="F35" s="4">
        <v>3.3</v>
      </c>
      <c r="G35" s="4">
        <v>21.2</v>
      </c>
      <c r="H35" s="4">
        <v>139</v>
      </c>
      <c r="I35" s="2" t="s">
        <v>82</v>
      </c>
    </row>
    <row r="36" spans="1:17" s="8" customFormat="1" ht="15.75" customHeight="1" x14ac:dyDescent="0.3">
      <c r="B36" s="9" t="s">
        <v>32</v>
      </c>
      <c r="C36" s="10"/>
      <c r="D36" s="4"/>
      <c r="E36" s="4">
        <v>20</v>
      </c>
      <c r="F36" s="4">
        <v>12.5</v>
      </c>
      <c r="G36" s="4">
        <v>0</v>
      </c>
      <c r="H36" s="4">
        <v>155</v>
      </c>
      <c r="I36" s="2" t="s">
        <v>122</v>
      </c>
    </row>
    <row r="37" spans="1:17" s="8" customFormat="1" ht="15.75" customHeight="1" x14ac:dyDescent="0.3">
      <c r="B37" s="9" t="s">
        <v>124</v>
      </c>
      <c r="C37" s="10"/>
      <c r="D37" s="4"/>
      <c r="E37" s="4">
        <v>0.4</v>
      </c>
      <c r="F37" s="4">
        <v>0.4</v>
      </c>
      <c r="G37" s="4">
        <v>9.8000000000000007</v>
      </c>
      <c r="H37" s="4">
        <v>440</v>
      </c>
      <c r="I37" s="2" t="s">
        <v>25</v>
      </c>
    </row>
    <row r="38" spans="1:17" s="8" customFormat="1" ht="15.6" customHeight="1" x14ac:dyDescent="0.3">
      <c r="A38" s="17" t="s">
        <v>99</v>
      </c>
      <c r="B38" s="18" t="s">
        <v>146</v>
      </c>
      <c r="C38" s="19"/>
      <c r="D38" s="20"/>
      <c r="E38" s="20">
        <v>7.9</v>
      </c>
      <c r="F38" s="20">
        <v>4</v>
      </c>
      <c r="G38" s="20">
        <v>56</v>
      </c>
      <c r="H38" s="20">
        <v>290</v>
      </c>
      <c r="I38" s="21" t="s">
        <v>25</v>
      </c>
      <c r="J38"/>
      <c r="N38"/>
      <c r="O38"/>
      <c r="P38"/>
      <c r="Q38"/>
    </row>
    <row r="39" spans="1:17" s="8" customFormat="1" ht="15.6" customHeight="1" x14ac:dyDescent="0.3">
      <c r="A39" s="17" t="s">
        <v>99</v>
      </c>
      <c r="B39" s="18" t="s">
        <v>18</v>
      </c>
      <c r="C39" s="19"/>
      <c r="D39" s="20"/>
      <c r="E39" s="20">
        <v>14</v>
      </c>
      <c r="F39" s="20">
        <v>4</v>
      </c>
      <c r="G39" s="20">
        <v>17</v>
      </c>
      <c r="H39" s="20">
        <v>170</v>
      </c>
      <c r="I39" s="21" t="s">
        <v>98</v>
      </c>
      <c r="J39"/>
      <c r="N39"/>
      <c r="O39"/>
      <c r="P39"/>
      <c r="Q39"/>
    </row>
    <row r="40" spans="1:17" s="8" customFormat="1" ht="15.6" customHeight="1" x14ac:dyDescent="0.3">
      <c r="A40" s="17" t="s">
        <v>99</v>
      </c>
      <c r="B40" s="18" t="s">
        <v>145</v>
      </c>
      <c r="C40" s="19"/>
      <c r="D40" s="20"/>
      <c r="E40" s="20">
        <v>7.9</v>
      </c>
      <c r="F40" s="20">
        <v>4</v>
      </c>
      <c r="G40" s="20">
        <v>56</v>
      </c>
      <c r="H40" s="20">
        <v>290</v>
      </c>
      <c r="I40" s="21" t="s">
        <v>25</v>
      </c>
      <c r="J40"/>
      <c r="N40"/>
      <c r="O40"/>
      <c r="P40"/>
      <c r="Q40"/>
    </row>
    <row r="41" spans="1:17" s="8" customFormat="1" ht="15.75" customHeight="1" x14ac:dyDescent="0.3">
      <c r="B41" s="9" t="s">
        <v>121</v>
      </c>
      <c r="C41" s="10"/>
      <c r="D41" s="4"/>
      <c r="E41" s="4">
        <v>7</v>
      </c>
      <c r="F41" s="4">
        <v>8</v>
      </c>
      <c r="G41" s="4">
        <v>35</v>
      </c>
      <c r="H41" s="4">
        <v>175</v>
      </c>
      <c r="I41" s="2" t="s">
        <v>25</v>
      </c>
    </row>
    <row r="42" spans="1:17" s="8" customFormat="1" ht="15.6" x14ac:dyDescent="0.3">
      <c r="B42" s="9" t="s">
        <v>78</v>
      </c>
      <c r="C42" s="10"/>
      <c r="D42" s="3"/>
      <c r="E42" s="4">
        <v>3</v>
      </c>
      <c r="F42" s="4">
        <v>3</v>
      </c>
      <c r="G42" s="4">
        <v>8</v>
      </c>
      <c r="H42" s="4">
        <v>72</v>
      </c>
      <c r="I42" s="2" t="s">
        <v>36</v>
      </c>
    </row>
    <row r="43" spans="1:17" s="8" customFormat="1" ht="15.6" x14ac:dyDescent="0.3">
      <c r="A43"/>
      <c r="B43" s="9" t="s">
        <v>89</v>
      </c>
      <c r="C43" s="10"/>
      <c r="D43" s="4"/>
      <c r="E43" s="4">
        <v>2</v>
      </c>
      <c r="F43" s="4">
        <v>3</v>
      </c>
      <c r="G43" s="4">
        <v>25</v>
      </c>
      <c r="H43" s="4">
        <v>142</v>
      </c>
      <c r="I43" s="2" t="s">
        <v>88</v>
      </c>
      <c r="J43"/>
      <c r="N43"/>
      <c r="O43"/>
      <c r="P43"/>
      <c r="Q43"/>
    </row>
    <row r="44" spans="1:17" s="8" customFormat="1" ht="15.75" customHeight="1" x14ac:dyDescent="0.3">
      <c r="A44" s="26"/>
      <c r="B44" s="9" t="s">
        <v>17</v>
      </c>
      <c r="C44" s="27"/>
      <c r="D44" s="28"/>
      <c r="E44" s="4">
        <v>1</v>
      </c>
      <c r="F44" s="4">
        <v>0</v>
      </c>
      <c r="G44" s="4">
        <v>3</v>
      </c>
      <c r="H44" s="4">
        <v>92.5</v>
      </c>
      <c r="I44" s="11" t="s">
        <v>123</v>
      </c>
    </row>
    <row r="45" spans="1:17" s="8" customFormat="1" ht="15.6" customHeight="1" x14ac:dyDescent="0.3">
      <c r="A45"/>
      <c r="B45" s="9" t="s">
        <v>127</v>
      </c>
      <c r="C45" s="10"/>
      <c r="D45" s="4"/>
      <c r="E45" s="4">
        <v>2</v>
      </c>
      <c r="F45" s="4">
        <v>5</v>
      </c>
      <c r="G45" s="4">
        <v>9</v>
      </c>
      <c r="H45" s="4">
        <v>88</v>
      </c>
      <c r="I45" s="2" t="s">
        <v>128</v>
      </c>
      <c r="J45" s="1"/>
      <c r="N45"/>
      <c r="O45"/>
      <c r="P45"/>
      <c r="Q45"/>
    </row>
    <row r="46" spans="1:17" s="8" customFormat="1" ht="15.75" customHeight="1" x14ac:dyDescent="0.3">
      <c r="B46" s="9" t="s">
        <v>15</v>
      </c>
      <c r="C46" s="10"/>
      <c r="D46" s="4"/>
      <c r="E46" s="4">
        <v>1</v>
      </c>
      <c r="F46" s="4">
        <v>0</v>
      </c>
      <c r="G46" s="4">
        <v>10</v>
      </c>
      <c r="H46" s="4">
        <v>42.4</v>
      </c>
      <c r="I46" s="2" t="s">
        <v>102</v>
      </c>
    </row>
    <row r="47" spans="1:17" s="8" customFormat="1" ht="15.75" customHeight="1" x14ac:dyDescent="0.3">
      <c r="B47" s="9" t="s">
        <v>13</v>
      </c>
      <c r="C47" s="10"/>
      <c r="D47" s="4"/>
      <c r="E47" s="4">
        <v>0.5</v>
      </c>
      <c r="F47" s="4">
        <v>0</v>
      </c>
      <c r="G47" s="4">
        <v>10</v>
      </c>
      <c r="H47" s="4">
        <v>42.4</v>
      </c>
      <c r="I47" s="2" t="s">
        <v>34</v>
      </c>
    </row>
    <row r="48" spans="1:17" ht="15.6" customHeight="1" x14ac:dyDescent="0.3">
      <c r="B48" s="9" t="s">
        <v>76</v>
      </c>
      <c r="C48" s="10"/>
      <c r="D48" s="3"/>
      <c r="E48" s="4">
        <v>1</v>
      </c>
      <c r="F48" s="4">
        <v>1</v>
      </c>
      <c r="G48" s="4">
        <v>7</v>
      </c>
      <c r="H48" s="4">
        <v>45</v>
      </c>
      <c r="I48" s="2" t="s">
        <v>64</v>
      </c>
    </row>
    <row r="49" spans="1:17" s="8" customFormat="1" ht="15.6" customHeight="1" x14ac:dyDescent="0.3">
      <c r="A49"/>
      <c r="B49" s="9" t="s">
        <v>73</v>
      </c>
      <c r="C49" s="10"/>
      <c r="D49" s="3"/>
      <c r="E49" s="4">
        <v>5</v>
      </c>
      <c r="F49" s="4">
        <v>3</v>
      </c>
      <c r="G49" s="4">
        <v>9</v>
      </c>
      <c r="H49" s="4">
        <v>86</v>
      </c>
      <c r="I49" s="2" t="s">
        <v>72</v>
      </c>
      <c r="J49"/>
      <c r="N49"/>
      <c r="O49"/>
      <c r="P49"/>
      <c r="Q49"/>
    </row>
    <row r="50" spans="1:17" s="8" customFormat="1" ht="15.75" customHeight="1" x14ac:dyDescent="0.3">
      <c r="B50" s="9" t="s">
        <v>71</v>
      </c>
      <c r="C50" s="10"/>
      <c r="D50" s="3"/>
      <c r="E50" s="4">
        <v>3</v>
      </c>
      <c r="F50" s="4">
        <v>2</v>
      </c>
      <c r="G50" s="4">
        <v>8</v>
      </c>
      <c r="H50" s="4">
        <v>67</v>
      </c>
      <c r="I50" s="12" t="s">
        <v>70</v>
      </c>
    </row>
    <row r="51" spans="1:17" s="8" customFormat="1" ht="15.75" customHeight="1" x14ac:dyDescent="0.3">
      <c r="B51" s="9" t="s">
        <v>149</v>
      </c>
      <c r="C51" s="10"/>
      <c r="D51" s="3"/>
      <c r="E51" s="4">
        <v>3</v>
      </c>
      <c r="F51" s="4">
        <v>2</v>
      </c>
      <c r="G51" s="4">
        <v>8</v>
      </c>
      <c r="H51" s="4">
        <v>67</v>
      </c>
      <c r="I51" s="12" t="s">
        <v>150</v>
      </c>
    </row>
    <row r="52" spans="1:17" s="8" customFormat="1" ht="15.6" customHeight="1" x14ac:dyDescent="0.3">
      <c r="A52"/>
      <c r="B52" s="9" t="s">
        <v>80</v>
      </c>
      <c r="C52" s="10"/>
      <c r="D52" s="3"/>
      <c r="E52" s="4">
        <v>2</v>
      </c>
      <c r="F52" s="4">
        <v>2</v>
      </c>
      <c r="G52" s="4">
        <v>6</v>
      </c>
      <c r="H52" s="4">
        <v>50</v>
      </c>
      <c r="I52" s="2" t="s">
        <v>63</v>
      </c>
      <c r="J52"/>
      <c r="N52"/>
      <c r="O52"/>
      <c r="P52"/>
      <c r="Q52"/>
    </row>
    <row r="53" spans="1:17" ht="15.6" x14ac:dyDescent="0.3">
      <c r="B53" s="9" t="s">
        <v>56</v>
      </c>
      <c r="C53" s="10"/>
      <c r="D53" s="4"/>
      <c r="E53" s="4">
        <v>2.2000000000000002</v>
      </c>
      <c r="F53" s="4">
        <v>1.9</v>
      </c>
      <c r="G53" s="4">
        <v>7.2</v>
      </c>
      <c r="H53" s="4">
        <v>95</v>
      </c>
      <c r="I53" s="2" t="s">
        <v>93</v>
      </c>
    </row>
    <row r="54" spans="1:17" s="8" customFormat="1" ht="15.75" customHeight="1" x14ac:dyDescent="0.3">
      <c r="A54"/>
      <c r="B54" s="9" t="s">
        <v>69</v>
      </c>
      <c r="C54" s="10"/>
      <c r="D54" s="3"/>
      <c r="E54" s="4">
        <v>3</v>
      </c>
      <c r="F54" s="4">
        <v>3</v>
      </c>
      <c r="G54" s="4">
        <v>5</v>
      </c>
      <c r="H54" s="4">
        <v>88</v>
      </c>
      <c r="I54" s="12" t="s">
        <v>68</v>
      </c>
      <c r="J54"/>
      <c r="N54"/>
      <c r="O54"/>
      <c r="P54"/>
      <c r="Q54"/>
    </row>
    <row r="55" spans="1:17" ht="15.6" x14ac:dyDescent="0.3">
      <c r="B55" s="9" t="s">
        <v>9</v>
      </c>
      <c r="C55" s="10"/>
      <c r="D55" s="3"/>
      <c r="E55" s="4">
        <v>4</v>
      </c>
      <c r="F55" s="4">
        <v>2</v>
      </c>
      <c r="G55" s="4">
        <v>7</v>
      </c>
      <c r="H55" s="4">
        <v>62</v>
      </c>
      <c r="I55" s="2" t="s">
        <v>97</v>
      </c>
    </row>
    <row r="56" spans="1:17" ht="15.6" x14ac:dyDescent="0.3">
      <c r="A56" s="22" t="s">
        <v>99</v>
      </c>
      <c r="B56" s="9" t="s">
        <v>154</v>
      </c>
      <c r="C56" s="10"/>
      <c r="D56" s="3"/>
      <c r="E56" s="4">
        <v>9</v>
      </c>
      <c r="F56" s="4">
        <v>8</v>
      </c>
      <c r="G56" s="4">
        <v>6</v>
      </c>
      <c r="H56" s="4">
        <v>140</v>
      </c>
      <c r="I56" s="2" t="s">
        <v>153</v>
      </c>
    </row>
    <row r="57" spans="1:17" s="8" customFormat="1" ht="15.75" customHeight="1" x14ac:dyDescent="0.3">
      <c r="A57" s="22" t="s">
        <v>99</v>
      </c>
      <c r="B57" s="18" t="s">
        <v>49</v>
      </c>
      <c r="C57" s="19"/>
      <c r="D57" s="20"/>
      <c r="E57" s="20">
        <v>11.78</v>
      </c>
      <c r="F57" s="20">
        <v>11.6</v>
      </c>
      <c r="G57" s="20">
        <v>3.08</v>
      </c>
      <c r="H57" s="20">
        <v>162.38999999999999</v>
      </c>
      <c r="I57" s="21" t="s">
        <v>103</v>
      </c>
    </row>
    <row r="58" spans="1:17" s="8" customFormat="1" ht="15.75" customHeight="1" x14ac:dyDescent="0.3">
      <c r="B58" s="9" t="s">
        <v>7</v>
      </c>
      <c r="C58" s="10"/>
      <c r="D58" s="4"/>
      <c r="E58" s="4">
        <v>9</v>
      </c>
      <c r="F58" s="4">
        <v>1</v>
      </c>
      <c r="G58" s="4">
        <v>57</v>
      </c>
      <c r="H58" s="4">
        <v>316</v>
      </c>
      <c r="I58" s="3" t="s">
        <v>25</v>
      </c>
    </row>
    <row r="59" spans="1:17" s="8" customFormat="1" ht="15.75" customHeight="1" x14ac:dyDescent="0.3">
      <c r="B59" s="9" t="s">
        <v>8</v>
      </c>
      <c r="C59" s="10"/>
      <c r="D59" s="4"/>
      <c r="E59" s="4">
        <v>1</v>
      </c>
      <c r="F59" s="4">
        <v>1</v>
      </c>
      <c r="G59" s="4">
        <v>33</v>
      </c>
      <c r="H59" s="4">
        <v>273</v>
      </c>
      <c r="I59" s="3" t="s">
        <v>25</v>
      </c>
    </row>
    <row r="60" spans="1:17" s="8" customFormat="1" ht="15.75" customHeight="1" x14ac:dyDescent="0.3">
      <c r="B60" s="9" t="s">
        <v>62</v>
      </c>
      <c r="C60" s="10"/>
      <c r="D60" s="4"/>
      <c r="E60" s="4">
        <v>0.15</v>
      </c>
      <c r="F60" s="4">
        <v>0</v>
      </c>
      <c r="G60" s="4">
        <v>3.35</v>
      </c>
      <c r="H60" s="4">
        <v>13.8</v>
      </c>
      <c r="I60" s="2" t="s">
        <v>96</v>
      </c>
    </row>
    <row r="61" spans="1:17" s="8" customFormat="1" ht="15.75" customHeight="1" x14ac:dyDescent="0.3">
      <c r="B61" s="9" t="s">
        <v>59</v>
      </c>
      <c r="C61" s="10"/>
      <c r="D61" s="4"/>
      <c r="E61" s="4">
        <v>1</v>
      </c>
      <c r="F61" s="4">
        <v>1</v>
      </c>
      <c r="G61" s="4">
        <v>4</v>
      </c>
      <c r="H61" s="4">
        <v>26</v>
      </c>
      <c r="I61" s="2" t="s">
        <v>95</v>
      </c>
    </row>
    <row r="62" spans="1:17" s="8" customFormat="1" ht="15.75" customHeight="1" x14ac:dyDescent="0.3">
      <c r="B62" s="9" t="s">
        <v>23</v>
      </c>
      <c r="C62" s="10"/>
      <c r="D62" s="4"/>
      <c r="E62" s="4">
        <v>0.1</v>
      </c>
      <c r="F62" s="4">
        <v>0</v>
      </c>
      <c r="G62" s="4">
        <v>3.25</v>
      </c>
      <c r="H62" s="4">
        <v>13.2</v>
      </c>
      <c r="I62" s="2" t="s">
        <v>90</v>
      </c>
    </row>
    <row r="63" spans="1:17" s="8" customFormat="1" ht="15.75" customHeight="1" x14ac:dyDescent="0.3">
      <c r="B63" s="9" t="s">
        <v>79</v>
      </c>
      <c r="C63" s="10"/>
      <c r="D63" s="3"/>
      <c r="E63" s="4">
        <v>2</v>
      </c>
      <c r="F63" s="4">
        <v>3</v>
      </c>
      <c r="G63" s="4">
        <v>3</v>
      </c>
      <c r="H63" s="4">
        <v>47</v>
      </c>
      <c r="I63" s="12" t="s">
        <v>77</v>
      </c>
    </row>
    <row r="64" spans="1:17" s="8" customFormat="1" ht="15.6" customHeight="1" x14ac:dyDescent="0.3">
      <c r="A64"/>
      <c r="B64" s="9" t="s">
        <v>11</v>
      </c>
      <c r="C64" s="10"/>
      <c r="D64" s="4"/>
      <c r="E64" s="4">
        <v>0.4</v>
      </c>
      <c r="F64" s="4">
        <v>0.4</v>
      </c>
      <c r="G64" s="4">
        <v>9.8000000000000007</v>
      </c>
      <c r="H64" s="4">
        <v>44</v>
      </c>
      <c r="I64" s="2" t="s">
        <v>33</v>
      </c>
      <c r="J64"/>
      <c r="N64"/>
      <c r="O64"/>
      <c r="P64"/>
      <c r="Q64"/>
    </row>
    <row r="65" spans="1:17" s="8" customFormat="1" ht="15.75" customHeight="1" x14ac:dyDescent="0.3">
      <c r="A65"/>
      <c r="B65" s="9" t="s">
        <v>61</v>
      </c>
      <c r="C65" s="10"/>
      <c r="D65" s="4"/>
      <c r="E65" s="4">
        <v>12.5</v>
      </c>
      <c r="F65" s="4">
        <v>12.5</v>
      </c>
      <c r="G65" s="4">
        <v>0.75</v>
      </c>
      <c r="H65" s="4">
        <v>157.5</v>
      </c>
      <c r="I65" s="11" t="s">
        <v>110</v>
      </c>
      <c r="J65"/>
      <c r="N65"/>
      <c r="O65"/>
      <c r="P65"/>
      <c r="Q65"/>
    </row>
    <row r="75" spans="1:17" s="13" customFormat="1" ht="40.200000000000003" customHeight="1" x14ac:dyDescent="0.35">
      <c r="A75" s="14" t="s">
        <v>37</v>
      </c>
      <c r="B75" s="86" t="s">
        <v>44</v>
      </c>
      <c r="C75" s="86"/>
      <c r="D75" s="86"/>
      <c r="E75" s="86"/>
      <c r="F75" s="86"/>
      <c r="G75" s="86"/>
      <c r="H75" s="86"/>
      <c r="I75" s="86"/>
      <c r="K75" s="32"/>
      <c r="L75" s="32"/>
      <c r="M75" s="32"/>
    </row>
    <row r="76" spans="1:17" s="13" customFormat="1" ht="40.200000000000003" customHeight="1" x14ac:dyDescent="0.35">
      <c r="A76" s="14" t="s">
        <v>38</v>
      </c>
      <c r="B76" s="86" t="s">
        <v>83</v>
      </c>
      <c r="C76" s="86"/>
      <c r="D76" s="86"/>
      <c r="E76" s="86"/>
      <c r="F76" s="86"/>
      <c r="G76" s="86"/>
      <c r="H76" s="86"/>
      <c r="I76" s="86"/>
      <c r="K76" s="32"/>
      <c r="L76" s="32"/>
      <c r="M76" s="32"/>
    </row>
    <row r="77" spans="1:17" s="16" customFormat="1" ht="40.200000000000003" customHeight="1" x14ac:dyDescent="0.35">
      <c r="A77" s="15" t="s">
        <v>39</v>
      </c>
      <c r="B77" s="83" t="s">
        <v>45</v>
      </c>
      <c r="C77" s="83"/>
      <c r="D77" s="83"/>
      <c r="E77" s="83"/>
      <c r="F77" s="83"/>
      <c r="G77" s="83"/>
      <c r="H77" s="83"/>
      <c r="I77" s="83"/>
      <c r="K77" s="29"/>
      <c r="L77" s="29"/>
      <c r="M77" s="29"/>
    </row>
    <row r="78" spans="1:17" s="16" customFormat="1" ht="40.200000000000003" customHeight="1" x14ac:dyDescent="0.35">
      <c r="A78" s="15" t="s">
        <v>40</v>
      </c>
      <c r="B78" s="83" t="s">
        <v>84</v>
      </c>
      <c r="C78" s="83"/>
      <c r="D78" s="83"/>
      <c r="E78" s="83"/>
      <c r="F78" s="83"/>
      <c r="G78" s="83"/>
      <c r="H78" s="83"/>
      <c r="I78" s="83"/>
      <c r="K78" s="29"/>
      <c r="L78" s="29"/>
      <c r="M78" s="29"/>
    </row>
    <row r="79" spans="1:17" s="16" customFormat="1" ht="40.200000000000003" customHeight="1" x14ac:dyDescent="0.35">
      <c r="A79" s="15" t="s">
        <v>41</v>
      </c>
      <c r="B79" s="86" t="s">
        <v>86</v>
      </c>
      <c r="C79" s="86"/>
      <c r="D79" s="86"/>
      <c r="E79" s="86"/>
      <c r="F79" s="86"/>
      <c r="G79" s="86"/>
      <c r="H79" s="86"/>
      <c r="I79" s="86"/>
      <c r="K79" s="29"/>
      <c r="L79" s="29"/>
      <c r="M79" s="29"/>
    </row>
    <row r="80" spans="1:17" s="16" customFormat="1" ht="40.200000000000003" customHeight="1" x14ac:dyDescent="0.35">
      <c r="A80" s="15" t="s">
        <v>42</v>
      </c>
      <c r="B80" s="83" t="s">
        <v>46</v>
      </c>
      <c r="C80" s="83"/>
      <c r="D80" s="83"/>
      <c r="E80" s="83"/>
      <c r="F80" s="83"/>
      <c r="G80" s="83"/>
      <c r="H80" s="83"/>
      <c r="I80" s="83"/>
      <c r="K80" s="29"/>
      <c r="L80" s="29"/>
      <c r="M80" s="29"/>
    </row>
    <row r="81" spans="1:13" s="16" customFormat="1" ht="40.200000000000003" customHeight="1" x14ac:dyDescent="0.35">
      <c r="A81" s="15" t="s">
        <v>35</v>
      </c>
      <c r="B81" s="83" t="s">
        <v>47</v>
      </c>
      <c r="C81" s="83"/>
      <c r="D81" s="83"/>
      <c r="E81" s="83"/>
      <c r="F81" s="83"/>
      <c r="G81" s="83"/>
      <c r="H81" s="83"/>
      <c r="I81" s="83"/>
      <c r="K81" s="29"/>
      <c r="L81" s="29"/>
      <c r="M81" s="29"/>
    </row>
    <row r="82" spans="1:13" s="16" customFormat="1" ht="40.200000000000003" customHeight="1" x14ac:dyDescent="0.35">
      <c r="A82" s="15" t="s">
        <v>43</v>
      </c>
      <c r="B82" s="83" t="s">
        <v>48</v>
      </c>
      <c r="C82" s="83"/>
      <c r="D82" s="83"/>
      <c r="E82" s="83"/>
      <c r="F82" s="83"/>
      <c r="G82" s="83"/>
      <c r="H82" s="83"/>
      <c r="I82" s="83"/>
      <c r="K82" s="29"/>
      <c r="L82" s="29"/>
      <c r="M82" s="29"/>
    </row>
    <row r="83" spans="1:13" s="16" customFormat="1" ht="40.200000000000003" customHeight="1" x14ac:dyDescent="0.3">
      <c r="A83" s="15" t="s">
        <v>151</v>
      </c>
      <c r="B83" s="81" t="s">
        <v>152</v>
      </c>
      <c r="C83" s="81"/>
      <c r="D83" s="81"/>
      <c r="E83" s="81"/>
      <c r="F83" s="81"/>
      <c r="G83" s="81"/>
      <c r="H83" s="81"/>
      <c r="I83" s="81"/>
      <c r="K83" s="29"/>
      <c r="L83" s="29"/>
      <c r="M83" s="29"/>
    </row>
  </sheetData>
  <mergeCells count="15">
    <mergeCell ref="B83:I83"/>
    <mergeCell ref="A8:A9"/>
    <mergeCell ref="B8:C9"/>
    <mergeCell ref="D8:D9"/>
    <mergeCell ref="E8:G8"/>
    <mergeCell ref="H8:H9"/>
    <mergeCell ref="B81:I81"/>
    <mergeCell ref="B82:I82"/>
    <mergeCell ref="B10:C10"/>
    <mergeCell ref="B75:I75"/>
    <mergeCell ref="B76:I76"/>
    <mergeCell ref="B77:I77"/>
    <mergeCell ref="B78:I78"/>
    <mergeCell ref="B79:I79"/>
    <mergeCell ref="B80:I80"/>
  </mergeCells>
  <pageMargins left="0.7" right="0.7" top="0.75" bottom="0.75" header="0.3" footer="0.3"/>
  <pageSetup paperSize="9" orientation="landscape" horizontalDpi="180" verticalDpi="18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5"/>
  <sheetViews>
    <sheetView tabSelected="1" topLeftCell="A175" workbookViewId="0">
      <selection activeCell="C94" sqref="C94"/>
    </sheetView>
  </sheetViews>
  <sheetFormatPr defaultColWidth="12.33203125" defaultRowHeight="10.199999999999999" x14ac:dyDescent="0.2"/>
  <cols>
    <col min="1" max="1" width="12.33203125" style="40"/>
    <col min="2" max="2" width="31.88671875" style="40" customWidth="1"/>
    <col min="3" max="3" width="7.5546875" style="40" customWidth="1"/>
    <col min="4" max="6" width="5.77734375" style="40" customWidth="1"/>
    <col min="7" max="7" width="9.109375" style="40" customWidth="1"/>
    <col min="8" max="16384" width="12.33203125" style="40"/>
  </cols>
  <sheetData>
    <row r="1" spans="1:10" x14ac:dyDescent="0.2">
      <c r="A1" s="88" t="s">
        <v>134</v>
      </c>
      <c r="B1" s="88"/>
      <c r="C1" s="88"/>
      <c r="D1" s="88"/>
      <c r="E1" s="88"/>
      <c r="F1" s="88"/>
      <c r="G1" s="88"/>
      <c r="H1" s="88"/>
      <c r="I1" s="39"/>
      <c r="J1" s="39"/>
    </row>
    <row r="2" spans="1:10" x14ac:dyDescent="0.2">
      <c r="A2" s="43" t="s">
        <v>24</v>
      </c>
      <c r="B2" s="43"/>
      <c r="C2" s="43"/>
      <c r="D2" s="43"/>
      <c r="E2" s="43"/>
      <c r="F2" s="43"/>
      <c r="G2" s="43"/>
      <c r="H2" s="43"/>
      <c r="I2" s="43"/>
      <c r="J2" s="43"/>
    </row>
    <row r="3" spans="1:10" x14ac:dyDescent="0.2">
      <c r="A3" s="43"/>
      <c r="B3" s="43"/>
      <c r="C3" s="43"/>
      <c r="D3" s="43"/>
      <c r="E3" s="43"/>
      <c r="F3" s="43"/>
      <c r="G3" s="43"/>
      <c r="H3" s="43"/>
      <c r="I3" s="43"/>
      <c r="J3" s="43"/>
    </row>
    <row r="4" spans="1:10" x14ac:dyDescent="0.2">
      <c r="A4" s="41" t="s">
        <v>0</v>
      </c>
      <c r="B4" s="42"/>
      <c r="C4" s="71" t="s">
        <v>138</v>
      </c>
      <c r="D4" s="72" t="s">
        <v>139</v>
      </c>
      <c r="E4" s="72"/>
      <c r="F4" s="43" t="s">
        <v>30</v>
      </c>
      <c r="G4" s="70" t="s">
        <v>135</v>
      </c>
      <c r="H4" s="44" t="s">
        <v>136</v>
      </c>
      <c r="I4" s="39"/>
      <c r="J4" s="39"/>
    </row>
    <row r="5" spans="1:10" x14ac:dyDescent="0.2">
      <c r="A5" s="39"/>
      <c r="B5" s="42"/>
      <c r="C5" s="73" t="s">
        <v>140</v>
      </c>
      <c r="D5" s="45">
        <v>1</v>
      </c>
      <c r="E5" s="46"/>
      <c r="F5" s="39"/>
      <c r="G5" s="47"/>
      <c r="H5" s="48"/>
      <c r="I5" s="89"/>
      <c r="J5" s="89"/>
    </row>
    <row r="6" spans="1:10" ht="20.399999999999999" x14ac:dyDescent="0.2">
      <c r="A6" s="87" t="s">
        <v>26</v>
      </c>
      <c r="B6" s="87" t="s">
        <v>27</v>
      </c>
      <c r="C6" s="87" t="s">
        <v>28</v>
      </c>
      <c r="D6" s="87" t="s">
        <v>1</v>
      </c>
      <c r="E6" s="87"/>
      <c r="F6" s="87"/>
      <c r="G6" s="87" t="s">
        <v>2</v>
      </c>
      <c r="H6" s="50" t="s">
        <v>29</v>
      </c>
    </row>
    <row r="7" spans="1:10" x14ac:dyDescent="0.2">
      <c r="A7" s="87"/>
      <c r="B7" s="87"/>
      <c r="C7" s="87"/>
      <c r="D7" s="51" t="s">
        <v>3</v>
      </c>
      <c r="E7" s="51" t="s">
        <v>4</v>
      </c>
      <c r="F7" s="51" t="s">
        <v>5</v>
      </c>
      <c r="G7" s="87"/>
      <c r="H7" s="52"/>
    </row>
    <row r="8" spans="1:10" x14ac:dyDescent="0.2">
      <c r="A8" s="53">
        <v>1</v>
      </c>
      <c r="B8" s="53">
        <v>2</v>
      </c>
      <c r="C8" s="53">
        <v>3</v>
      </c>
      <c r="D8" s="53">
        <v>4</v>
      </c>
      <c r="E8" s="53">
        <v>5</v>
      </c>
      <c r="F8" s="53">
        <v>6</v>
      </c>
      <c r="G8" s="53">
        <v>7</v>
      </c>
      <c r="H8" s="54"/>
    </row>
    <row r="9" spans="1:10" ht="10.199999999999999" customHeight="1" x14ac:dyDescent="0.2">
      <c r="A9" s="55" t="s">
        <v>50</v>
      </c>
      <c r="B9" s="56"/>
      <c r="C9" s="57"/>
      <c r="D9" s="57"/>
      <c r="E9" s="57"/>
      <c r="F9" s="57"/>
      <c r="G9" s="58"/>
      <c r="H9" s="59"/>
    </row>
    <row r="10" spans="1:10" ht="10.199999999999999" customHeight="1" x14ac:dyDescent="0.2">
      <c r="B10" s="60" t="s">
        <v>116</v>
      </c>
      <c r="C10" s="61">
        <v>200</v>
      </c>
      <c r="D10" s="62">
        <f>IFERROR(VLOOKUP($B10,блюда!$B$11:$I$65,4,FALSE)*$C10/100,"")</f>
        <v>4.2</v>
      </c>
      <c r="E10" s="62">
        <f>IFERROR(VLOOKUP($B10,блюда!$B$11:$I$65,5,FALSE)*$C10/100,"")</f>
        <v>2.8</v>
      </c>
      <c r="F10" s="62">
        <f>IFERROR(VLOOKUP($B10,блюда!$B$11:$I$65,6,FALSE)*$C10/100,"")</f>
        <v>42.2</v>
      </c>
      <c r="G10" s="62">
        <f>IFERROR(VLOOKUP($B10,блюда!$B$11:$I$65,7,FALSE)*$C10/100,"")</f>
        <v>198</v>
      </c>
      <c r="H10" s="62" t="str">
        <f>IFERROR(VLOOKUP($B10,блюда!$B$11:$I$65,8,FALSE),"")</f>
        <v>54-4к-2020 (8)</v>
      </c>
    </row>
    <row r="11" spans="1:10" ht="10.199999999999999" customHeight="1" x14ac:dyDescent="0.2">
      <c r="B11" s="60" t="s">
        <v>118</v>
      </c>
      <c r="C11" s="61">
        <v>200</v>
      </c>
      <c r="D11" s="62">
        <f>IFERROR(VLOOKUP($B11,блюда!$B$11:$I$65,4,FALSE)*$C11/100,"")</f>
        <v>4.8</v>
      </c>
      <c r="E11" s="62">
        <f>IFERROR(VLOOKUP($B11,блюда!$B$11:$I$65,5,FALSE)*$C11/100,"")</f>
        <v>3</v>
      </c>
      <c r="F11" s="62">
        <f>IFERROR(VLOOKUP($B11,блюда!$B$11:$I$65,6,FALSE)*$C11/100,"")</f>
        <v>11.4</v>
      </c>
      <c r="G11" s="62">
        <f>IFERROR(VLOOKUP($B11,блюда!$B$11:$I$65,7,FALSE)*$C11/100,"")</f>
        <v>90.6</v>
      </c>
      <c r="H11" s="62" t="str">
        <f>IFERROR(VLOOKUP($B11,блюда!$B$11:$I$65,8,FALSE),"")</f>
        <v>54-2гн-2020 (8)</v>
      </c>
    </row>
    <row r="12" spans="1:10" s="63" customFormat="1" ht="10.199999999999999" customHeight="1" x14ac:dyDescent="0.2">
      <c r="B12" s="60" t="s">
        <v>124</v>
      </c>
      <c r="C12" s="61">
        <v>50</v>
      </c>
      <c r="D12" s="62">
        <f>IFERROR(VLOOKUP($B12,блюда!$B$11:$I$65,4,FALSE)*$C12/100,"")</f>
        <v>0.2</v>
      </c>
      <c r="E12" s="62">
        <f>IFERROR(VLOOKUP($B12,блюда!$B$11:$I$65,5,FALSE)*$C12/100,"")</f>
        <v>0.2</v>
      </c>
      <c r="F12" s="62">
        <f>IFERROR(VLOOKUP($B12,блюда!$B$11:$I$65,6,FALSE)*$C12/100,"")</f>
        <v>4.9000000000000004</v>
      </c>
      <c r="G12" s="62">
        <f>IFERROR(VLOOKUP($B12,блюда!$B$11:$I$65,7,FALSE)*$C12/100,"")</f>
        <v>220</v>
      </c>
      <c r="H12" s="62" t="str">
        <f>IFERROR(VLOOKUP($B12,блюда!$B$11:$I$65,8,FALSE),"")</f>
        <v>т/н</v>
      </c>
    </row>
    <row r="13" spans="1:10" s="63" customFormat="1" ht="10.199999999999999" customHeight="1" x14ac:dyDescent="0.2">
      <c r="B13" s="60" t="s">
        <v>7</v>
      </c>
      <c r="C13" s="61">
        <v>30</v>
      </c>
      <c r="D13" s="62">
        <f>IFERROR(VLOOKUP($B13,блюда!$B$11:$I$65,4,FALSE)*$C13/100,"")</f>
        <v>2.7</v>
      </c>
      <c r="E13" s="62">
        <f>IFERROR(VLOOKUP($B13,блюда!$B$11:$I$65,5,FALSE)*$C13/100,"")</f>
        <v>0.3</v>
      </c>
      <c r="F13" s="62">
        <f>IFERROR(VLOOKUP($B13,блюда!$B$11:$I$65,6,FALSE)*$C13/100,"")</f>
        <v>17.100000000000001</v>
      </c>
      <c r="G13" s="62">
        <f>IFERROR(VLOOKUP($B13,блюда!$B$11:$I$65,7,FALSE)*$C13/100,"")</f>
        <v>94.8</v>
      </c>
      <c r="H13" s="62" t="str">
        <f>IFERROR(VLOOKUP($B13,блюда!$B$11:$I$65,8,FALSE),"")</f>
        <v>т/н</v>
      </c>
    </row>
    <row r="14" spans="1:10" s="63" customFormat="1" ht="10.199999999999999" customHeight="1" x14ac:dyDescent="0.2">
      <c r="B14" s="60" t="s">
        <v>8</v>
      </c>
      <c r="C14" s="61">
        <v>30</v>
      </c>
      <c r="D14" s="62">
        <f>IFERROR(VLOOKUP($B14,блюда!$B$11:$I$65,4,FALSE)*$C14/100,"")</f>
        <v>0.3</v>
      </c>
      <c r="E14" s="62">
        <f>IFERROR(VLOOKUP($B14,блюда!$B$11:$I$65,5,FALSE)*$C14/100,"")</f>
        <v>0.3</v>
      </c>
      <c r="F14" s="62">
        <f>IFERROR(VLOOKUP($B14,блюда!$B$11:$I$65,6,FALSE)*$C14/100,"")</f>
        <v>9.9</v>
      </c>
      <c r="G14" s="62">
        <f>IFERROR(VLOOKUP($B14,блюда!$B$11:$I$65,7,FALSE)*$C14/100,"")</f>
        <v>81.900000000000006</v>
      </c>
      <c r="H14" s="62" t="str">
        <f>IFERROR(VLOOKUP($B14,блюда!$B$11:$I$65,8,FALSE),"")</f>
        <v>т/н</v>
      </c>
    </row>
    <row r="15" spans="1:10" s="63" customFormat="1" ht="10.199999999999999" customHeight="1" x14ac:dyDescent="0.2">
      <c r="B15" s="60"/>
      <c r="C15" s="61"/>
      <c r="D15" s="62" t="str">
        <f>IFERROR(VLOOKUP($B15,блюда!$B$11:$I$65,4,FALSE)*$C15/100,"")</f>
        <v/>
      </c>
      <c r="E15" s="62" t="str">
        <f>IFERROR(VLOOKUP($B15,блюда!$B$11:$I$65,5,FALSE)*$C15/100,"")</f>
        <v/>
      </c>
      <c r="F15" s="62" t="str">
        <f>IFERROR(VLOOKUP($B15,блюда!$B$11:$I$65,6,FALSE)*$C15/100,"")</f>
        <v/>
      </c>
      <c r="G15" s="62" t="str">
        <f>IFERROR(VLOOKUP($B15,блюда!$B$11:$I$65,7,FALSE)*$C15/100,"")</f>
        <v/>
      </c>
      <c r="H15" s="62" t="str">
        <f>IFERROR(VLOOKUP($B15,блюда!$B$11:$I$65,8,FALSE),"")</f>
        <v/>
      </c>
    </row>
    <row r="16" spans="1:10" ht="10.199999999999999" customHeight="1" x14ac:dyDescent="0.2">
      <c r="A16" s="64" t="s">
        <v>65</v>
      </c>
      <c r="B16" s="65"/>
      <c r="C16" s="66">
        <f>SUM(C10:C15)</f>
        <v>510</v>
      </c>
      <c r="D16" s="62">
        <f>SUM(D10:D15)</f>
        <v>12.2</v>
      </c>
      <c r="E16" s="62">
        <f>SUM(E10:E15)</f>
        <v>6.6</v>
      </c>
      <c r="F16" s="62">
        <f>SUM(F10:F15)</f>
        <v>85.5</v>
      </c>
      <c r="G16" s="69">
        <f>SUM(G10:G15)</f>
        <v>685.3</v>
      </c>
      <c r="H16" s="52"/>
    </row>
    <row r="17" spans="1:8" ht="10.199999999999999" customHeight="1" x14ac:dyDescent="0.2">
      <c r="A17" s="55" t="s">
        <v>10</v>
      </c>
      <c r="B17" s="56"/>
      <c r="C17" s="57"/>
      <c r="D17" s="57"/>
      <c r="E17" s="57"/>
      <c r="F17" s="57"/>
      <c r="G17" s="58"/>
      <c r="H17" s="59"/>
    </row>
    <row r="18" spans="1:8" ht="10.199999999999999" customHeight="1" x14ac:dyDescent="0.2">
      <c r="B18" s="60" t="s">
        <v>9</v>
      </c>
      <c r="C18" s="61">
        <v>250</v>
      </c>
      <c r="D18" s="62">
        <f>IFERROR(VLOOKUP($B18,блюда!$B$11:$I$65,4,FALSE)*$C18/100,"")</f>
        <v>10</v>
      </c>
      <c r="E18" s="62">
        <f>IFERROR(VLOOKUP($B18,блюда!$B$11:$I$65,5,FALSE)*$C18/100,"")</f>
        <v>5</v>
      </c>
      <c r="F18" s="62">
        <f>IFERROR(VLOOKUP($B18,блюда!$B$11:$I$65,6,FALSE)*$C18/100,"")</f>
        <v>17.5</v>
      </c>
      <c r="G18" s="62">
        <f>IFERROR(VLOOKUP($B18,блюда!$B$11:$I$65,7,FALSE)*$C18/100,"")</f>
        <v>155</v>
      </c>
      <c r="H18" s="62" t="str">
        <f>IFERROR(VLOOKUP($B18,блюда!$B$11:$I$65,8,FALSE),"")</f>
        <v>87 (5)</v>
      </c>
    </row>
    <row r="19" spans="1:8" ht="10.199999999999999" customHeight="1" x14ac:dyDescent="0.2">
      <c r="B19" s="60" t="s">
        <v>81</v>
      </c>
      <c r="C19" s="61">
        <v>180</v>
      </c>
      <c r="D19" s="62">
        <f>IFERROR(VLOOKUP($B19,блюда!$B$11:$I$65,4,FALSE)*$C19/100,"")</f>
        <v>5.94</v>
      </c>
      <c r="E19" s="62">
        <f>IFERROR(VLOOKUP($B19,блюда!$B$11:$I$65,5,FALSE)*$C19/100,"")</f>
        <v>5.94</v>
      </c>
      <c r="F19" s="62">
        <f>IFERROR(VLOOKUP($B19,блюда!$B$11:$I$65,6,FALSE)*$C19/100,"")</f>
        <v>38.159999999999997</v>
      </c>
      <c r="G19" s="62">
        <f>IFERROR(VLOOKUP($B19,блюда!$B$11:$I$65,7,FALSE)*$C19/100,"")</f>
        <v>250.2</v>
      </c>
      <c r="H19" s="62" t="str">
        <f>IFERROR(VLOOKUP($B19,блюда!$B$11:$I$65,8,FALSE),"")</f>
        <v>203 (2)</v>
      </c>
    </row>
    <row r="20" spans="1:8" s="63" customFormat="1" ht="10.199999999999999" customHeight="1" x14ac:dyDescent="0.2">
      <c r="B20" s="60" t="s">
        <v>22</v>
      </c>
      <c r="C20" s="61">
        <v>100</v>
      </c>
      <c r="D20" s="62">
        <f>IFERROR(VLOOKUP($B20,блюда!$B$11:$I$65,4,FALSE)*$C20/100,"")</f>
        <v>19.329999999999998</v>
      </c>
      <c r="E20" s="62">
        <f>IFERROR(VLOOKUP($B20,блюда!$B$11:$I$65,5,FALSE)*$C20/100,"")</f>
        <v>4.92</v>
      </c>
      <c r="F20" s="62">
        <f>IFERROR(VLOOKUP($B20,блюда!$B$11:$I$65,6,FALSE)*$C20/100,"")</f>
        <v>12.67</v>
      </c>
      <c r="G20" s="62">
        <f>IFERROR(VLOOKUP($B20,блюда!$B$11:$I$65,7,FALSE)*$C20/100,"")</f>
        <v>171.07</v>
      </c>
      <c r="H20" s="62" t="str">
        <f>IFERROR(VLOOKUP($B20,блюда!$B$11:$I$65,8,FALSE),"")</f>
        <v>295 (3)</v>
      </c>
    </row>
    <row r="21" spans="1:8" s="63" customFormat="1" ht="10.199999999999999" customHeight="1" x14ac:dyDescent="0.2">
      <c r="B21" s="60" t="s">
        <v>31</v>
      </c>
      <c r="C21" s="61">
        <v>60</v>
      </c>
      <c r="D21" s="62">
        <f>IFERROR(VLOOKUP($B21,блюда!$B$11:$I$65,4,FALSE)*$C21/100,"")</f>
        <v>3</v>
      </c>
      <c r="E21" s="62">
        <f>IFERROR(VLOOKUP($B21,блюда!$B$11:$I$65,5,FALSE)*$C21/100,"")</f>
        <v>4.9800000000000004</v>
      </c>
      <c r="F21" s="62">
        <f>IFERROR(VLOOKUP($B21,блюда!$B$11:$I$65,6,FALSE)*$C21/100,"")</f>
        <v>15</v>
      </c>
      <c r="G21" s="62">
        <f>IFERROR(VLOOKUP($B21,блюда!$B$11:$I$65,7,FALSE)*$C21/100,"")</f>
        <v>40.020000000000003</v>
      </c>
      <c r="H21" s="62" t="str">
        <f>IFERROR(VLOOKUP($B21,блюда!$B$11:$I$65,8,FALSE),"")</f>
        <v>321 (3)</v>
      </c>
    </row>
    <row r="22" spans="1:8" ht="10.199999999999999" customHeight="1" x14ac:dyDescent="0.2">
      <c r="B22" s="60" t="s">
        <v>12</v>
      </c>
      <c r="C22" s="61">
        <v>200</v>
      </c>
      <c r="D22" s="62">
        <f>IFERROR(VLOOKUP($B22,блюда!$B$11:$I$65,4,FALSE)*$C22/100,"")</f>
        <v>0.6</v>
      </c>
      <c r="E22" s="62">
        <f>IFERROR(VLOOKUP($B22,блюда!$B$11:$I$65,5,FALSE)*$C22/100,"")</f>
        <v>0</v>
      </c>
      <c r="F22" s="62">
        <f>IFERROR(VLOOKUP($B22,блюда!$B$11:$I$65,6,FALSE)*$C22/100,"")</f>
        <v>22.8</v>
      </c>
      <c r="G22" s="62">
        <f>IFERROR(VLOOKUP($B22,блюда!$B$11:$I$65,7,FALSE)*$C22/100,"")</f>
        <v>93.2</v>
      </c>
      <c r="H22" s="62" t="str">
        <f>IFERROR(VLOOKUP($B22,блюда!$B$11:$I$65,8,FALSE),"")</f>
        <v>349 (3)</v>
      </c>
    </row>
    <row r="23" spans="1:8" ht="10.199999999999999" customHeight="1" x14ac:dyDescent="0.2">
      <c r="B23" s="60" t="s">
        <v>7</v>
      </c>
      <c r="C23" s="61">
        <v>30</v>
      </c>
      <c r="D23" s="62">
        <f>IFERROR(VLOOKUP($B23,блюда!$B$11:$I$65,4,FALSE)*$C23/100,"")</f>
        <v>2.7</v>
      </c>
      <c r="E23" s="62">
        <f>IFERROR(VLOOKUP($B23,блюда!$B$11:$I$65,5,FALSE)*$C23/100,"")</f>
        <v>0.3</v>
      </c>
      <c r="F23" s="62">
        <f>IFERROR(VLOOKUP($B23,блюда!$B$11:$I$65,6,FALSE)*$C23/100,"")</f>
        <v>17.100000000000001</v>
      </c>
      <c r="G23" s="62">
        <f>IFERROR(VLOOKUP($B23,блюда!$B$11:$I$65,7,FALSE)*$C23/100,"")</f>
        <v>94.8</v>
      </c>
      <c r="H23" s="62" t="str">
        <f>IFERROR(VLOOKUP($B23,блюда!$B$11:$I$65,8,FALSE),"")</f>
        <v>т/н</v>
      </c>
    </row>
    <row r="24" spans="1:8" ht="10.199999999999999" customHeight="1" x14ac:dyDescent="0.2">
      <c r="B24" s="60" t="s">
        <v>8</v>
      </c>
      <c r="C24" s="61">
        <v>30</v>
      </c>
      <c r="D24" s="62">
        <f>IFERROR(VLOOKUP($B24,блюда!$B$11:$I$65,4,FALSE)*$C24/100,"")</f>
        <v>0.3</v>
      </c>
      <c r="E24" s="62">
        <f>IFERROR(VLOOKUP($B24,блюда!$B$11:$I$65,5,FALSE)*$C24/100,"")</f>
        <v>0.3</v>
      </c>
      <c r="F24" s="62">
        <f>IFERROR(VLOOKUP($B24,блюда!$B$11:$I$65,6,FALSE)*$C24/100,"")</f>
        <v>9.9</v>
      </c>
      <c r="G24" s="62">
        <f>IFERROR(VLOOKUP($B24,блюда!$B$11:$I$65,7,FALSE)*$C24/100,"")</f>
        <v>81.900000000000006</v>
      </c>
      <c r="H24" s="62" t="str">
        <f>IFERROR(VLOOKUP($B24,блюда!$B$11:$I$65,8,FALSE),"")</f>
        <v>т/н</v>
      </c>
    </row>
    <row r="25" spans="1:8" x14ac:dyDescent="0.2">
      <c r="A25" s="67" t="s">
        <v>66</v>
      </c>
      <c r="B25" s="68"/>
      <c r="C25" s="66">
        <f>SUM(C18:C24)</f>
        <v>850</v>
      </c>
      <c r="D25" s="62">
        <f>SUM(D18:D24)</f>
        <v>41.87</v>
      </c>
      <c r="E25" s="62">
        <f>SUM(E18:E24)</f>
        <v>21.440000000000005</v>
      </c>
      <c r="F25" s="62">
        <f>SUM(F18:F24)</f>
        <v>133.13</v>
      </c>
      <c r="G25" s="69">
        <f>SUM(G18:G24)</f>
        <v>886.18999999999994</v>
      </c>
      <c r="H25" s="52"/>
    </row>
    <row r="26" spans="1:8" ht="10.199999999999999" customHeight="1" x14ac:dyDescent="0.2">
      <c r="A26" s="55"/>
      <c r="B26" s="56"/>
      <c r="C26" s="57"/>
      <c r="D26" s="57"/>
      <c r="E26" s="57"/>
      <c r="F26" s="57"/>
      <c r="G26" s="58"/>
      <c r="H26" s="59"/>
    </row>
    <row r="27" spans="1:8" ht="10.199999999999999" customHeight="1" x14ac:dyDescent="0.2">
      <c r="B27" s="60"/>
      <c r="C27" s="61"/>
      <c r="D27" s="62"/>
      <c r="E27" s="62"/>
      <c r="F27" s="62"/>
      <c r="G27" s="62"/>
      <c r="H27" s="62"/>
    </row>
    <row r="28" spans="1:8" ht="10.199999999999999" customHeight="1" x14ac:dyDescent="0.2">
      <c r="B28" s="60"/>
      <c r="C28" s="61"/>
      <c r="D28" s="62"/>
      <c r="E28" s="62"/>
      <c r="F28" s="62"/>
      <c r="G28" s="62"/>
      <c r="H28" s="62"/>
    </row>
    <row r="29" spans="1:8" ht="10.199999999999999" customHeight="1" x14ac:dyDescent="0.2">
      <c r="B29" s="60"/>
      <c r="C29" s="61"/>
      <c r="D29" s="62"/>
      <c r="E29" s="62"/>
      <c r="F29" s="62"/>
      <c r="G29" s="62"/>
      <c r="H29" s="62"/>
    </row>
    <row r="30" spans="1:8" x14ac:dyDescent="0.2">
      <c r="A30" s="67"/>
      <c r="B30" s="68"/>
      <c r="C30" s="66"/>
      <c r="D30" s="62"/>
      <c r="E30" s="62"/>
      <c r="F30" s="62"/>
      <c r="G30" s="69"/>
      <c r="H30" s="52"/>
    </row>
    <row r="31" spans="1:8" x14ac:dyDescent="0.2">
      <c r="A31" s="67" t="s">
        <v>67</v>
      </c>
      <c r="B31" s="68"/>
      <c r="C31" s="66">
        <f>SUM(C16,C25,C30)</f>
        <v>1360</v>
      </c>
      <c r="D31" s="62">
        <f>SUM(D16,D25,D30)</f>
        <v>54.069999999999993</v>
      </c>
      <c r="E31" s="62">
        <f>SUM(E16,E25,E30)</f>
        <v>28.040000000000006</v>
      </c>
      <c r="F31" s="62">
        <f>SUM(F16,F25,F30)</f>
        <v>218.63</v>
      </c>
      <c r="G31" s="69">
        <f>SUM(G16,G25,G30)</f>
        <v>1571.4899999999998</v>
      </c>
      <c r="H31" s="52"/>
    </row>
    <row r="32" spans="1:8" x14ac:dyDescent="0.2">
      <c r="A32" s="74"/>
      <c r="B32" s="75"/>
      <c r="C32" s="74"/>
      <c r="D32" s="76"/>
      <c r="E32" s="76"/>
      <c r="F32" s="76"/>
      <c r="G32" s="77"/>
      <c r="H32" s="78"/>
    </row>
    <row r="33" spans="1:10" x14ac:dyDescent="0.2">
      <c r="A33" s="74"/>
      <c r="B33" s="75"/>
      <c r="C33" s="74"/>
      <c r="D33" s="76"/>
      <c r="E33" s="76"/>
      <c r="F33" s="76"/>
      <c r="G33" s="77"/>
      <c r="H33" s="78"/>
    </row>
    <row r="34" spans="1:10" x14ac:dyDescent="0.2">
      <c r="A34" s="74"/>
      <c r="B34" s="75"/>
      <c r="C34" s="74"/>
      <c r="D34" s="76"/>
      <c r="E34" s="76"/>
      <c r="F34" s="76"/>
      <c r="G34" s="77"/>
      <c r="H34" s="78"/>
    </row>
    <row r="35" spans="1:10" x14ac:dyDescent="0.2">
      <c r="A35" s="74"/>
      <c r="B35" s="75"/>
      <c r="C35" s="74"/>
      <c r="D35" s="76"/>
      <c r="E35" s="76"/>
      <c r="F35" s="76"/>
      <c r="G35" s="77"/>
      <c r="H35" s="78"/>
    </row>
    <row r="39" spans="1:10" x14ac:dyDescent="0.2">
      <c r="A39" s="88" t="s">
        <v>134</v>
      </c>
      <c r="B39" s="88"/>
      <c r="C39" s="88"/>
      <c r="D39" s="88"/>
      <c r="E39" s="88"/>
      <c r="F39" s="88"/>
      <c r="G39" s="88"/>
      <c r="H39" s="88"/>
      <c r="I39" s="49"/>
      <c r="J39" s="49"/>
    </row>
    <row r="40" spans="1:10" x14ac:dyDescent="0.2">
      <c r="A40" s="43" t="s">
        <v>24</v>
      </c>
      <c r="B40" s="43"/>
      <c r="C40" s="43"/>
      <c r="D40" s="43"/>
      <c r="E40" s="43"/>
      <c r="F40" s="43"/>
      <c r="G40" s="43"/>
      <c r="H40" s="43"/>
      <c r="I40" s="43"/>
      <c r="J40" s="43"/>
    </row>
    <row r="41" spans="1:10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</row>
    <row r="42" spans="1:10" x14ac:dyDescent="0.2">
      <c r="A42" s="41" t="s">
        <v>0</v>
      </c>
      <c r="B42" s="42"/>
      <c r="C42" s="71" t="s">
        <v>138</v>
      </c>
      <c r="D42" s="72" t="s">
        <v>137</v>
      </c>
      <c r="E42" s="72"/>
      <c r="F42" s="43" t="s">
        <v>30</v>
      </c>
      <c r="G42" s="70" t="s">
        <v>135</v>
      </c>
      <c r="H42" s="44" t="s">
        <v>136</v>
      </c>
      <c r="I42" s="49"/>
      <c r="J42" s="49"/>
    </row>
    <row r="43" spans="1:10" x14ac:dyDescent="0.2">
      <c r="A43" s="49"/>
      <c r="B43" s="42"/>
      <c r="C43" s="73" t="s">
        <v>140</v>
      </c>
      <c r="D43" s="45">
        <v>1</v>
      </c>
      <c r="E43" s="46"/>
      <c r="F43" s="49"/>
      <c r="G43" s="47"/>
      <c r="H43" s="48"/>
      <c r="I43" s="89"/>
      <c r="J43" s="89"/>
    </row>
    <row r="44" spans="1:10" ht="20.399999999999999" x14ac:dyDescent="0.2">
      <c r="A44" s="87" t="s">
        <v>26</v>
      </c>
      <c r="B44" s="87" t="s">
        <v>27</v>
      </c>
      <c r="C44" s="87" t="s">
        <v>28</v>
      </c>
      <c r="D44" s="87" t="s">
        <v>1</v>
      </c>
      <c r="E44" s="87"/>
      <c r="F44" s="87"/>
      <c r="G44" s="87" t="s">
        <v>2</v>
      </c>
      <c r="H44" s="50" t="s">
        <v>29</v>
      </c>
    </row>
    <row r="45" spans="1:10" x14ac:dyDescent="0.2">
      <c r="A45" s="87"/>
      <c r="B45" s="87"/>
      <c r="C45" s="87"/>
      <c r="D45" s="51" t="s">
        <v>3</v>
      </c>
      <c r="E45" s="51" t="s">
        <v>4</v>
      </c>
      <c r="F45" s="51" t="s">
        <v>5</v>
      </c>
      <c r="G45" s="87"/>
      <c r="H45" s="52"/>
    </row>
    <row r="46" spans="1:10" x14ac:dyDescent="0.2">
      <c r="A46" s="53">
        <v>1</v>
      </c>
      <c r="B46" s="53">
        <v>2</v>
      </c>
      <c r="C46" s="53">
        <v>3</v>
      </c>
      <c r="D46" s="53">
        <v>4</v>
      </c>
      <c r="E46" s="53">
        <v>5</v>
      </c>
      <c r="F46" s="53">
        <v>6</v>
      </c>
      <c r="G46" s="53">
        <v>7</v>
      </c>
      <c r="H46" s="54"/>
    </row>
    <row r="47" spans="1:10" ht="10.199999999999999" customHeight="1" x14ac:dyDescent="0.2">
      <c r="A47" s="55" t="s">
        <v>50</v>
      </c>
      <c r="B47" s="56"/>
      <c r="C47" s="57"/>
      <c r="D47" s="57"/>
      <c r="E47" s="57"/>
      <c r="F47" s="57"/>
      <c r="G47" s="58"/>
      <c r="H47" s="59"/>
    </row>
    <row r="48" spans="1:10" ht="10.199999999999999" customHeight="1" x14ac:dyDescent="0.2">
      <c r="B48" s="60" t="s">
        <v>53</v>
      </c>
      <c r="C48" s="61">
        <v>150</v>
      </c>
      <c r="D48" s="62">
        <f>IFERROR(VLOOKUP($B48,блюда!$B$11:$I$65,4,FALSE)*$C48/100,"")</f>
        <v>24</v>
      </c>
      <c r="E48" s="62">
        <f>IFERROR(VLOOKUP($B48,блюда!$B$11:$I$65,5,FALSE)*$C48/100,"")</f>
        <v>15</v>
      </c>
      <c r="F48" s="62">
        <f>IFERROR(VLOOKUP($B48,блюда!$B$11:$I$65,6,FALSE)*$C48/100,"")</f>
        <v>48</v>
      </c>
      <c r="G48" s="62">
        <f>IFERROR(VLOOKUP($B48,блюда!$B$11:$I$65,7,FALSE)*$C48/100,"")</f>
        <v>438</v>
      </c>
      <c r="H48" s="62" t="str">
        <f>IFERROR(VLOOKUP($B48,блюда!$B$11:$I$65,8,FALSE),"")</f>
        <v>223 (2)</v>
      </c>
    </row>
    <row r="49" spans="1:8" ht="10.199999999999999" customHeight="1" x14ac:dyDescent="0.2">
      <c r="B49" s="60" t="s">
        <v>23</v>
      </c>
      <c r="C49" s="61">
        <v>200</v>
      </c>
      <c r="D49" s="62">
        <f>IFERROR(VLOOKUP($B49,блюда!$B$11:$I$65,4,FALSE)*$C49/100,"")</f>
        <v>0.2</v>
      </c>
      <c r="E49" s="62">
        <f>IFERROR(VLOOKUP($B49,блюда!$B$11:$I$65,5,FALSE)*$C49/100,"")</f>
        <v>0</v>
      </c>
      <c r="F49" s="62">
        <f>IFERROR(VLOOKUP($B49,блюда!$B$11:$I$65,6,FALSE)*$C49/100,"")</f>
        <v>6.5</v>
      </c>
      <c r="G49" s="62">
        <f>IFERROR(VLOOKUP($B49,блюда!$B$11:$I$65,7,FALSE)*$C49/100,"")</f>
        <v>26.4</v>
      </c>
      <c r="H49" s="62" t="str">
        <f>IFERROR(VLOOKUP($B49,блюда!$B$11:$I$65,8,FALSE),"")</f>
        <v>685 (1)</v>
      </c>
    </row>
    <row r="50" spans="1:8" s="63" customFormat="1" ht="10.199999999999999" customHeight="1" x14ac:dyDescent="0.2">
      <c r="B50" s="60" t="s">
        <v>7</v>
      </c>
      <c r="C50" s="61">
        <v>30</v>
      </c>
      <c r="D50" s="62">
        <f>IFERROR(VLOOKUP($B50,блюда!$B$11:$I$65,4,FALSE)*$C50/100,"")</f>
        <v>2.7</v>
      </c>
      <c r="E50" s="62">
        <f>IFERROR(VLOOKUP($B50,блюда!$B$11:$I$65,5,FALSE)*$C50/100,"")</f>
        <v>0.3</v>
      </c>
      <c r="F50" s="62">
        <f>IFERROR(VLOOKUP($B50,блюда!$B$11:$I$65,6,FALSE)*$C50/100,"")</f>
        <v>17.100000000000001</v>
      </c>
      <c r="G50" s="62">
        <f>IFERROR(VLOOKUP($B50,блюда!$B$11:$I$65,7,FALSE)*$C50/100,"")</f>
        <v>94.8</v>
      </c>
      <c r="H50" s="62" t="str">
        <f>IFERROR(VLOOKUP($B50,блюда!$B$11:$I$65,8,FALSE),"")</f>
        <v>т/н</v>
      </c>
    </row>
    <row r="51" spans="1:8" s="63" customFormat="1" ht="10.199999999999999" customHeight="1" x14ac:dyDescent="0.2">
      <c r="B51" s="60" t="s">
        <v>8</v>
      </c>
      <c r="C51" s="61">
        <v>30</v>
      </c>
      <c r="D51" s="62">
        <f>IFERROR(VLOOKUP($B51,блюда!$B$11:$I$65,4,FALSE)*$C51/100,"")</f>
        <v>0.3</v>
      </c>
      <c r="E51" s="62">
        <f>IFERROR(VLOOKUP($B51,блюда!$B$11:$I$65,5,FALSE)*$C51/100,"")</f>
        <v>0.3</v>
      </c>
      <c r="F51" s="62">
        <f>IFERROR(VLOOKUP($B51,блюда!$B$11:$I$65,6,FALSE)*$C51/100,"")</f>
        <v>9.9</v>
      </c>
      <c r="G51" s="62">
        <f>IFERROR(VLOOKUP($B51,блюда!$B$11:$I$65,7,FALSE)*$C51/100,"")</f>
        <v>81.900000000000006</v>
      </c>
      <c r="H51" s="62" t="str">
        <f>IFERROR(VLOOKUP($B51,блюда!$B$11:$I$65,8,FALSE),"")</f>
        <v>т/н</v>
      </c>
    </row>
    <row r="52" spans="1:8" s="63" customFormat="1" ht="10.199999999999999" customHeight="1" x14ac:dyDescent="0.2">
      <c r="B52" s="60"/>
      <c r="C52" s="61"/>
      <c r="D52" s="62" t="str">
        <f>IFERROR(VLOOKUP($B52,блюда!$B$11:$I$65,4,FALSE)*$C52/100,"")</f>
        <v/>
      </c>
      <c r="E52" s="62" t="str">
        <f>IFERROR(VLOOKUP($B52,блюда!$B$11:$I$65,5,FALSE)*$C52/100,"")</f>
        <v/>
      </c>
      <c r="F52" s="62" t="str">
        <f>IFERROR(VLOOKUP($B52,блюда!$B$11:$I$65,6,FALSE)*$C52/100,"")</f>
        <v/>
      </c>
      <c r="G52" s="62" t="str">
        <f>IFERROR(VLOOKUP($B52,блюда!$B$11:$I$65,7,FALSE)*$C52/100,"")</f>
        <v/>
      </c>
      <c r="H52" s="62" t="str">
        <f>IFERROR(VLOOKUP($B52,блюда!$B$11:$I$65,8,FALSE),"")</f>
        <v/>
      </c>
    </row>
    <row r="53" spans="1:8" s="63" customFormat="1" ht="10.199999999999999" customHeight="1" x14ac:dyDescent="0.2">
      <c r="B53" s="60"/>
      <c r="C53" s="61"/>
      <c r="D53" s="62" t="str">
        <f>IFERROR(VLOOKUP($B53,блюда!$B$11:$I$65,4,FALSE)*$C53/100,"")</f>
        <v/>
      </c>
      <c r="E53" s="62" t="str">
        <f>IFERROR(VLOOKUP($B53,блюда!$B$11:$I$65,5,FALSE)*$C53/100,"")</f>
        <v/>
      </c>
      <c r="F53" s="62" t="str">
        <f>IFERROR(VLOOKUP($B53,блюда!$B$11:$I$65,6,FALSE)*$C53/100,"")</f>
        <v/>
      </c>
      <c r="G53" s="62" t="str">
        <f>IFERROR(VLOOKUP($B53,блюда!$B$11:$I$65,7,FALSE)*$C53/100,"")</f>
        <v/>
      </c>
      <c r="H53" s="62" t="str">
        <f>IFERROR(VLOOKUP($B53,блюда!$B$11:$I$65,8,FALSE),"")</f>
        <v/>
      </c>
    </row>
    <row r="54" spans="1:8" ht="10.199999999999999" customHeight="1" x14ac:dyDescent="0.2">
      <c r="A54" s="64" t="s">
        <v>65</v>
      </c>
      <c r="B54" s="65"/>
      <c r="C54" s="66">
        <f>SUM(C48:C53)</f>
        <v>410</v>
      </c>
      <c r="D54" s="62">
        <f>SUM(D48:D53)</f>
        <v>27.2</v>
      </c>
      <c r="E54" s="62">
        <f>SUM(E48:E53)</f>
        <v>15.600000000000001</v>
      </c>
      <c r="F54" s="62">
        <f>SUM(F48:F53)</f>
        <v>81.5</v>
      </c>
      <c r="G54" s="69">
        <f>SUM(G48:G53)</f>
        <v>641.09999999999991</v>
      </c>
      <c r="H54" s="52"/>
    </row>
    <row r="55" spans="1:8" ht="10.199999999999999" customHeight="1" x14ac:dyDescent="0.2">
      <c r="A55" s="55" t="s">
        <v>10</v>
      </c>
      <c r="B55" s="56"/>
      <c r="C55" s="57"/>
      <c r="D55" s="57"/>
      <c r="E55" s="57"/>
      <c r="F55" s="57"/>
      <c r="G55" s="58"/>
      <c r="H55" s="59"/>
    </row>
    <row r="56" spans="1:8" ht="10.199999999999999" customHeight="1" x14ac:dyDescent="0.2">
      <c r="B56" s="60" t="s">
        <v>78</v>
      </c>
      <c r="C56" s="61">
        <v>200</v>
      </c>
      <c r="D56" s="62">
        <f>IFERROR(VLOOKUP($B56,блюда!$B$11:$I$65,4,FALSE)*$C56/100,"")</f>
        <v>6</v>
      </c>
      <c r="E56" s="62">
        <f>IFERROR(VLOOKUP($B56,блюда!$B$11:$I$65,5,FALSE)*$C56/100,"")</f>
        <v>6</v>
      </c>
      <c r="F56" s="62">
        <f>IFERROR(VLOOKUP($B56,блюда!$B$11:$I$65,6,FALSE)*$C56/100,"")</f>
        <v>16</v>
      </c>
      <c r="G56" s="62">
        <f>IFERROR(VLOOKUP($B56,блюда!$B$11:$I$65,7,FALSE)*$C56/100,"")</f>
        <v>144</v>
      </c>
      <c r="H56" s="62" t="str">
        <f>IFERROR(VLOOKUP($B56,блюда!$B$11:$I$65,8,FALSE),"")</f>
        <v>132 (1) /107 (1)</v>
      </c>
    </row>
    <row r="57" spans="1:8" ht="10.199999999999999" customHeight="1" x14ac:dyDescent="0.2">
      <c r="B57" s="60" t="s">
        <v>89</v>
      </c>
      <c r="C57" s="61">
        <v>180</v>
      </c>
      <c r="D57" s="62">
        <f>IFERROR(VLOOKUP($B57,блюда!$B$11:$I$65,4,FALSE)*$C57/100,"")</f>
        <v>3.6</v>
      </c>
      <c r="E57" s="62">
        <f>IFERROR(VLOOKUP($B57,блюда!$B$11:$I$65,5,FALSE)*$C57/100,"")</f>
        <v>5.4</v>
      </c>
      <c r="F57" s="62">
        <f>IFERROR(VLOOKUP($B57,блюда!$B$11:$I$65,6,FALSE)*$C57/100,"")</f>
        <v>45</v>
      </c>
      <c r="G57" s="62">
        <f>IFERROR(VLOOKUP($B57,блюда!$B$11:$I$65,7,FALSE)*$C57/100,"")</f>
        <v>255.6</v>
      </c>
      <c r="H57" s="62" t="str">
        <f>IFERROR(VLOOKUP($B57,блюда!$B$11:$I$65,8,FALSE),"")</f>
        <v>304 (3)</v>
      </c>
    </row>
    <row r="58" spans="1:8" s="63" customFormat="1" ht="10.199999999999999" customHeight="1" x14ac:dyDescent="0.2">
      <c r="B58" s="60" t="s">
        <v>147</v>
      </c>
      <c r="C58" s="61">
        <v>100</v>
      </c>
      <c r="D58" s="62">
        <f>IFERROR(VLOOKUP($B58,блюда!$B$11:$I$65,4,FALSE)*$C58/100,"")</f>
        <v>17.25</v>
      </c>
      <c r="E58" s="62">
        <f>IFERROR(VLOOKUP($B58,блюда!$B$11:$I$65,5,FALSE)*$C58/100,"")</f>
        <v>14</v>
      </c>
      <c r="F58" s="62">
        <f>IFERROR(VLOOKUP($B58,блюда!$B$11:$I$65,6,FALSE)*$C58/100,"")</f>
        <v>4.125</v>
      </c>
      <c r="G58" s="62">
        <f>IFERROR(VLOOKUP($B58,блюда!$B$11:$I$65,7,FALSE)*$C58/100,"")</f>
        <v>211.75</v>
      </c>
      <c r="H58" s="62" t="str">
        <f>IFERROR(VLOOKUP($B58,блюда!$B$11:$I$65,8,FALSE),"")</f>
        <v>260 (2)</v>
      </c>
    </row>
    <row r="59" spans="1:8" s="63" customFormat="1" ht="10.199999999999999" customHeight="1" x14ac:dyDescent="0.2">
      <c r="B59" s="60" t="s">
        <v>23</v>
      </c>
      <c r="C59" s="61">
        <v>200</v>
      </c>
      <c r="D59" s="62">
        <f>IFERROR(VLOOKUP($B59,блюда!$B$11:$I$65,4,FALSE)*$C59/100,"")</f>
        <v>0.2</v>
      </c>
      <c r="E59" s="62">
        <f>IFERROR(VLOOKUP($B59,блюда!$B$11:$I$65,5,FALSE)*$C59/100,"")</f>
        <v>0</v>
      </c>
      <c r="F59" s="62">
        <f>IFERROR(VLOOKUP($B59,блюда!$B$11:$I$65,6,FALSE)*$C59/100,"")</f>
        <v>6.5</v>
      </c>
      <c r="G59" s="62">
        <f>IFERROR(VLOOKUP($B59,блюда!$B$11:$I$65,7,FALSE)*$C59/100,"")</f>
        <v>26.4</v>
      </c>
      <c r="H59" s="62" t="str">
        <f>IFERROR(VLOOKUP($B59,блюда!$B$11:$I$65,8,FALSE),"")</f>
        <v>685 (1)</v>
      </c>
    </row>
    <row r="60" spans="1:8" ht="10.199999999999999" customHeight="1" x14ac:dyDescent="0.2">
      <c r="B60" s="60" t="s">
        <v>7</v>
      </c>
      <c r="C60" s="61">
        <v>30</v>
      </c>
      <c r="D60" s="62">
        <f>IFERROR(VLOOKUP($B60,блюда!$B$11:$I$65,4,FALSE)*$C60/100,"")</f>
        <v>2.7</v>
      </c>
      <c r="E60" s="62">
        <f>IFERROR(VLOOKUP($B60,блюда!$B$11:$I$65,5,FALSE)*$C60/100,"")</f>
        <v>0.3</v>
      </c>
      <c r="F60" s="62">
        <f>IFERROR(VLOOKUP($B60,блюда!$B$11:$I$65,6,FALSE)*$C60/100,"")</f>
        <v>17.100000000000001</v>
      </c>
      <c r="G60" s="62">
        <f>IFERROR(VLOOKUP($B60,блюда!$B$11:$I$65,7,FALSE)*$C60/100,"")</f>
        <v>94.8</v>
      </c>
      <c r="H60" s="62" t="str">
        <f>IFERROR(VLOOKUP($B60,блюда!$B$11:$I$65,8,FALSE),"")</f>
        <v>т/н</v>
      </c>
    </row>
    <row r="61" spans="1:8" ht="10.199999999999999" customHeight="1" x14ac:dyDescent="0.2">
      <c r="B61" s="60" t="s">
        <v>8</v>
      </c>
      <c r="C61" s="61">
        <v>30</v>
      </c>
      <c r="D61" s="62">
        <f>IFERROR(VLOOKUP($B61,блюда!$B$11:$I$65,4,FALSE)*$C61/100,"")</f>
        <v>0.3</v>
      </c>
      <c r="E61" s="62">
        <f>IFERROR(VLOOKUP($B61,блюда!$B$11:$I$65,5,FALSE)*$C61/100,"")</f>
        <v>0.3</v>
      </c>
      <c r="F61" s="62">
        <f>IFERROR(VLOOKUP($B61,блюда!$B$11:$I$65,6,FALSE)*$C61/100,"")</f>
        <v>9.9</v>
      </c>
      <c r="G61" s="62">
        <f>IFERROR(VLOOKUP($B61,блюда!$B$11:$I$65,7,FALSE)*$C61/100,"")</f>
        <v>81.900000000000006</v>
      </c>
      <c r="H61" s="62" t="str">
        <f>IFERROR(VLOOKUP($B61,блюда!$B$11:$I$65,8,FALSE),"")</f>
        <v>т/н</v>
      </c>
    </row>
    <row r="62" spans="1:8" ht="10.199999999999999" customHeight="1" x14ac:dyDescent="0.2">
      <c r="B62" s="60"/>
      <c r="C62" s="61"/>
      <c r="D62" s="62" t="str">
        <f>IFERROR(VLOOKUP($B62,блюда!$B$11:$I$65,4,FALSE)*$C62/100,"")</f>
        <v/>
      </c>
      <c r="E62" s="62" t="str">
        <f>IFERROR(VLOOKUP($B62,блюда!$B$11:$I$65,5,FALSE)*$C62/100,"")</f>
        <v/>
      </c>
      <c r="F62" s="62" t="str">
        <f>IFERROR(VLOOKUP($B62,блюда!$B$11:$I$65,6,FALSE)*$C62/100,"")</f>
        <v/>
      </c>
      <c r="G62" s="62" t="str">
        <f>IFERROR(VLOOKUP($B62,блюда!$B$11:$I$65,7,FALSE)*$C62/100,"")</f>
        <v/>
      </c>
      <c r="H62" s="62" t="str">
        <f>IFERROR(VLOOKUP($B62,блюда!$B$11:$I$65,8,FALSE),"")</f>
        <v/>
      </c>
    </row>
    <row r="63" spans="1:8" x14ac:dyDescent="0.2">
      <c r="A63" s="67" t="s">
        <v>66</v>
      </c>
      <c r="B63" s="68"/>
      <c r="C63" s="66">
        <f>SUM(C56:C62)</f>
        <v>740</v>
      </c>
      <c r="D63" s="62">
        <f>SUM(D56:D62)</f>
        <v>30.05</v>
      </c>
      <c r="E63" s="62">
        <f>SUM(E56:E62)</f>
        <v>26</v>
      </c>
      <c r="F63" s="62">
        <f>SUM(F56:F62)</f>
        <v>98.625</v>
      </c>
      <c r="G63" s="69">
        <f>SUM(G56:G62)</f>
        <v>814.44999999999993</v>
      </c>
      <c r="H63" s="52"/>
    </row>
    <row r="64" spans="1:8" ht="10.199999999999999" customHeight="1" x14ac:dyDescent="0.2">
      <c r="A64" s="55"/>
      <c r="B64" s="56"/>
      <c r="C64" s="57"/>
      <c r="D64" s="57"/>
      <c r="E64" s="57"/>
      <c r="F64" s="57"/>
      <c r="G64" s="58"/>
      <c r="H64" s="59"/>
    </row>
    <row r="65" spans="1:10" ht="10.199999999999999" customHeight="1" x14ac:dyDescent="0.2">
      <c r="B65" s="60"/>
      <c r="C65" s="61"/>
      <c r="D65" s="62"/>
      <c r="E65" s="62"/>
      <c r="F65" s="62"/>
      <c r="G65" s="62"/>
      <c r="H65" s="62"/>
    </row>
    <row r="66" spans="1:10" ht="10.199999999999999" customHeight="1" x14ac:dyDescent="0.2">
      <c r="B66" s="60"/>
      <c r="C66" s="61"/>
      <c r="D66" s="62"/>
      <c r="E66" s="62"/>
      <c r="F66" s="62"/>
      <c r="G66" s="62"/>
      <c r="H66" s="62"/>
    </row>
    <row r="67" spans="1:10" ht="10.199999999999999" customHeight="1" x14ac:dyDescent="0.2">
      <c r="B67" s="60"/>
      <c r="C67" s="61"/>
      <c r="D67" s="62"/>
      <c r="E67" s="62"/>
      <c r="F67" s="62"/>
      <c r="G67" s="62"/>
      <c r="H67" s="62"/>
    </row>
    <row r="68" spans="1:10" x14ac:dyDescent="0.2">
      <c r="A68" s="67"/>
      <c r="B68" s="68"/>
      <c r="C68" s="66"/>
      <c r="D68" s="62"/>
      <c r="E68" s="62"/>
      <c r="F68" s="62"/>
      <c r="G68" s="69"/>
      <c r="H68" s="52"/>
    </row>
    <row r="69" spans="1:10" x14ac:dyDescent="0.2">
      <c r="A69" s="67" t="s">
        <v>67</v>
      </c>
      <c r="B69" s="68"/>
      <c r="C69" s="66">
        <f>SUM(C54,C63,C68)</f>
        <v>1150</v>
      </c>
      <c r="D69" s="62">
        <f>SUM(D54,D63,D68)</f>
        <v>57.25</v>
      </c>
      <c r="E69" s="62">
        <f>SUM(E54,E63,E68)</f>
        <v>41.6</v>
      </c>
      <c r="F69" s="62">
        <f>SUM(F54,F63,F68)</f>
        <v>180.125</v>
      </c>
      <c r="G69" s="69">
        <f>SUM(G54,G63,G68)</f>
        <v>1455.5499999999997</v>
      </c>
      <c r="H69" s="52"/>
    </row>
    <row r="71" spans="1:10" x14ac:dyDescent="0.2">
      <c r="A71" s="88" t="s">
        <v>134</v>
      </c>
      <c r="B71" s="88"/>
      <c r="C71" s="88"/>
      <c r="D71" s="88"/>
      <c r="E71" s="88"/>
      <c r="F71" s="88"/>
      <c r="G71" s="88"/>
      <c r="H71" s="88"/>
      <c r="I71" s="49"/>
      <c r="J71" s="49"/>
    </row>
    <row r="72" spans="1:10" x14ac:dyDescent="0.2">
      <c r="A72" s="43" t="s">
        <v>24</v>
      </c>
      <c r="B72" s="43"/>
      <c r="C72" s="43"/>
      <c r="D72" s="43"/>
      <c r="E72" s="43"/>
      <c r="F72" s="43"/>
      <c r="G72" s="43"/>
      <c r="H72" s="43"/>
      <c r="I72" s="43"/>
      <c r="J72" s="43"/>
    </row>
    <row r="73" spans="1:10" x14ac:dyDescent="0.2">
      <c r="A73" s="43"/>
      <c r="B73" s="43"/>
      <c r="C73" s="43"/>
      <c r="D73" s="43"/>
      <c r="E73" s="43"/>
      <c r="F73" s="43"/>
      <c r="G73" s="43"/>
      <c r="H73" s="43"/>
      <c r="I73" s="43"/>
      <c r="J73" s="43"/>
    </row>
    <row r="74" spans="1:10" x14ac:dyDescent="0.2">
      <c r="A74" s="41" t="s">
        <v>0</v>
      </c>
      <c r="B74" s="42"/>
      <c r="C74" s="71" t="s">
        <v>138</v>
      </c>
      <c r="D74" s="72" t="s">
        <v>141</v>
      </c>
      <c r="E74" s="72"/>
      <c r="F74" s="43" t="s">
        <v>30</v>
      </c>
      <c r="G74" s="70" t="s">
        <v>135</v>
      </c>
      <c r="H74" s="44" t="s">
        <v>136</v>
      </c>
      <c r="I74" s="49"/>
      <c r="J74" s="49"/>
    </row>
    <row r="75" spans="1:10" x14ac:dyDescent="0.2">
      <c r="A75" s="49"/>
      <c r="B75" s="42"/>
      <c r="C75" s="73" t="s">
        <v>140</v>
      </c>
      <c r="D75" s="45">
        <v>1</v>
      </c>
      <c r="E75" s="46"/>
      <c r="F75" s="49"/>
      <c r="G75" s="47"/>
      <c r="H75" s="48"/>
      <c r="I75" s="89"/>
      <c r="J75" s="89"/>
    </row>
    <row r="76" spans="1:10" ht="20.399999999999999" x14ac:dyDescent="0.2">
      <c r="A76" s="87" t="s">
        <v>26</v>
      </c>
      <c r="B76" s="87" t="s">
        <v>27</v>
      </c>
      <c r="C76" s="87" t="s">
        <v>28</v>
      </c>
      <c r="D76" s="87" t="s">
        <v>1</v>
      </c>
      <c r="E76" s="87"/>
      <c r="F76" s="87"/>
      <c r="G76" s="87" t="s">
        <v>2</v>
      </c>
      <c r="H76" s="50" t="s">
        <v>29</v>
      </c>
    </row>
    <row r="77" spans="1:10" x14ac:dyDescent="0.2">
      <c r="A77" s="87"/>
      <c r="B77" s="87"/>
      <c r="C77" s="87"/>
      <c r="D77" s="51" t="s">
        <v>3</v>
      </c>
      <c r="E77" s="51" t="s">
        <v>4</v>
      </c>
      <c r="F77" s="51" t="s">
        <v>5</v>
      </c>
      <c r="G77" s="87"/>
      <c r="H77" s="52"/>
    </row>
    <row r="78" spans="1:10" x14ac:dyDescent="0.2">
      <c r="A78" s="53">
        <v>1</v>
      </c>
      <c r="B78" s="53">
        <v>2</v>
      </c>
      <c r="C78" s="53">
        <v>3</v>
      </c>
      <c r="D78" s="53">
        <v>4</v>
      </c>
      <c r="E78" s="53">
        <v>5</v>
      </c>
      <c r="F78" s="53">
        <v>6</v>
      </c>
      <c r="G78" s="53">
        <v>7</v>
      </c>
      <c r="H78" s="54"/>
    </row>
    <row r="79" spans="1:10" ht="10.199999999999999" customHeight="1" x14ac:dyDescent="0.2">
      <c r="A79" s="55" t="s">
        <v>50</v>
      </c>
      <c r="B79" s="56"/>
      <c r="C79" s="57"/>
      <c r="D79" s="57"/>
      <c r="E79" s="57"/>
      <c r="F79" s="57"/>
      <c r="G79" s="58"/>
      <c r="H79" s="59"/>
    </row>
    <row r="80" spans="1:10" ht="10.199999999999999" customHeight="1" x14ac:dyDescent="0.2">
      <c r="B80" s="60" t="s">
        <v>54</v>
      </c>
      <c r="C80" s="61">
        <v>200</v>
      </c>
      <c r="D80" s="62">
        <f>IFERROR(VLOOKUP($B80,блюда!$B$11:$I$65,4,FALSE)*$C80/100,"")</f>
        <v>5.46</v>
      </c>
      <c r="E80" s="62">
        <f>IFERROR(VLOOKUP($B80,блюда!$B$11:$I$65,5,FALSE)*$C80/100,"")</f>
        <v>9.86</v>
      </c>
      <c r="F80" s="62">
        <f>IFERROR(VLOOKUP($B80,блюда!$B$11:$I$65,6,FALSE)*$C80/100,"")</f>
        <v>48</v>
      </c>
      <c r="G80" s="62">
        <f>IFERROR(VLOOKUP($B80,блюда!$B$11:$I$65,7,FALSE)*$C80/100,"")</f>
        <v>304</v>
      </c>
      <c r="H80" s="62" t="str">
        <f>IFERROR(VLOOKUP($B80,блюда!$B$11:$I$65,8,FALSE),"")</f>
        <v>1⁵</v>
      </c>
    </row>
    <row r="81" spans="1:8" ht="10.199999999999999" customHeight="1" x14ac:dyDescent="0.2">
      <c r="B81" s="60" t="s">
        <v>62</v>
      </c>
      <c r="C81" s="61">
        <v>200</v>
      </c>
      <c r="D81" s="62">
        <f>IFERROR(VLOOKUP($B81,блюда!$B$11:$I$65,4,FALSE)*$C81/100,"")</f>
        <v>0.3</v>
      </c>
      <c r="E81" s="62">
        <f>IFERROR(VLOOKUP($B81,блюда!$B$11:$I$65,5,FALSE)*$C81/100,"")</f>
        <v>0</v>
      </c>
      <c r="F81" s="62">
        <f>IFERROR(VLOOKUP($B81,блюда!$B$11:$I$65,6,FALSE)*$C81/100,"")</f>
        <v>6.7</v>
      </c>
      <c r="G81" s="62">
        <f>IFERROR(VLOOKUP($B81,блюда!$B$11:$I$65,7,FALSE)*$C81/100,"")</f>
        <v>27.6</v>
      </c>
      <c r="H81" s="62" t="str">
        <f>IFERROR(VLOOKUP($B81,блюда!$B$11:$I$65,8,FALSE),"")</f>
        <v>686 (1)</v>
      </c>
    </row>
    <row r="82" spans="1:8" s="63" customFormat="1" ht="10.199999999999999" customHeight="1" x14ac:dyDescent="0.2">
      <c r="B82" s="60" t="s">
        <v>7</v>
      </c>
      <c r="C82" s="61">
        <v>30</v>
      </c>
      <c r="D82" s="62">
        <f>IFERROR(VLOOKUP($B82,блюда!$B$11:$I$65,4,FALSE)*$C82/100,"")</f>
        <v>2.7</v>
      </c>
      <c r="E82" s="62">
        <f>IFERROR(VLOOKUP($B82,блюда!$B$11:$I$65,5,FALSE)*$C82/100,"")</f>
        <v>0.3</v>
      </c>
      <c r="F82" s="62">
        <f>IFERROR(VLOOKUP($B82,блюда!$B$11:$I$65,6,FALSE)*$C82/100,"")</f>
        <v>17.100000000000001</v>
      </c>
      <c r="G82" s="62">
        <f>IFERROR(VLOOKUP($B82,блюда!$B$11:$I$65,7,FALSE)*$C82/100,"")</f>
        <v>94.8</v>
      </c>
      <c r="H82" s="62" t="str">
        <f>IFERROR(VLOOKUP($B82,блюда!$B$11:$I$65,8,FALSE),"")</f>
        <v>т/н</v>
      </c>
    </row>
    <row r="83" spans="1:8" s="63" customFormat="1" ht="10.199999999999999" customHeight="1" x14ac:dyDescent="0.2">
      <c r="B83" s="60" t="s">
        <v>8</v>
      </c>
      <c r="C83" s="61">
        <v>30</v>
      </c>
      <c r="D83" s="62">
        <f>IFERROR(VLOOKUP($B83,блюда!$B$11:$I$65,4,FALSE)*$C83/100,"")</f>
        <v>0.3</v>
      </c>
      <c r="E83" s="62">
        <f>IFERROR(VLOOKUP($B83,блюда!$B$11:$I$65,5,FALSE)*$C83/100,"")</f>
        <v>0.3</v>
      </c>
      <c r="F83" s="62">
        <f>IFERROR(VLOOKUP($B83,блюда!$B$11:$I$65,6,FALSE)*$C83/100,"")</f>
        <v>9.9</v>
      </c>
      <c r="G83" s="62">
        <f>IFERROR(VLOOKUP($B83,блюда!$B$11:$I$65,7,FALSE)*$C83/100,"")</f>
        <v>81.900000000000006</v>
      </c>
      <c r="H83" s="62" t="str">
        <f>IFERROR(VLOOKUP($B83,блюда!$B$11:$I$65,8,FALSE),"")</f>
        <v>т/н</v>
      </c>
    </row>
    <row r="84" spans="1:8" s="63" customFormat="1" ht="10.199999999999999" customHeight="1" x14ac:dyDescent="0.2">
      <c r="B84" s="60" t="s">
        <v>14</v>
      </c>
      <c r="C84" s="61">
        <v>100</v>
      </c>
      <c r="D84" s="62">
        <f>IFERROR(VLOOKUP($B84,блюда!$B$11:$I$65,4,FALSE)*$C84/100,"")</f>
        <v>0.4</v>
      </c>
      <c r="E84" s="62">
        <f>IFERROR(VLOOKUP($B84,блюда!$B$11:$I$65,5,FALSE)*$C84/100,"")</f>
        <v>0.3</v>
      </c>
      <c r="F84" s="62">
        <f>IFERROR(VLOOKUP($B84,блюда!$B$11:$I$65,6,FALSE)*$C84/100,"")</f>
        <v>10.3</v>
      </c>
      <c r="G84" s="62">
        <f>IFERROR(VLOOKUP($B84,блюда!$B$11:$I$65,7,FALSE)*$C84/100,"")</f>
        <v>46</v>
      </c>
      <c r="H84" s="62" t="str">
        <f>IFERROR(VLOOKUP($B84,блюда!$B$11:$I$65,8,FALSE),"")</f>
        <v>338³</v>
      </c>
    </row>
    <row r="85" spans="1:8" s="63" customFormat="1" ht="10.199999999999999" customHeight="1" x14ac:dyDescent="0.2">
      <c r="B85" s="60"/>
      <c r="C85" s="61"/>
      <c r="D85" s="62" t="str">
        <f>IFERROR(VLOOKUP($B85,блюда!$B$11:$I$65,4,FALSE)*$C85/100,"")</f>
        <v/>
      </c>
      <c r="E85" s="62" t="str">
        <f>IFERROR(VLOOKUP($B85,блюда!$B$11:$I$65,5,FALSE)*$C85/100,"")</f>
        <v/>
      </c>
      <c r="F85" s="62" t="str">
        <f>IFERROR(VLOOKUP($B85,блюда!$B$11:$I$65,6,FALSE)*$C85/100,"")</f>
        <v/>
      </c>
      <c r="G85" s="62" t="str">
        <f>IFERROR(VLOOKUP($B85,блюда!$B$11:$I$65,7,FALSE)*$C85/100,"")</f>
        <v/>
      </c>
      <c r="H85" s="62" t="str">
        <f>IFERROR(VLOOKUP($B85,блюда!$B$11:$I$65,8,FALSE),"")</f>
        <v/>
      </c>
    </row>
    <row r="86" spans="1:8" ht="10.199999999999999" customHeight="1" x14ac:dyDescent="0.2">
      <c r="A86" s="64" t="s">
        <v>65</v>
      </c>
      <c r="B86" s="65"/>
      <c r="C86" s="66">
        <f>SUM(C80:C85)</f>
        <v>560</v>
      </c>
      <c r="D86" s="62">
        <f>SUM(D80:D85)</f>
        <v>9.1600000000000019</v>
      </c>
      <c r="E86" s="62">
        <f>SUM(E80:E85)</f>
        <v>10.760000000000002</v>
      </c>
      <c r="F86" s="62">
        <f>SUM(F80:F85)</f>
        <v>92.000000000000014</v>
      </c>
      <c r="G86" s="69">
        <f>SUM(G80:G85)</f>
        <v>554.30000000000007</v>
      </c>
      <c r="H86" s="52"/>
    </row>
    <row r="87" spans="1:8" ht="10.199999999999999" customHeight="1" x14ac:dyDescent="0.2">
      <c r="A87" s="55" t="s">
        <v>10</v>
      </c>
      <c r="B87" s="56"/>
      <c r="C87" s="57"/>
      <c r="D87" s="57"/>
      <c r="E87" s="57"/>
      <c r="F87" s="57"/>
      <c r="G87" s="58"/>
      <c r="H87" s="59"/>
    </row>
    <row r="88" spans="1:8" ht="10.199999999999999" customHeight="1" x14ac:dyDescent="0.2">
      <c r="B88" s="60" t="s">
        <v>71</v>
      </c>
      <c r="C88" s="61">
        <v>250</v>
      </c>
      <c r="D88" s="62">
        <f>IFERROR(VLOOKUP($B88,блюда!$B$11:$I$65,4,FALSE)*$C88/100,"")</f>
        <v>7.5</v>
      </c>
      <c r="E88" s="62">
        <f>IFERROR(VLOOKUP($B88,блюда!$B$11:$I$65,5,FALSE)*$C88/100,"")</f>
        <v>5</v>
      </c>
      <c r="F88" s="62">
        <f>IFERROR(VLOOKUP($B88,блюда!$B$11:$I$65,6,FALSE)*$C88/100,"")</f>
        <v>20</v>
      </c>
      <c r="G88" s="62">
        <f>IFERROR(VLOOKUP($B88,блюда!$B$11:$I$65,7,FALSE)*$C88/100,"")</f>
        <v>167.5</v>
      </c>
      <c r="H88" s="62" t="str">
        <f>IFERROR(VLOOKUP($B88,блюда!$B$11:$I$65,8,FALSE),"")</f>
        <v>138(1) / 107(1)</v>
      </c>
    </row>
    <row r="89" spans="1:8" ht="10.199999999999999" customHeight="1" x14ac:dyDescent="0.2">
      <c r="B89" s="60" t="s">
        <v>20</v>
      </c>
      <c r="C89" s="61">
        <v>180</v>
      </c>
      <c r="D89" s="62">
        <f>IFERROR(VLOOKUP($B89,блюда!$B$11:$I$65,4,FALSE)*$C89/100,"")</f>
        <v>9</v>
      </c>
      <c r="E89" s="62">
        <f>IFERROR(VLOOKUP($B89,блюда!$B$11:$I$65,5,FALSE)*$C89/100,"")</f>
        <v>7.2</v>
      </c>
      <c r="F89" s="62">
        <f>IFERROR(VLOOKUP($B89,блюда!$B$11:$I$65,6,FALSE)*$C89/100,"")</f>
        <v>52.2</v>
      </c>
      <c r="G89" s="62">
        <f>IFERROR(VLOOKUP($B89,блюда!$B$11:$I$65,7,FALSE)*$C89/100,"")</f>
        <v>315</v>
      </c>
      <c r="H89" s="62" t="str">
        <f>IFERROR(VLOOKUP($B89,блюда!$B$11:$I$65,8,FALSE),"")</f>
        <v>302 (3)</v>
      </c>
    </row>
    <row r="90" spans="1:8" s="63" customFormat="1" ht="10.199999999999999" customHeight="1" x14ac:dyDescent="0.2">
      <c r="B90" s="60" t="s">
        <v>17</v>
      </c>
      <c r="C90" s="61">
        <v>100</v>
      </c>
      <c r="D90" s="62">
        <f>IFERROR(VLOOKUP($B90,блюда!$B$11:$I$65,4,FALSE)*$C90/100,"")</f>
        <v>1</v>
      </c>
      <c r="E90" s="62">
        <f>IFERROR(VLOOKUP($B90,блюда!$B$11:$I$65,5,FALSE)*$C90/100,"")</f>
        <v>0</v>
      </c>
      <c r="F90" s="62">
        <f>IFERROR(VLOOKUP($B90,блюда!$B$11:$I$65,6,FALSE)*$C90/100,"")</f>
        <v>3</v>
      </c>
      <c r="G90" s="62">
        <f>IFERROR(VLOOKUP($B90,блюда!$B$11:$I$65,7,FALSE)*$C90/100,"")</f>
        <v>92.5</v>
      </c>
      <c r="H90" s="62" t="str">
        <f>IFERROR(VLOOKUP($B90,блюда!$B$11:$I$65,8,FALSE),"")</f>
        <v>229 (6)</v>
      </c>
    </row>
    <row r="91" spans="1:8" s="63" customFormat="1" ht="10.199999999999999" customHeight="1" x14ac:dyDescent="0.2">
      <c r="B91" s="60" t="s">
        <v>62</v>
      </c>
      <c r="C91" s="61">
        <v>200</v>
      </c>
      <c r="D91" s="62">
        <f>IFERROR(VLOOKUP($B91,блюда!$B$11:$I$65,4,FALSE)*$C91/100,"")</f>
        <v>0.3</v>
      </c>
      <c r="E91" s="62">
        <f>IFERROR(VLOOKUP($B91,блюда!$B$11:$I$65,5,FALSE)*$C91/100,"")</f>
        <v>0</v>
      </c>
      <c r="F91" s="62">
        <f>IFERROR(VLOOKUP($B91,блюда!$B$11:$I$65,6,FALSE)*$C91/100,"")</f>
        <v>6.7</v>
      </c>
      <c r="G91" s="62">
        <f>IFERROR(VLOOKUP($B91,блюда!$B$11:$I$65,7,FALSE)*$C91/100,"")</f>
        <v>27.6</v>
      </c>
      <c r="H91" s="62" t="str">
        <f>IFERROR(VLOOKUP($B91,блюда!$B$11:$I$65,8,FALSE),"")</f>
        <v>686 (1)</v>
      </c>
    </row>
    <row r="92" spans="1:8" ht="10.199999999999999" customHeight="1" x14ac:dyDescent="0.2">
      <c r="B92" s="60" t="s">
        <v>7</v>
      </c>
      <c r="C92" s="61">
        <v>30</v>
      </c>
      <c r="D92" s="62">
        <f>IFERROR(VLOOKUP($B92,блюда!$B$11:$I$65,4,FALSE)*$C92/100,"")</f>
        <v>2.7</v>
      </c>
      <c r="E92" s="62">
        <f>IFERROR(VLOOKUP($B92,блюда!$B$11:$I$65,5,FALSE)*$C92/100,"")</f>
        <v>0.3</v>
      </c>
      <c r="F92" s="62">
        <f>IFERROR(VLOOKUP($B92,блюда!$B$11:$I$65,6,FALSE)*$C92/100,"")</f>
        <v>17.100000000000001</v>
      </c>
      <c r="G92" s="62">
        <f>IFERROR(VLOOKUP($B92,блюда!$B$11:$I$65,7,FALSE)*$C92/100,"")</f>
        <v>94.8</v>
      </c>
      <c r="H92" s="62" t="str">
        <f>IFERROR(VLOOKUP($B92,блюда!$B$11:$I$65,8,FALSE),"")</f>
        <v>т/н</v>
      </c>
    </row>
    <row r="93" spans="1:8" ht="10.199999999999999" customHeight="1" x14ac:dyDescent="0.2">
      <c r="B93" s="60" t="s">
        <v>8</v>
      </c>
      <c r="C93" s="61">
        <v>30</v>
      </c>
      <c r="D93" s="62">
        <f>IFERROR(VLOOKUP($B93,блюда!$B$11:$I$65,4,FALSE)*$C93/100,"")</f>
        <v>0.3</v>
      </c>
      <c r="E93" s="62">
        <f>IFERROR(VLOOKUP($B93,блюда!$B$11:$I$65,5,FALSE)*$C93/100,"")</f>
        <v>0.3</v>
      </c>
      <c r="F93" s="62">
        <f>IFERROR(VLOOKUP($B93,блюда!$B$11:$I$65,6,FALSE)*$C93/100,"")</f>
        <v>9.9</v>
      </c>
      <c r="G93" s="62">
        <f>IFERROR(VLOOKUP($B93,блюда!$B$11:$I$65,7,FALSE)*$C93/100,"")</f>
        <v>81.900000000000006</v>
      </c>
      <c r="H93" s="62" t="str">
        <f>IFERROR(VLOOKUP($B93,блюда!$B$11:$I$65,8,FALSE),"")</f>
        <v>т/н</v>
      </c>
    </row>
    <row r="94" spans="1:8" ht="10.199999999999999" customHeight="1" x14ac:dyDescent="0.2">
      <c r="B94" s="60" t="s">
        <v>146</v>
      </c>
      <c r="C94" s="61">
        <v>30</v>
      </c>
      <c r="D94" s="62">
        <f>IFERROR(VLOOKUP($B94,блюда!$B$11:$I$65,4,FALSE)*$C94/100,"")</f>
        <v>2.37</v>
      </c>
      <c r="E94" s="62">
        <f>IFERROR(VLOOKUP($B94,блюда!$B$11:$I$65,5,FALSE)*$C94/100,"")</f>
        <v>1.2</v>
      </c>
      <c r="F94" s="62">
        <f>IFERROR(VLOOKUP($B94,блюда!$B$11:$I$65,6,FALSE)*$C94/100,"")</f>
        <v>16.8</v>
      </c>
      <c r="G94" s="62">
        <f>IFERROR(VLOOKUP($B94,блюда!$B$11:$I$65,7,FALSE)*$C94/100,"")</f>
        <v>87</v>
      </c>
      <c r="H94" s="62" t="str">
        <f>IFERROR(VLOOKUP($B94,блюда!$B$11:$I$65,8,FALSE),"")</f>
        <v>т/н</v>
      </c>
    </row>
    <row r="95" spans="1:8" x14ac:dyDescent="0.2">
      <c r="A95" s="67" t="s">
        <v>66</v>
      </c>
      <c r="B95" s="68"/>
      <c r="C95" s="66">
        <f>SUM(C88:C94)</f>
        <v>820</v>
      </c>
      <c r="D95" s="62">
        <f>SUM(D88:D94)</f>
        <v>23.17</v>
      </c>
      <c r="E95" s="62">
        <f>SUM(E88:E94)</f>
        <v>14</v>
      </c>
      <c r="F95" s="62">
        <f>SUM(F88:F94)</f>
        <v>125.7</v>
      </c>
      <c r="G95" s="69">
        <f>SUM(G88:G94)</f>
        <v>866.3</v>
      </c>
      <c r="H95" s="52"/>
    </row>
    <row r="96" spans="1:8" ht="10.199999999999999" customHeight="1" x14ac:dyDescent="0.2">
      <c r="A96" s="55"/>
      <c r="B96" s="56"/>
      <c r="C96" s="57"/>
      <c r="D96" s="57"/>
      <c r="E96" s="57"/>
      <c r="F96" s="57"/>
      <c r="G96" s="58"/>
      <c r="H96" s="59"/>
    </row>
    <row r="97" spans="1:10" ht="10.199999999999999" customHeight="1" x14ac:dyDescent="0.2">
      <c r="B97" s="60"/>
      <c r="C97" s="61"/>
      <c r="D97" s="62"/>
      <c r="E97" s="62"/>
      <c r="F97" s="62"/>
      <c r="G97" s="62"/>
      <c r="H97" s="62"/>
    </row>
    <row r="98" spans="1:10" ht="10.199999999999999" customHeight="1" x14ac:dyDescent="0.2">
      <c r="B98" s="60"/>
      <c r="C98" s="61"/>
      <c r="D98" s="62"/>
      <c r="E98" s="62"/>
      <c r="F98" s="62"/>
      <c r="G98" s="62"/>
      <c r="H98" s="62"/>
    </row>
    <row r="99" spans="1:10" ht="10.199999999999999" customHeight="1" x14ac:dyDescent="0.2">
      <c r="B99" s="60"/>
      <c r="C99" s="61"/>
      <c r="D99" s="62"/>
      <c r="E99" s="62"/>
      <c r="F99" s="62"/>
      <c r="G99" s="62"/>
      <c r="H99" s="62"/>
    </row>
    <row r="100" spans="1:10" x14ac:dyDescent="0.2">
      <c r="A100" s="67"/>
      <c r="B100" s="68"/>
      <c r="C100" s="66"/>
      <c r="D100" s="62"/>
      <c r="E100" s="62"/>
      <c r="F100" s="62"/>
      <c r="G100" s="69"/>
      <c r="H100" s="52"/>
    </row>
    <row r="101" spans="1:10" x14ac:dyDescent="0.2">
      <c r="A101" s="67" t="s">
        <v>67</v>
      </c>
      <c r="B101" s="68"/>
      <c r="C101" s="66">
        <f>SUM(C86,C95,C100)</f>
        <v>1380</v>
      </c>
      <c r="D101" s="62">
        <f>SUM(D86,D95,D100)</f>
        <v>32.330000000000005</v>
      </c>
      <c r="E101" s="62">
        <f>SUM(E86,E95,E100)</f>
        <v>24.76</v>
      </c>
      <c r="F101" s="62">
        <f>SUM(F86,F95,F100)</f>
        <v>217.70000000000002</v>
      </c>
      <c r="G101" s="69">
        <f>SUM(G86,G95,G100)</f>
        <v>1420.6</v>
      </c>
      <c r="H101" s="52"/>
    </row>
    <row r="102" spans="1:10" x14ac:dyDescent="0.2">
      <c r="A102" s="74"/>
      <c r="B102" s="75"/>
      <c r="C102" s="74"/>
      <c r="D102" s="76"/>
      <c r="E102" s="76"/>
      <c r="F102" s="76"/>
      <c r="G102" s="77"/>
      <c r="H102" s="78"/>
    </row>
    <row r="103" spans="1:10" x14ac:dyDescent="0.2">
      <c r="A103" s="74"/>
      <c r="B103" s="75"/>
      <c r="C103" s="74"/>
      <c r="D103" s="76"/>
      <c r="E103" s="76"/>
      <c r="F103" s="76"/>
      <c r="G103" s="77"/>
      <c r="H103" s="78"/>
    </row>
    <row r="108" spans="1:10" x14ac:dyDescent="0.2">
      <c r="A108" s="88" t="s">
        <v>134</v>
      </c>
      <c r="B108" s="88"/>
      <c r="C108" s="88"/>
      <c r="D108" s="88"/>
      <c r="E108" s="88"/>
      <c r="F108" s="88"/>
      <c r="G108" s="88"/>
      <c r="H108" s="88"/>
      <c r="I108" s="49"/>
      <c r="J108" s="49"/>
    </row>
    <row r="109" spans="1:10" x14ac:dyDescent="0.2">
      <c r="A109" s="43" t="s">
        <v>24</v>
      </c>
      <c r="B109" s="43"/>
      <c r="C109" s="43"/>
      <c r="D109" s="43"/>
      <c r="E109" s="43"/>
      <c r="F109" s="43"/>
      <c r="G109" s="43"/>
      <c r="H109" s="43"/>
      <c r="I109" s="43"/>
      <c r="J109" s="43"/>
    </row>
    <row r="110" spans="1:10" x14ac:dyDescent="0.2">
      <c r="A110" s="43"/>
      <c r="B110" s="43"/>
      <c r="C110" s="43"/>
      <c r="D110" s="43"/>
      <c r="E110" s="43"/>
      <c r="F110" s="43"/>
      <c r="G110" s="43"/>
      <c r="H110" s="43"/>
      <c r="I110" s="43"/>
      <c r="J110" s="43"/>
    </row>
    <row r="111" spans="1:10" x14ac:dyDescent="0.2">
      <c r="A111" s="41" t="s">
        <v>0</v>
      </c>
      <c r="B111" s="42"/>
      <c r="C111" s="71" t="s">
        <v>138</v>
      </c>
      <c r="D111" s="72" t="s">
        <v>142</v>
      </c>
      <c r="E111" s="72"/>
      <c r="F111" s="43" t="s">
        <v>30</v>
      </c>
      <c r="G111" s="70" t="s">
        <v>135</v>
      </c>
      <c r="H111" s="44" t="s">
        <v>136</v>
      </c>
      <c r="I111" s="49"/>
      <c r="J111" s="49"/>
    </row>
    <row r="112" spans="1:10" x14ac:dyDescent="0.2">
      <c r="A112" s="49"/>
      <c r="B112" s="42"/>
      <c r="C112" s="73" t="s">
        <v>140</v>
      </c>
      <c r="D112" s="45">
        <v>1</v>
      </c>
      <c r="E112" s="46"/>
      <c r="F112" s="49"/>
      <c r="G112" s="47"/>
      <c r="H112" s="48"/>
      <c r="I112" s="89"/>
      <c r="J112" s="89"/>
    </row>
    <row r="113" spans="1:8" ht="20.399999999999999" x14ac:dyDescent="0.2">
      <c r="A113" s="87" t="s">
        <v>26</v>
      </c>
      <c r="B113" s="87" t="s">
        <v>27</v>
      </c>
      <c r="C113" s="87" t="s">
        <v>28</v>
      </c>
      <c r="D113" s="87" t="s">
        <v>1</v>
      </c>
      <c r="E113" s="87"/>
      <c r="F113" s="87"/>
      <c r="G113" s="87" t="s">
        <v>2</v>
      </c>
      <c r="H113" s="50" t="s">
        <v>29</v>
      </c>
    </row>
    <row r="114" spans="1:8" x14ac:dyDescent="0.2">
      <c r="A114" s="87"/>
      <c r="B114" s="87"/>
      <c r="C114" s="87"/>
      <c r="D114" s="51" t="s">
        <v>3</v>
      </c>
      <c r="E114" s="51" t="s">
        <v>4</v>
      </c>
      <c r="F114" s="51" t="s">
        <v>5</v>
      </c>
      <c r="G114" s="87"/>
      <c r="H114" s="52"/>
    </row>
    <row r="115" spans="1:8" x14ac:dyDescent="0.2">
      <c r="A115" s="53">
        <v>1</v>
      </c>
      <c r="B115" s="53">
        <v>2</v>
      </c>
      <c r="C115" s="53">
        <v>3</v>
      </c>
      <c r="D115" s="53">
        <v>4</v>
      </c>
      <c r="E115" s="53">
        <v>5</v>
      </c>
      <c r="F115" s="53">
        <v>6</v>
      </c>
      <c r="G115" s="53">
        <v>7</v>
      </c>
      <c r="H115" s="54"/>
    </row>
    <row r="116" spans="1:8" ht="10.199999999999999" customHeight="1" x14ac:dyDescent="0.2">
      <c r="A116" s="55" t="s">
        <v>50</v>
      </c>
      <c r="B116" s="56"/>
      <c r="C116" s="57"/>
      <c r="D116" s="57"/>
      <c r="E116" s="57"/>
      <c r="F116" s="57"/>
      <c r="G116" s="58"/>
      <c r="H116" s="59"/>
    </row>
    <row r="117" spans="1:8" ht="10.199999999999999" customHeight="1" x14ac:dyDescent="0.2">
      <c r="B117" s="60" t="s">
        <v>109</v>
      </c>
      <c r="C117" s="61">
        <v>55</v>
      </c>
      <c r="D117" s="62">
        <f>IFERROR(VLOOKUP($B117,блюда!$B$11:$I$65,4,FALSE)*$C117/100,"")</f>
        <v>5.0049999999999999</v>
      </c>
      <c r="E117" s="62">
        <f>IFERROR(VLOOKUP($B117,блюда!$B$11:$I$65,5,FALSE)*$C117/100,"")</f>
        <v>7.9749999999999996</v>
      </c>
      <c r="F117" s="62">
        <f>IFERROR(VLOOKUP($B117,блюда!$B$11:$I$65,6,FALSE)*$C117/100,"")</f>
        <v>6.9850000000000003</v>
      </c>
      <c r="G117" s="62">
        <f>IFERROR(VLOOKUP($B117,блюда!$B$11:$I$65,7,FALSE)*$C117/100,"")</f>
        <v>122.98</v>
      </c>
      <c r="H117" s="62" t="str">
        <f>IFERROR(VLOOKUP($B117,блюда!$B$11:$I$65,8,FALSE),"")</f>
        <v>3(2)</v>
      </c>
    </row>
    <row r="118" spans="1:8" ht="10.199999999999999" customHeight="1" x14ac:dyDescent="0.2">
      <c r="B118" s="60" t="s">
        <v>56</v>
      </c>
      <c r="C118" s="61">
        <v>250</v>
      </c>
      <c r="D118" s="62">
        <f>IFERROR(VLOOKUP($B118,блюда!$B$11:$I$65,4,FALSE)*$C118/100,"")</f>
        <v>5.5</v>
      </c>
      <c r="E118" s="62">
        <f>IFERROR(VLOOKUP($B118,блюда!$B$11:$I$65,5,FALSE)*$C118/100,"")</f>
        <v>4.75</v>
      </c>
      <c r="F118" s="62">
        <f>IFERROR(VLOOKUP($B118,блюда!$B$11:$I$65,6,FALSE)*$C118/100,"")</f>
        <v>18</v>
      </c>
      <c r="G118" s="62">
        <f>IFERROR(VLOOKUP($B118,блюда!$B$11:$I$65,7,FALSE)*$C118/100,"")</f>
        <v>237.5</v>
      </c>
      <c r="H118" s="62" t="str">
        <f>IFERROR(VLOOKUP($B118,блюда!$B$11:$I$65,8,FALSE),"")</f>
        <v>160(1)</v>
      </c>
    </row>
    <row r="119" spans="1:8" s="63" customFormat="1" ht="10.199999999999999" customHeight="1" x14ac:dyDescent="0.2">
      <c r="B119" s="60" t="s">
        <v>57</v>
      </c>
      <c r="C119" s="61">
        <v>200</v>
      </c>
      <c r="D119" s="62">
        <f>IFERROR(VLOOKUP($B119,блюда!$B$11:$I$65,4,FALSE)*$C119/100,"")</f>
        <v>3.8</v>
      </c>
      <c r="E119" s="62">
        <f>IFERROR(VLOOKUP($B119,блюда!$B$11:$I$65,5,FALSE)*$C119/100,"")</f>
        <v>3.6</v>
      </c>
      <c r="F119" s="62">
        <f>IFERROR(VLOOKUP($B119,блюда!$B$11:$I$65,6,FALSE)*$C119/100,"")</f>
        <v>11.2</v>
      </c>
      <c r="G119" s="62">
        <f>IFERROR(VLOOKUP($B119,блюда!$B$11:$I$65,7,FALSE)*$C119/100,"")</f>
        <v>90.8</v>
      </c>
      <c r="H119" s="62" t="str">
        <f>IFERROR(VLOOKUP($B119,блюда!$B$11:$I$65,8,FALSE),"")</f>
        <v>379(3)</v>
      </c>
    </row>
    <row r="120" spans="1:8" s="63" customFormat="1" ht="10.199999999999999" customHeight="1" x14ac:dyDescent="0.2">
      <c r="B120" s="60" t="s">
        <v>8</v>
      </c>
      <c r="C120" s="61">
        <v>30</v>
      </c>
      <c r="D120" s="62">
        <f>IFERROR(VLOOKUP($B120,блюда!$B$11:$I$65,4,FALSE)*$C120/100,"")</f>
        <v>0.3</v>
      </c>
      <c r="E120" s="62">
        <f>IFERROR(VLOOKUP($B120,блюда!$B$11:$I$65,5,FALSE)*$C120/100,"")</f>
        <v>0.3</v>
      </c>
      <c r="F120" s="62">
        <f>IFERROR(VLOOKUP($B120,блюда!$B$11:$I$65,6,FALSE)*$C120/100,"")</f>
        <v>9.9</v>
      </c>
      <c r="G120" s="62">
        <f>IFERROR(VLOOKUP($B120,блюда!$B$11:$I$65,7,FALSE)*$C120/100,"")</f>
        <v>81.900000000000006</v>
      </c>
      <c r="H120" s="62" t="str">
        <f>IFERROR(VLOOKUP($B120,блюда!$B$11:$I$65,8,FALSE),"")</f>
        <v>т/н</v>
      </c>
    </row>
    <row r="121" spans="1:8" s="63" customFormat="1" ht="10.199999999999999" customHeight="1" x14ac:dyDescent="0.2">
      <c r="B121" s="60" t="s">
        <v>121</v>
      </c>
      <c r="C121" s="61">
        <v>60</v>
      </c>
      <c r="D121" s="62">
        <f>IFERROR(VLOOKUP($B121,блюда!$B$11:$I$65,4,FALSE)*$C121/100,"")</f>
        <v>4.2</v>
      </c>
      <c r="E121" s="62">
        <f>IFERROR(VLOOKUP($B121,блюда!$B$11:$I$65,5,FALSE)*$C121/100,"")</f>
        <v>4.8</v>
      </c>
      <c r="F121" s="62">
        <f>IFERROR(VLOOKUP($B121,блюда!$B$11:$I$65,6,FALSE)*$C121/100,"")</f>
        <v>21</v>
      </c>
      <c r="G121" s="62">
        <f>IFERROR(VLOOKUP($B121,блюда!$B$11:$I$65,7,FALSE)*$C121/100,"")</f>
        <v>105</v>
      </c>
      <c r="H121" s="62" t="str">
        <f>IFERROR(VLOOKUP($B121,блюда!$B$11:$I$65,8,FALSE),"")</f>
        <v>т/н</v>
      </c>
    </row>
    <row r="122" spans="1:8" s="63" customFormat="1" ht="10.199999999999999" customHeight="1" x14ac:dyDescent="0.2">
      <c r="B122" s="60"/>
      <c r="C122" s="61"/>
      <c r="D122" s="62" t="str">
        <f>IFERROR(VLOOKUP($B122,блюда!$B$11:$I$65,4,FALSE)*$C122/100,"")</f>
        <v/>
      </c>
      <c r="E122" s="62" t="str">
        <f>IFERROR(VLOOKUP($B122,блюда!$B$11:$I$65,5,FALSE)*$C122/100,"")</f>
        <v/>
      </c>
      <c r="F122" s="62" t="str">
        <f>IFERROR(VLOOKUP($B122,блюда!$B$11:$I$65,6,FALSE)*$C122/100,"")</f>
        <v/>
      </c>
      <c r="G122" s="62" t="str">
        <f>IFERROR(VLOOKUP($B122,блюда!$B$11:$I$65,7,FALSE)*$C122/100,"")</f>
        <v/>
      </c>
      <c r="H122" s="62" t="str">
        <f>IFERROR(VLOOKUP($B122,блюда!$B$11:$I$65,8,FALSE),"")</f>
        <v/>
      </c>
    </row>
    <row r="123" spans="1:8" ht="10.199999999999999" customHeight="1" x14ac:dyDescent="0.2">
      <c r="A123" s="64" t="s">
        <v>65</v>
      </c>
      <c r="B123" s="65"/>
      <c r="C123" s="66">
        <f>SUM(C117:C122)</f>
        <v>595</v>
      </c>
      <c r="D123" s="62">
        <f>SUM(D117:D122)</f>
        <v>18.805</v>
      </c>
      <c r="E123" s="62">
        <f>SUM(E117:E122)</f>
        <v>21.425000000000001</v>
      </c>
      <c r="F123" s="62">
        <f>SUM(F117:F122)</f>
        <v>67.085000000000008</v>
      </c>
      <c r="G123" s="69">
        <f>SUM(G117:G122)</f>
        <v>638.18000000000006</v>
      </c>
      <c r="H123" s="52"/>
    </row>
    <row r="124" spans="1:8" ht="10.199999999999999" customHeight="1" x14ac:dyDescent="0.2">
      <c r="A124" s="55" t="s">
        <v>10</v>
      </c>
      <c r="B124" s="56"/>
      <c r="C124" s="57"/>
      <c r="D124" s="57"/>
      <c r="E124" s="57"/>
      <c r="F124" s="57"/>
      <c r="G124" s="58"/>
      <c r="H124" s="59"/>
    </row>
    <row r="125" spans="1:8" ht="10.199999999999999" customHeight="1" x14ac:dyDescent="0.2">
      <c r="B125" s="60" t="s">
        <v>74</v>
      </c>
      <c r="C125" s="61">
        <v>250</v>
      </c>
      <c r="D125" s="62">
        <f>IFERROR(VLOOKUP($B125,блюда!$B$11:$I$65,4,FALSE)*$C125/100,"")</f>
        <v>6.95</v>
      </c>
      <c r="E125" s="62">
        <f>IFERROR(VLOOKUP($B125,блюда!$B$11:$I$65,5,FALSE)*$C125/100,"")</f>
        <v>7.95</v>
      </c>
      <c r="F125" s="62">
        <f>IFERROR(VLOOKUP($B125,блюда!$B$11:$I$65,6,FALSE)*$C125/100,"")</f>
        <v>13.125</v>
      </c>
      <c r="G125" s="62">
        <f>IFERROR(VLOOKUP($B125,блюда!$B$11:$I$65,7,FALSE)*$C125/100,"")</f>
        <v>152.92500000000001</v>
      </c>
      <c r="H125" s="62" t="str">
        <f>IFERROR(VLOOKUP($B125,блюда!$B$11:$I$65,8,FALSE),"")</f>
        <v>110(1) / 107(1)</v>
      </c>
    </row>
    <row r="126" spans="1:8" ht="10.199999999999999" customHeight="1" x14ac:dyDescent="0.2">
      <c r="B126" s="60" t="s">
        <v>18</v>
      </c>
      <c r="C126" s="61">
        <v>200</v>
      </c>
      <c r="D126" s="62">
        <f>IFERROR(VLOOKUP($B126,блюда!$B$11:$I$65,4,FALSE)*$C126/100,"")</f>
        <v>28</v>
      </c>
      <c r="E126" s="62">
        <f>IFERROR(VLOOKUP($B126,блюда!$B$11:$I$65,5,FALSE)*$C126/100,"")</f>
        <v>8</v>
      </c>
      <c r="F126" s="62">
        <f>IFERROR(VLOOKUP($B126,блюда!$B$11:$I$65,6,FALSE)*$C126/100,"")</f>
        <v>34</v>
      </c>
      <c r="G126" s="62">
        <f>IFERROR(VLOOKUP($B126,блюда!$B$11:$I$65,7,FALSE)*$C126/100,"")</f>
        <v>340</v>
      </c>
      <c r="H126" s="62" t="str">
        <f>IFERROR(VLOOKUP($B126,блюда!$B$11:$I$65,8,FALSE),"")</f>
        <v>291(2)</v>
      </c>
    </row>
    <row r="127" spans="1:8" s="63" customFormat="1" ht="10.199999999999999" customHeight="1" x14ac:dyDescent="0.2">
      <c r="B127" s="60" t="s">
        <v>13</v>
      </c>
      <c r="C127" s="61">
        <v>200</v>
      </c>
      <c r="D127" s="62">
        <f>IFERROR(VLOOKUP($B127,блюда!$B$11:$I$65,4,FALSE)*$C127/100,"")</f>
        <v>1</v>
      </c>
      <c r="E127" s="62">
        <f>IFERROR(VLOOKUP($B127,блюда!$B$11:$I$65,5,FALSE)*$C127/100,"")</f>
        <v>0</v>
      </c>
      <c r="F127" s="62">
        <f>IFERROR(VLOOKUP($B127,блюда!$B$11:$I$65,6,FALSE)*$C127/100,"")</f>
        <v>20</v>
      </c>
      <c r="G127" s="62">
        <f>IFERROR(VLOOKUP($B127,блюда!$B$11:$I$65,7,FALSE)*$C127/100,"")</f>
        <v>84.8</v>
      </c>
      <c r="H127" s="62" t="str">
        <f>IFERROR(VLOOKUP($B127,блюда!$B$11:$I$65,8,FALSE),"")</f>
        <v>389(3)</v>
      </c>
    </row>
    <row r="128" spans="1:8" s="63" customFormat="1" ht="10.199999999999999" customHeight="1" x14ac:dyDescent="0.2">
      <c r="B128" s="60" t="s">
        <v>7</v>
      </c>
      <c r="C128" s="61">
        <v>30</v>
      </c>
      <c r="D128" s="62">
        <f>IFERROR(VLOOKUP($B128,блюда!$B$11:$I$65,4,FALSE)*$C128/100,"")</f>
        <v>2.7</v>
      </c>
      <c r="E128" s="62">
        <f>IFERROR(VLOOKUP($B128,блюда!$B$11:$I$65,5,FALSE)*$C128/100,"")</f>
        <v>0.3</v>
      </c>
      <c r="F128" s="62">
        <f>IFERROR(VLOOKUP($B128,блюда!$B$11:$I$65,6,FALSE)*$C128/100,"")</f>
        <v>17.100000000000001</v>
      </c>
      <c r="G128" s="62">
        <f>IFERROR(VLOOKUP($B128,блюда!$B$11:$I$65,7,FALSE)*$C128/100,"")</f>
        <v>94.8</v>
      </c>
      <c r="H128" s="62" t="str">
        <f>IFERROR(VLOOKUP($B128,блюда!$B$11:$I$65,8,FALSE),"")</f>
        <v>т/н</v>
      </c>
    </row>
    <row r="129" spans="1:10" ht="10.199999999999999" customHeight="1" x14ac:dyDescent="0.2">
      <c r="B129" s="60" t="s">
        <v>8</v>
      </c>
      <c r="C129" s="61">
        <v>30</v>
      </c>
      <c r="D129" s="62">
        <f>IFERROR(VLOOKUP($B129,блюда!$B$11:$I$65,4,FALSE)*$C129/100,"")</f>
        <v>0.3</v>
      </c>
      <c r="E129" s="62">
        <f>IFERROR(VLOOKUP($B129,блюда!$B$11:$I$65,5,FALSE)*$C129/100,"")</f>
        <v>0.3</v>
      </c>
      <c r="F129" s="62">
        <f>IFERROR(VLOOKUP($B129,блюда!$B$11:$I$65,6,FALSE)*$C129/100,"")</f>
        <v>9.9</v>
      </c>
      <c r="G129" s="62">
        <f>IFERROR(VLOOKUP($B129,блюда!$B$11:$I$65,7,FALSE)*$C129/100,"")</f>
        <v>81.900000000000006</v>
      </c>
      <c r="H129" s="62" t="str">
        <f>IFERROR(VLOOKUP($B129,блюда!$B$11:$I$65,8,FALSE),"")</f>
        <v>т/н</v>
      </c>
    </row>
    <row r="130" spans="1:10" ht="10.199999999999999" customHeight="1" x14ac:dyDescent="0.2">
      <c r="B130" s="60"/>
      <c r="C130" s="61"/>
      <c r="D130" s="62" t="str">
        <f>IFERROR(VLOOKUP($B130,блюда!$B$11:$I$65,4,FALSE)*$C130/100,"")</f>
        <v/>
      </c>
      <c r="E130" s="62" t="str">
        <f>IFERROR(VLOOKUP($B130,блюда!$B$11:$I$65,5,FALSE)*$C130/100,"")</f>
        <v/>
      </c>
      <c r="F130" s="62" t="str">
        <f>IFERROR(VLOOKUP($B130,блюда!$B$11:$I$65,6,FALSE)*$C130/100,"")</f>
        <v/>
      </c>
      <c r="G130" s="62" t="str">
        <f>IFERROR(VLOOKUP($B130,блюда!$B$11:$I$65,7,FALSE)*$C130/100,"")</f>
        <v/>
      </c>
      <c r="H130" s="62" t="str">
        <f>IFERROR(VLOOKUP($B130,блюда!$B$11:$I$65,8,FALSE),"")</f>
        <v/>
      </c>
    </row>
    <row r="131" spans="1:10" ht="10.199999999999999" customHeight="1" x14ac:dyDescent="0.2">
      <c r="B131" s="60"/>
      <c r="C131" s="61"/>
      <c r="D131" s="62" t="str">
        <f>IFERROR(VLOOKUP($B131,блюда!$B$11:$I$65,4,FALSE)*$C131/100,"")</f>
        <v/>
      </c>
      <c r="E131" s="62" t="str">
        <f>IFERROR(VLOOKUP($B131,блюда!$B$11:$I$65,5,FALSE)*$C131/100,"")</f>
        <v/>
      </c>
      <c r="F131" s="62" t="str">
        <f>IFERROR(VLOOKUP($B131,блюда!$B$11:$I$65,6,FALSE)*$C131/100,"")</f>
        <v/>
      </c>
      <c r="G131" s="62" t="str">
        <f>IFERROR(VLOOKUP($B131,блюда!$B$11:$I$65,7,FALSE)*$C131/100,"")</f>
        <v/>
      </c>
      <c r="H131" s="62" t="str">
        <f>IFERROR(VLOOKUP($B131,блюда!$B$11:$I$65,8,FALSE),"")</f>
        <v/>
      </c>
    </row>
    <row r="132" spans="1:10" x14ac:dyDescent="0.2">
      <c r="A132" s="67" t="s">
        <v>66</v>
      </c>
      <c r="B132" s="68"/>
      <c r="C132" s="66">
        <f>SUM(C125:C131)</f>
        <v>710</v>
      </c>
      <c r="D132" s="62">
        <f>SUM(D125:D131)</f>
        <v>38.950000000000003</v>
      </c>
      <c r="E132" s="62">
        <f>SUM(E125:E131)</f>
        <v>16.55</v>
      </c>
      <c r="F132" s="62">
        <f>SUM(F125:F131)</f>
        <v>94.125</v>
      </c>
      <c r="G132" s="69">
        <f>SUM(G125:G131)</f>
        <v>754.42499999999995</v>
      </c>
      <c r="H132" s="52"/>
    </row>
    <row r="133" spans="1:10" ht="10.199999999999999" customHeight="1" x14ac:dyDescent="0.2">
      <c r="A133" s="55"/>
      <c r="B133" s="56"/>
      <c r="C133" s="57"/>
      <c r="D133" s="57"/>
      <c r="E133" s="57"/>
      <c r="F133" s="57"/>
      <c r="G133" s="58"/>
      <c r="H133" s="59"/>
    </row>
    <row r="134" spans="1:10" ht="10.199999999999999" customHeight="1" x14ac:dyDescent="0.2">
      <c r="B134" s="60"/>
      <c r="C134" s="61"/>
      <c r="D134" s="62"/>
      <c r="E134" s="62"/>
      <c r="F134" s="62"/>
      <c r="G134" s="62"/>
      <c r="H134" s="62"/>
    </row>
    <row r="135" spans="1:10" ht="10.199999999999999" customHeight="1" x14ac:dyDescent="0.2">
      <c r="B135" s="60"/>
      <c r="C135" s="61"/>
      <c r="D135" s="62"/>
      <c r="E135" s="62"/>
      <c r="F135" s="62"/>
      <c r="G135" s="62"/>
      <c r="H135" s="62"/>
    </row>
    <row r="136" spans="1:10" ht="10.199999999999999" customHeight="1" x14ac:dyDescent="0.2">
      <c r="B136" s="60"/>
      <c r="C136" s="61"/>
      <c r="D136" s="62"/>
      <c r="E136" s="62"/>
      <c r="F136" s="62"/>
      <c r="G136" s="62"/>
      <c r="H136" s="62"/>
    </row>
    <row r="137" spans="1:10" x14ac:dyDescent="0.2">
      <c r="A137" s="67"/>
      <c r="B137" s="68"/>
      <c r="C137" s="66"/>
      <c r="D137" s="62"/>
      <c r="E137" s="62"/>
      <c r="F137" s="62"/>
      <c r="G137" s="69"/>
      <c r="H137" s="52"/>
    </row>
    <row r="138" spans="1:10" x14ac:dyDescent="0.2">
      <c r="A138" s="67" t="s">
        <v>67</v>
      </c>
      <c r="B138" s="68"/>
      <c r="C138" s="66">
        <f>SUM(C123,C132,C137)</f>
        <v>1305</v>
      </c>
      <c r="D138" s="62">
        <f>SUM(D123,D132,D137)</f>
        <v>57.755000000000003</v>
      </c>
      <c r="E138" s="62">
        <f>SUM(E123,E132,E137)</f>
        <v>37.975000000000001</v>
      </c>
      <c r="F138" s="62">
        <f>SUM(F123,F132,F137)</f>
        <v>161.21</v>
      </c>
      <c r="G138" s="69">
        <f>SUM(G123,G132,G137)</f>
        <v>1392.605</v>
      </c>
      <c r="H138" s="52"/>
    </row>
    <row r="139" spans="1:10" x14ac:dyDescent="0.2">
      <c r="A139" s="74"/>
      <c r="B139" s="75"/>
      <c r="C139" s="74"/>
      <c r="D139" s="76"/>
      <c r="E139" s="76"/>
      <c r="F139" s="76"/>
      <c r="G139" s="77"/>
      <c r="H139" s="78"/>
    </row>
    <row r="140" spans="1:10" x14ac:dyDescent="0.2">
      <c r="A140" s="88" t="s">
        <v>134</v>
      </c>
      <c r="B140" s="88"/>
      <c r="C140" s="88"/>
      <c r="D140" s="88"/>
      <c r="E140" s="88"/>
      <c r="F140" s="88"/>
      <c r="G140" s="88"/>
      <c r="H140" s="88"/>
      <c r="I140" s="49"/>
      <c r="J140" s="49"/>
    </row>
    <row r="141" spans="1:10" x14ac:dyDescent="0.2">
      <c r="A141" s="43" t="s">
        <v>24</v>
      </c>
      <c r="B141" s="43"/>
      <c r="C141" s="43"/>
      <c r="D141" s="43"/>
      <c r="E141" s="43"/>
      <c r="F141" s="43"/>
      <c r="G141" s="43"/>
      <c r="H141" s="43"/>
      <c r="I141" s="43"/>
      <c r="J141" s="43"/>
    </row>
    <row r="142" spans="1:10" x14ac:dyDescent="0.2">
      <c r="A142" s="43"/>
      <c r="B142" s="43"/>
      <c r="C142" s="43"/>
      <c r="D142" s="43"/>
      <c r="E142" s="43"/>
      <c r="F142" s="43"/>
      <c r="G142" s="43"/>
      <c r="H142" s="43"/>
      <c r="I142" s="43"/>
      <c r="J142" s="43"/>
    </row>
    <row r="143" spans="1:10" x14ac:dyDescent="0.2">
      <c r="A143" s="41" t="s">
        <v>0</v>
      </c>
      <c r="B143" s="42"/>
      <c r="C143" s="71" t="s">
        <v>138</v>
      </c>
      <c r="D143" s="72" t="s">
        <v>143</v>
      </c>
      <c r="E143" s="72"/>
      <c r="F143" s="43" t="s">
        <v>30</v>
      </c>
      <c r="G143" s="70" t="s">
        <v>135</v>
      </c>
      <c r="H143" s="44" t="s">
        <v>136</v>
      </c>
      <c r="I143" s="49"/>
      <c r="J143" s="49"/>
    </row>
    <row r="144" spans="1:10" x14ac:dyDescent="0.2">
      <c r="A144" s="49"/>
      <c r="B144" s="42"/>
      <c r="C144" s="73" t="s">
        <v>140</v>
      </c>
      <c r="D144" s="45">
        <v>1</v>
      </c>
      <c r="E144" s="46"/>
      <c r="F144" s="49"/>
      <c r="G144" s="47"/>
      <c r="H144" s="48"/>
      <c r="I144" s="89"/>
      <c r="J144" s="89"/>
    </row>
    <row r="145" spans="1:8" ht="20.399999999999999" x14ac:dyDescent="0.2">
      <c r="A145" s="87" t="s">
        <v>26</v>
      </c>
      <c r="B145" s="87" t="s">
        <v>27</v>
      </c>
      <c r="C145" s="87" t="s">
        <v>28</v>
      </c>
      <c r="D145" s="87" t="s">
        <v>1</v>
      </c>
      <c r="E145" s="87"/>
      <c r="F145" s="87"/>
      <c r="G145" s="87" t="s">
        <v>2</v>
      </c>
      <c r="H145" s="50" t="s">
        <v>29</v>
      </c>
    </row>
    <row r="146" spans="1:8" x14ac:dyDescent="0.2">
      <c r="A146" s="87"/>
      <c r="B146" s="87"/>
      <c r="C146" s="87"/>
      <c r="D146" s="51" t="s">
        <v>3</v>
      </c>
      <c r="E146" s="51" t="s">
        <v>4</v>
      </c>
      <c r="F146" s="51" t="s">
        <v>5</v>
      </c>
      <c r="G146" s="87"/>
      <c r="H146" s="52"/>
    </row>
    <row r="147" spans="1:8" x14ac:dyDescent="0.2">
      <c r="A147" s="53">
        <v>1</v>
      </c>
      <c r="B147" s="53">
        <v>2</v>
      </c>
      <c r="C147" s="53">
        <v>3</v>
      </c>
      <c r="D147" s="53">
        <v>4</v>
      </c>
      <c r="E147" s="53">
        <v>5</v>
      </c>
      <c r="F147" s="53">
        <v>6</v>
      </c>
      <c r="G147" s="53">
        <v>7</v>
      </c>
      <c r="H147" s="54"/>
    </row>
    <row r="148" spans="1:8" ht="10.199999999999999" customHeight="1" x14ac:dyDescent="0.2">
      <c r="A148" s="55" t="s">
        <v>50</v>
      </c>
      <c r="B148" s="56"/>
      <c r="C148" s="57"/>
      <c r="D148" s="57"/>
      <c r="E148" s="57"/>
      <c r="F148" s="57"/>
      <c r="G148" s="58"/>
      <c r="H148" s="59"/>
    </row>
    <row r="149" spans="1:8" ht="10.199999999999999" customHeight="1" x14ac:dyDescent="0.2">
      <c r="B149" s="60" t="s">
        <v>58</v>
      </c>
      <c r="C149" s="61">
        <v>200</v>
      </c>
      <c r="D149" s="62">
        <f>IFERROR(VLOOKUP($B149,блюда!$B$11:$I$65,4,FALSE)*$C149/100,"")</f>
        <v>7.86</v>
      </c>
      <c r="E149" s="62">
        <f>IFERROR(VLOOKUP($B149,блюда!$B$11:$I$65,5,FALSE)*$C149/100,"")</f>
        <v>10.199999999999999</v>
      </c>
      <c r="F149" s="62">
        <f>IFERROR(VLOOKUP($B149,блюда!$B$11:$I$65,6,FALSE)*$C149/100,"")</f>
        <v>49.4</v>
      </c>
      <c r="G149" s="62">
        <f>IFERROR(VLOOKUP($B149,блюда!$B$11:$I$65,7,FALSE)*$C149/100,"")</f>
        <v>320</v>
      </c>
      <c r="H149" s="62" t="str">
        <f>IFERROR(VLOOKUP($B149,блюда!$B$11:$I$65,8,FALSE),"")</f>
        <v>1⁵</v>
      </c>
    </row>
    <row r="150" spans="1:8" ht="10.199999999999999" customHeight="1" x14ac:dyDescent="0.2">
      <c r="B150" s="60" t="s">
        <v>59</v>
      </c>
      <c r="C150" s="61">
        <v>200</v>
      </c>
      <c r="D150" s="62">
        <f>IFERROR(VLOOKUP($B150,блюда!$B$11:$I$65,4,FALSE)*$C150/100,"")</f>
        <v>2</v>
      </c>
      <c r="E150" s="62">
        <f>IFERROR(VLOOKUP($B150,блюда!$B$11:$I$65,5,FALSE)*$C150/100,"")</f>
        <v>2</v>
      </c>
      <c r="F150" s="62">
        <f>IFERROR(VLOOKUP($B150,блюда!$B$11:$I$65,6,FALSE)*$C150/100,"")</f>
        <v>8</v>
      </c>
      <c r="G150" s="62">
        <f>IFERROR(VLOOKUP($B150,блюда!$B$11:$I$65,7,FALSE)*$C150/100,"")</f>
        <v>52</v>
      </c>
      <c r="H150" s="62" t="str">
        <f>IFERROR(VLOOKUP($B150,блюда!$B$11:$I$65,8,FALSE),"")</f>
        <v>378 (3)</v>
      </c>
    </row>
    <row r="151" spans="1:8" s="63" customFormat="1" ht="10.199999999999999" customHeight="1" x14ac:dyDescent="0.2">
      <c r="B151" s="60" t="s">
        <v>7</v>
      </c>
      <c r="C151" s="61">
        <v>30</v>
      </c>
      <c r="D151" s="62">
        <f>IFERROR(VLOOKUP($B151,блюда!$B$11:$I$65,4,FALSE)*$C151/100,"")</f>
        <v>2.7</v>
      </c>
      <c r="E151" s="62">
        <f>IFERROR(VLOOKUP($B151,блюда!$B$11:$I$65,5,FALSE)*$C151/100,"")</f>
        <v>0.3</v>
      </c>
      <c r="F151" s="62">
        <f>IFERROR(VLOOKUP($B151,блюда!$B$11:$I$65,6,FALSE)*$C151/100,"")</f>
        <v>17.100000000000001</v>
      </c>
      <c r="G151" s="62">
        <f>IFERROR(VLOOKUP($B151,блюда!$B$11:$I$65,7,FALSE)*$C151/100,"")</f>
        <v>94.8</v>
      </c>
      <c r="H151" s="62" t="str">
        <f>IFERROR(VLOOKUP($B151,блюда!$B$11:$I$65,8,FALSE),"")</f>
        <v>т/н</v>
      </c>
    </row>
    <row r="152" spans="1:8" s="63" customFormat="1" ht="10.199999999999999" customHeight="1" x14ac:dyDescent="0.2">
      <c r="B152" s="60" t="s">
        <v>8</v>
      </c>
      <c r="C152" s="61">
        <v>30</v>
      </c>
      <c r="D152" s="62">
        <f>IFERROR(VLOOKUP($B152,блюда!$B$11:$I$65,4,FALSE)*$C152/100,"")</f>
        <v>0.3</v>
      </c>
      <c r="E152" s="62">
        <f>IFERROR(VLOOKUP($B152,блюда!$B$11:$I$65,5,FALSE)*$C152/100,"")</f>
        <v>0.3</v>
      </c>
      <c r="F152" s="62">
        <f>IFERROR(VLOOKUP($B152,блюда!$B$11:$I$65,6,FALSE)*$C152/100,"")</f>
        <v>9.9</v>
      </c>
      <c r="G152" s="62">
        <f>IFERROR(VLOOKUP($B152,блюда!$B$11:$I$65,7,FALSE)*$C152/100,"")</f>
        <v>81.900000000000006</v>
      </c>
      <c r="H152" s="62" t="str">
        <f>IFERROR(VLOOKUP($B152,блюда!$B$11:$I$65,8,FALSE),"")</f>
        <v>т/н</v>
      </c>
    </row>
    <row r="153" spans="1:8" s="63" customFormat="1" ht="10.199999999999999" customHeight="1" x14ac:dyDescent="0.2">
      <c r="B153" s="60" t="s">
        <v>11</v>
      </c>
      <c r="C153" s="61">
        <v>100</v>
      </c>
      <c r="D153" s="62">
        <f>IFERROR(VLOOKUP($B153,блюда!$B$11:$I$65,4,FALSE)*$C153/100,"")</f>
        <v>0.4</v>
      </c>
      <c r="E153" s="62">
        <f>IFERROR(VLOOKUP($B153,блюда!$B$11:$I$65,5,FALSE)*$C153/100,"")</f>
        <v>0.4</v>
      </c>
      <c r="F153" s="62">
        <f>IFERROR(VLOOKUP($B153,блюда!$B$11:$I$65,6,FALSE)*$C153/100,"")</f>
        <v>9.8000000000000007</v>
      </c>
      <c r="G153" s="62">
        <f>IFERROR(VLOOKUP($B153,блюда!$B$11:$I$65,7,FALSE)*$C153/100,"")</f>
        <v>44</v>
      </c>
      <c r="H153" s="62" t="str">
        <f>IFERROR(VLOOKUP($B153,блюда!$B$11:$I$65,8,FALSE),"")</f>
        <v>338³</v>
      </c>
    </row>
    <row r="154" spans="1:8" s="63" customFormat="1" ht="10.199999999999999" customHeight="1" x14ac:dyDescent="0.2">
      <c r="B154" s="60"/>
      <c r="C154" s="61"/>
      <c r="D154" s="62" t="str">
        <f>IFERROR(VLOOKUP($B154,блюда!$B$11:$I$65,4,FALSE)*$C154/100,"")</f>
        <v/>
      </c>
      <c r="E154" s="62" t="str">
        <f>IFERROR(VLOOKUP($B154,блюда!$B$11:$I$65,5,FALSE)*$C154/100,"")</f>
        <v/>
      </c>
      <c r="F154" s="62" t="str">
        <f>IFERROR(VLOOKUP($B154,блюда!$B$11:$I$65,6,FALSE)*$C154/100,"")</f>
        <v/>
      </c>
      <c r="G154" s="62" t="str">
        <f>IFERROR(VLOOKUP($B154,блюда!$B$11:$I$65,7,FALSE)*$C154/100,"")</f>
        <v/>
      </c>
      <c r="H154" s="62" t="str">
        <f>IFERROR(VLOOKUP($B154,блюда!$B$11:$I$65,8,FALSE),"")</f>
        <v/>
      </c>
    </row>
    <row r="155" spans="1:8" ht="10.199999999999999" customHeight="1" x14ac:dyDescent="0.2">
      <c r="A155" s="64" t="s">
        <v>65</v>
      </c>
      <c r="B155" s="65"/>
      <c r="C155" s="66">
        <f>SUM(C149:C154)</f>
        <v>560</v>
      </c>
      <c r="D155" s="62">
        <f>SUM(D149:D154)</f>
        <v>13.26</v>
      </c>
      <c r="E155" s="62">
        <f>SUM(E149:E154)</f>
        <v>13.200000000000001</v>
      </c>
      <c r="F155" s="62">
        <f>SUM(F149:F154)</f>
        <v>94.2</v>
      </c>
      <c r="G155" s="69">
        <f>SUM(G149:G154)</f>
        <v>592.70000000000005</v>
      </c>
      <c r="H155" s="52"/>
    </row>
    <row r="156" spans="1:8" ht="10.199999999999999" customHeight="1" x14ac:dyDescent="0.2">
      <c r="A156" s="55" t="s">
        <v>10</v>
      </c>
      <c r="B156" s="56"/>
      <c r="C156" s="57"/>
      <c r="D156" s="57"/>
      <c r="E156" s="57"/>
      <c r="F156" s="57"/>
      <c r="G156" s="58"/>
      <c r="H156" s="59"/>
    </row>
    <row r="157" spans="1:8" ht="10.199999999999999" customHeight="1" x14ac:dyDescent="0.2">
      <c r="B157" s="60" t="s">
        <v>79</v>
      </c>
      <c r="C157" s="61">
        <v>200</v>
      </c>
      <c r="D157" s="62">
        <f>IFERROR(VLOOKUP($B157,блюда!$B$11:$I$65,4,FALSE)*$C157/100,"")</f>
        <v>4</v>
      </c>
      <c r="E157" s="62">
        <f>IFERROR(VLOOKUP($B157,блюда!$B$11:$I$65,5,FALSE)*$C157/100,"")</f>
        <v>6</v>
      </c>
      <c r="F157" s="62">
        <f>IFERROR(VLOOKUP($B157,блюда!$B$11:$I$65,6,FALSE)*$C157/100,"")</f>
        <v>6</v>
      </c>
      <c r="G157" s="62">
        <f>IFERROR(VLOOKUP($B157,блюда!$B$11:$I$65,7,FALSE)*$C157/100,"")</f>
        <v>94</v>
      </c>
      <c r="H157" s="62" t="str">
        <f>IFERROR(VLOOKUP($B157,блюда!$B$11:$I$65,8,FALSE),"")</f>
        <v>124(1)</v>
      </c>
    </row>
    <row r="158" spans="1:8" ht="10.199999999999999" customHeight="1" x14ac:dyDescent="0.2">
      <c r="B158" s="60" t="s">
        <v>19</v>
      </c>
      <c r="C158" s="61">
        <v>180</v>
      </c>
      <c r="D158" s="62">
        <f>IFERROR(VLOOKUP($B158,блюда!$B$11:$I$65,4,FALSE)*$C158/100,"")</f>
        <v>3.6</v>
      </c>
      <c r="E158" s="62">
        <f>IFERROR(VLOOKUP($B158,блюда!$B$11:$I$65,5,FALSE)*$C158/100,"")</f>
        <v>6.84</v>
      </c>
      <c r="F158" s="62">
        <f>IFERROR(VLOOKUP($B158,блюда!$B$11:$I$65,6,FALSE)*$C158/100,"")</f>
        <v>28.44</v>
      </c>
      <c r="G158" s="62">
        <f>IFERROR(VLOOKUP($B158,блюда!$B$11:$I$65,7,FALSE)*$C158/100,"")</f>
        <v>190.08</v>
      </c>
      <c r="H158" s="62" t="str">
        <f>IFERROR(VLOOKUP($B158,блюда!$B$11:$I$65,8,FALSE),"")</f>
        <v>128 (3)</v>
      </c>
    </row>
    <row r="159" spans="1:8" s="63" customFormat="1" ht="10.199999999999999" customHeight="1" x14ac:dyDescent="0.2">
      <c r="B159" s="60" t="s">
        <v>49</v>
      </c>
      <c r="C159" s="61">
        <v>100</v>
      </c>
      <c r="D159" s="62">
        <f>IFERROR(VLOOKUP($B159,блюда!$B$11:$I$65,4,FALSE)*$C159/100,"")</f>
        <v>11.78</v>
      </c>
      <c r="E159" s="62">
        <f>IFERROR(VLOOKUP($B159,блюда!$B$11:$I$65,5,FALSE)*$C159/100,"")</f>
        <v>11.6</v>
      </c>
      <c r="F159" s="62">
        <f>IFERROR(VLOOKUP($B159,блюда!$B$11:$I$65,6,FALSE)*$C159/100,"")</f>
        <v>3.08</v>
      </c>
      <c r="G159" s="62">
        <f>IFERROR(VLOOKUP($B159,блюда!$B$11:$I$65,7,FALSE)*$C159/100,"")</f>
        <v>162.38999999999999</v>
      </c>
      <c r="H159" s="62" t="str">
        <f>IFERROR(VLOOKUP($B159,блюда!$B$11:$I$65,8,FALSE),"")</f>
        <v>302 (4) / 587 (1)</v>
      </c>
    </row>
    <row r="160" spans="1:8" s="63" customFormat="1" ht="10.199999999999999" customHeight="1" x14ac:dyDescent="0.2">
      <c r="B160" s="60" t="s">
        <v>23</v>
      </c>
      <c r="C160" s="61">
        <v>200</v>
      </c>
      <c r="D160" s="62">
        <f>IFERROR(VLOOKUP($B160,блюда!$B$11:$I$65,4,FALSE)*$C160/100,"")</f>
        <v>0.2</v>
      </c>
      <c r="E160" s="62">
        <f>IFERROR(VLOOKUP($B160,блюда!$B$11:$I$65,5,FALSE)*$C160/100,"")</f>
        <v>0</v>
      </c>
      <c r="F160" s="62">
        <f>IFERROR(VLOOKUP($B160,блюда!$B$11:$I$65,6,FALSE)*$C160/100,"")</f>
        <v>6.5</v>
      </c>
      <c r="G160" s="62">
        <f>IFERROR(VLOOKUP($B160,блюда!$B$11:$I$65,7,FALSE)*$C160/100,"")</f>
        <v>26.4</v>
      </c>
      <c r="H160" s="62" t="str">
        <f>IFERROR(VLOOKUP($B160,блюда!$B$11:$I$65,8,FALSE),"")</f>
        <v>685 (1)</v>
      </c>
    </row>
    <row r="161" spans="1:8" ht="10.199999999999999" customHeight="1" x14ac:dyDescent="0.2">
      <c r="B161" s="60" t="s">
        <v>7</v>
      </c>
      <c r="C161" s="61">
        <v>30</v>
      </c>
      <c r="D161" s="62">
        <f>IFERROR(VLOOKUP($B161,блюда!$B$11:$I$65,4,FALSE)*$C161/100,"")</f>
        <v>2.7</v>
      </c>
      <c r="E161" s="62">
        <f>IFERROR(VLOOKUP($B161,блюда!$B$11:$I$65,5,FALSE)*$C161/100,"")</f>
        <v>0.3</v>
      </c>
      <c r="F161" s="62">
        <f>IFERROR(VLOOKUP($B161,блюда!$B$11:$I$65,6,FALSE)*$C161/100,"")</f>
        <v>17.100000000000001</v>
      </c>
      <c r="G161" s="62">
        <f>IFERROR(VLOOKUP($B161,блюда!$B$11:$I$65,7,FALSE)*$C161/100,"")</f>
        <v>94.8</v>
      </c>
      <c r="H161" s="62" t="str">
        <f>IFERROR(VLOOKUP($B161,блюда!$B$11:$I$65,8,FALSE),"")</f>
        <v>т/н</v>
      </c>
    </row>
    <row r="162" spans="1:8" ht="10.199999999999999" customHeight="1" x14ac:dyDescent="0.2">
      <c r="B162" s="60" t="s">
        <v>8</v>
      </c>
      <c r="C162" s="61">
        <v>30</v>
      </c>
      <c r="D162" s="62">
        <f>IFERROR(VLOOKUP($B162,блюда!$B$11:$I$65,4,FALSE)*$C162/100,"")</f>
        <v>0.3</v>
      </c>
      <c r="E162" s="62">
        <f>IFERROR(VLOOKUP($B162,блюда!$B$11:$I$65,5,FALSE)*$C162/100,"")</f>
        <v>0.3</v>
      </c>
      <c r="F162" s="62">
        <f>IFERROR(VLOOKUP($B162,блюда!$B$11:$I$65,6,FALSE)*$C162/100,"")</f>
        <v>9.9</v>
      </c>
      <c r="G162" s="62">
        <f>IFERROR(VLOOKUP($B162,блюда!$B$11:$I$65,7,FALSE)*$C162/100,"")</f>
        <v>81.900000000000006</v>
      </c>
      <c r="H162" s="62" t="str">
        <f>IFERROR(VLOOKUP($B162,блюда!$B$11:$I$65,8,FALSE),"")</f>
        <v>т/н</v>
      </c>
    </row>
    <row r="163" spans="1:8" ht="10.199999999999999" customHeight="1" x14ac:dyDescent="0.2">
      <c r="B163" s="60" t="s">
        <v>146</v>
      </c>
      <c r="C163" s="61">
        <v>30</v>
      </c>
      <c r="D163" s="62">
        <f>IFERROR(VLOOKUP($B163,блюда!$B$11:$I$65,4,FALSE)*$C163/100,"")</f>
        <v>2.37</v>
      </c>
      <c r="E163" s="62">
        <f>IFERROR(VLOOKUP($B163,блюда!$B$11:$I$65,5,FALSE)*$C163/100,"")</f>
        <v>1.2</v>
      </c>
      <c r="F163" s="62">
        <f>IFERROR(VLOOKUP($B163,блюда!$B$11:$I$65,6,FALSE)*$C163/100,"")</f>
        <v>16.8</v>
      </c>
      <c r="G163" s="62">
        <f>IFERROR(VLOOKUP($B163,блюда!$B$11:$I$65,7,FALSE)*$C163/100,"")</f>
        <v>87</v>
      </c>
      <c r="H163" s="62" t="str">
        <f>IFERROR(VLOOKUP($B163,блюда!$B$11:$I$65,8,FALSE),"")</f>
        <v>т/н</v>
      </c>
    </row>
    <row r="164" spans="1:8" x14ac:dyDescent="0.2">
      <c r="A164" s="67" t="s">
        <v>66</v>
      </c>
      <c r="B164" s="68"/>
      <c r="C164" s="66">
        <f>SUM(C157:C163)</f>
        <v>770</v>
      </c>
      <c r="D164" s="62">
        <f>SUM(D157:D163)</f>
        <v>24.95</v>
      </c>
      <c r="E164" s="62">
        <f>SUM(E157:E163)</f>
        <v>26.24</v>
      </c>
      <c r="F164" s="62">
        <f>SUM(F157:F163)</f>
        <v>87.82</v>
      </c>
      <c r="G164" s="69">
        <f>SUM(G157:G163)</f>
        <v>736.56999999999994</v>
      </c>
      <c r="H164" s="52"/>
    </row>
    <row r="165" spans="1:8" ht="10.199999999999999" customHeight="1" x14ac:dyDescent="0.2">
      <c r="A165" s="55"/>
      <c r="B165" s="56"/>
      <c r="C165" s="57"/>
      <c r="D165" s="57"/>
      <c r="E165" s="57"/>
      <c r="F165" s="57"/>
      <c r="G165" s="58"/>
      <c r="H165" s="59"/>
    </row>
    <row r="166" spans="1:8" ht="10.199999999999999" customHeight="1" x14ac:dyDescent="0.2">
      <c r="B166" s="60"/>
      <c r="C166" s="61"/>
      <c r="D166" s="62"/>
      <c r="E166" s="62"/>
      <c r="F166" s="62"/>
      <c r="G166" s="62"/>
      <c r="H166" s="62"/>
    </row>
    <row r="167" spans="1:8" ht="10.199999999999999" customHeight="1" x14ac:dyDescent="0.2">
      <c r="B167" s="60"/>
      <c r="C167" s="61"/>
      <c r="D167" s="62"/>
      <c r="E167" s="62"/>
      <c r="F167" s="62"/>
      <c r="G167" s="62"/>
      <c r="H167" s="62"/>
    </row>
    <row r="168" spans="1:8" ht="10.199999999999999" customHeight="1" x14ac:dyDescent="0.2">
      <c r="B168" s="60"/>
      <c r="C168" s="61"/>
      <c r="D168" s="62"/>
      <c r="E168" s="62"/>
      <c r="F168" s="62"/>
      <c r="G168" s="62"/>
      <c r="H168" s="62"/>
    </row>
    <row r="169" spans="1:8" x14ac:dyDescent="0.2">
      <c r="A169" s="67"/>
      <c r="B169" s="68"/>
      <c r="C169" s="66"/>
      <c r="D169" s="62"/>
      <c r="E169" s="62"/>
      <c r="F169" s="62"/>
      <c r="G169" s="69"/>
      <c r="H169" s="52"/>
    </row>
    <row r="170" spans="1:8" x14ac:dyDescent="0.2">
      <c r="A170" s="67" t="s">
        <v>67</v>
      </c>
      <c r="B170" s="68"/>
      <c r="C170" s="66">
        <f>SUM(C155,C164,C169)</f>
        <v>1330</v>
      </c>
      <c r="D170" s="62">
        <f>SUM(D155,D164,D169)</f>
        <v>38.21</v>
      </c>
      <c r="E170" s="62">
        <f>SUM(E155,E164,E169)</f>
        <v>39.44</v>
      </c>
      <c r="F170" s="62">
        <f>SUM(F155,F164,F169)</f>
        <v>182.01999999999998</v>
      </c>
      <c r="G170" s="69">
        <f>SUM(G155,G164,G169)</f>
        <v>1329.27</v>
      </c>
      <c r="H170" s="52"/>
    </row>
    <row r="171" spans="1:8" x14ac:dyDescent="0.2">
      <c r="A171" s="74"/>
      <c r="B171" s="75"/>
      <c r="C171" s="74"/>
      <c r="D171" s="76"/>
      <c r="E171" s="76"/>
      <c r="F171" s="76"/>
      <c r="G171" s="77"/>
      <c r="H171" s="78"/>
    </row>
    <row r="172" spans="1:8" x14ac:dyDescent="0.2">
      <c r="A172" s="74"/>
      <c r="B172" s="75"/>
      <c r="C172" s="74"/>
      <c r="D172" s="76"/>
      <c r="E172" s="76"/>
      <c r="F172" s="76"/>
      <c r="G172" s="77"/>
      <c r="H172" s="78"/>
    </row>
    <row r="173" spans="1:8" x14ac:dyDescent="0.2">
      <c r="A173" s="74"/>
      <c r="B173" s="75"/>
      <c r="C173" s="74"/>
      <c r="D173" s="76"/>
      <c r="E173" s="76"/>
      <c r="F173" s="76"/>
      <c r="G173" s="77"/>
      <c r="H173" s="78"/>
    </row>
    <row r="177" spans="1:10" x14ac:dyDescent="0.2">
      <c r="A177" s="88" t="s">
        <v>134</v>
      </c>
      <c r="B177" s="88"/>
      <c r="C177" s="88"/>
      <c r="D177" s="88"/>
      <c r="E177" s="88"/>
      <c r="F177" s="88"/>
      <c r="G177" s="88"/>
      <c r="H177" s="88"/>
      <c r="I177" s="49"/>
      <c r="J177" s="49"/>
    </row>
    <row r="178" spans="1:10" x14ac:dyDescent="0.2">
      <c r="A178" s="43" t="s">
        <v>24</v>
      </c>
      <c r="B178" s="43"/>
      <c r="C178" s="43"/>
      <c r="D178" s="43"/>
      <c r="E178" s="43"/>
      <c r="F178" s="43"/>
      <c r="G178" s="43"/>
      <c r="H178" s="43"/>
      <c r="I178" s="43"/>
      <c r="J178" s="43"/>
    </row>
    <row r="179" spans="1:10" x14ac:dyDescent="0.2">
      <c r="A179" s="43"/>
      <c r="B179" s="43"/>
      <c r="C179" s="43"/>
      <c r="D179" s="43"/>
      <c r="E179" s="43"/>
      <c r="F179" s="43"/>
      <c r="G179" s="43"/>
      <c r="H179" s="43"/>
      <c r="I179" s="43"/>
      <c r="J179" s="43"/>
    </row>
    <row r="180" spans="1:10" x14ac:dyDescent="0.2">
      <c r="A180" s="41" t="s">
        <v>0</v>
      </c>
      <c r="B180" s="42"/>
      <c r="C180" s="71" t="s">
        <v>138</v>
      </c>
      <c r="D180" s="72" t="s">
        <v>139</v>
      </c>
      <c r="E180" s="72"/>
      <c r="F180" s="43" t="s">
        <v>30</v>
      </c>
      <c r="G180" s="70" t="s">
        <v>135</v>
      </c>
      <c r="H180" s="44" t="s">
        <v>136</v>
      </c>
      <c r="I180" s="49"/>
      <c r="J180" s="49"/>
    </row>
    <row r="181" spans="1:10" x14ac:dyDescent="0.2">
      <c r="A181" s="49"/>
      <c r="B181" s="42"/>
      <c r="C181" s="73" t="s">
        <v>140</v>
      </c>
      <c r="D181" s="45">
        <v>2</v>
      </c>
      <c r="E181" s="46"/>
      <c r="F181" s="49"/>
      <c r="G181" s="47"/>
      <c r="H181" s="48"/>
      <c r="I181" s="89"/>
      <c r="J181" s="89"/>
    </row>
    <row r="182" spans="1:10" ht="20.399999999999999" x14ac:dyDescent="0.2">
      <c r="A182" s="87" t="s">
        <v>26</v>
      </c>
      <c r="B182" s="87" t="s">
        <v>27</v>
      </c>
      <c r="C182" s="87" t="s">
        <v>28</v>
      </c>
      <c r="D182" s="87" t="s">
        <v>1</v>
      </c>
      <c r="E182" s="87"/>
      <c r="F182" s="87"/>
      <c r="G182" s="87" t="s">
        <v>2</v>
      </c>
      <c r="H182" s="50" t="s">
        <v>29</v>
      </c>
    </row>
    <row r="183" spans="1:10" x14ac:dyDescent="0.2">
      <c r="A183" s="87"/>
      <c r="B183" s="87"/>
      <c r="C183" s="87"/>
      <c r="D183" s="51" t="s">
        <v>3</v>
      </c>
      <c r="E183" s="51" t="s">
        <v>4</v>
      </c>
      <c r="F183" s="51" t="s">
        <v>5</v>
      </c>
      <c r="G183" s="87"/>
      <c r="H183" s="52"/>
    </row>
    <row r="184" spans="1:10" x14ac:dyDescent="0.2">
      <c r="A184" s="53">
        <v>1</v>
      </c>
      <c r="B184" s="53">
        <v>2</v>
      </c>
      <c r="C184" s="53">
        <v>3</v>
      </c>
      <c r="D184" s="53">
        <v>4</v>
      </c>
      <c r="E184" s="53">
        <v>5</v>
      </c>
      <c r="F184" s="53">
        <v>6</v>
      </c>
      <c r="G184" s="53">
        <v>7</v>
      </c>
      <c r="H184" s="54"/>
    </row>
    <row r="185" spans="1:10" ht="10.199999999999999" customHeight="1" x14ac:dyDescent="0.2">
      <c r="A185" s="55" t="s">
        <v>50</v>
      </c>
      <c r="B185" s="56"/>
      <c r="C185" s="57"/>
      <c r="D185" s="57"/>
      <c r="E185" s="57"/>
      <c r="F185" s="57"/>
      <c r="G185" s="58"/>
      <c r="H185" s="59"/>
    </row>
    <row r="186" spans="1:10" ht="10.199999999999999" customHeight="1" x14ac:dyDescent="0.2">
      <c r="B186" s="60" t="s">
        <v>108</v>
      </c>
      <c r="C186" s="61">
        <v>40</v>
      </c>
      <c r="D186" s="62">
        <f>IFERROR(VLOOKUP($B186,блюда!$B$11:$I$65,4,FALSE)*$C186/100,"")</f>
        <v>1</v>
      </c>
      <c r="E186" s="62">
        <f>IFERROR(VLOOKUP($B186,блюда!$B$11:$I$65,5,FALSE)*$C186/100,"")</f>
        <v>9</v>
      </c>
      <c r="F186" s="62">
        <f>IFERROR(VLOOKUP($B186,блюда!$B$11:$I$65,6,FALSE)*$C186/100,"")</f>
        <v>7</v>
      </c>
      <c r="G186" s="62">
        <f>IFERROR(VLOOKUP($B186,блюда!$B$11:$I$65,7,FALSE)*$C186/100,"")</f>
        <v>115</v>
      </c>
      <c r="H186" s="62" t="str">
        <f>IFERROR(VLOOKUP($B186,блюда!$B$11:$I$65,8,FALSE),"")</f>
        <v>1(1)</v>
      </c>
    </row>
    <row r="187" spans="1:10" ht="10.199999999999999" customHeight="1" x14ac:dyDescent="0.2">
      <c r="B187" s="60" t="s">
        <v>115</v>
      </c>
      <c r="C187" s="61">
        <v>200</v>
      </c>
      <c r="D187" s="62">
        <f>IFERROR(VLOOKUP($B187,блюда!$B$11:$I$65,4,FALSE)*$C187/100,"")</f>
        <v>6.4</v>
      </c>
      <c r="E187" s="62">
        <f>IFERROR(VLOOKUP($B187,блюда!$B$11:$I$65,5,FALSE)*$C187/100,"")</f>
        <v>2.8</v>
      </c>
      <c r="F187" s="62">
        <f>IFERROR(VLOOKUP($B187,блюда!$B$11:$I$65,6,FALSE)*$C187/100,"")</f>
        <v>46</v>
      </c>
      <c r="G187" s="62">
        <f>IFERROR(VLOOKUP($B187,блюда!$B$11:$I$65,7,FALSE)*$C187/100,"")</f>
        <v>220</v>
      </c>
      <c r="H187" s="62" t="str">
        <f>IFERROR(VLOOKUP($B187,блюда!$B$11:$I$65,8,FALSE),"")</f>
        <v>54-2к-2020 (8)</v>
      </c>
    </row>
    <row r="188" spans="1:10" s="63" customFormat="1" ht="10.199999999999999" customHeight="1" x14ac:dyDescent="0.2">
      <c r="B188" s="60" t="s">
        <v>57</v>
      </c>
      <c r="C188" s="61">
        <v>200</v>
      </c>
      <c r="D188" s="62">
        <f>IFERROR(VLOOKUP($B188,блюда!$B$11:$I$65,4,FALSE)*$C188/100,"")</f>
        <v>3.8</v>
      </c>
      <c r="E188" s="62">
        <f>IFERROR(VLOOKUP($B188,блюда!$B$11:$I$65,5,FALSE)*$C188/100,"")</f>
        <v>3.6</v>
      </c>
      <c r="F188" s="62">
        <f>IFERROR(VLOOKUP($B188,блюда!$B$11:$I$65,6,FALSE)*$C188/100,"")</f>
        <v>11.2</v>
      </c>
      <c r="G188" s="62">
        <f>IFERROR(VLOOKUP($B188,блюда!$B$11:$I$65,7,FALSE)*$C188/100,"")</f>
        <v>90.8</v>
      </c>
      <c r="H188" s="62" t="str">
        <f>IFERROR(VLOOKUP($B188,блюда!$B$11:$I$65,8,FALSE),"")</f>
        <v>379(3)</v>
      </c>
    </row>
    <row r="189" spans="1:10" s="63" customFormat="1" ht="10.199999999999999" customHeight="1" x14ac:dyDescent="0.2">
      <c r="B189" s="60" t="s">
        <v>8</v>
      </c>
      <c r="C189" s="61">
        <v>30</v>
      </c>
      <c r="D189" s="62">
        <f>IFERROR(VLOOKUP($B189,блюда!$B$11:$I$65,4,FALSE)*$C189/100,"")</f>
        <v>0.3</v>
      </c>
      <c r="E189" s="62">
        <f>IFERROR(VLOOKUP($B189,блюда!$B$11:$I$65,5,FALSE)*$C189/100,"")</f>
        <v>0.3</v>
      </c>
      <c r="F189" s="62">
        <f>IFERROR(VLOOKUP($B189,блюда!$B$11:$I$65,6,FALSE)*$C189/100,"")</f>
        <v>9.9</v>
      </c>
      <c r="G189" s="62">
        <f>IFERROR(VLOOKUP($B189,блюда!$B$11:$I$65,7,FALSE)*$C189/100,"")</f>
        <v>81.900000000000006</v>
      </c>
      <c r="H189" s="62" t="str">
        <f>IFERROR(VLOOKUP($B189,блюда!$B$11:$I$65,8,FALSE),"")</f>
        <v>т/н</v>
      </c>
    </row>
    <row r="190" spans="1:10" s="63" customFormat="1" ht="10.199999999999999" customHeight="1" x14ac:dyDescent="0.2">
      <c r="B190" s="60" t="s">
        <v>124</v>
      </c>
      <c r="C190" s="61">
        <v>50</v>
      </c>
      <c r="D190" s="62">
        <f>IFERROR(VLOOKUP($B190,блюда!$B$11:$I$65,4,FALSE)*$C190/100,"")</f>
        <v>0.2</v>
      </c>
      <c r="E190" s="62">
        <f>IFERROR(VLOOKUP($B190,блюда!$B$11:$I$65,5,FALSE)*$C190/100,"")</f>
        <v>0.2</v>
      </c>
      <c r="F190" s="62">
        <f>IFERROR(VLOOKUP($B190,блюда!$B$11:$I$65,6,FALSE)*$C190/100,"")</f>
        <v>4.9000000000000004</v>
      </c>
      <c r="G190" s="62">
        <f>IFERROR(VLOOKUP($B190,блюда!$B$11:$I$65,7,FALSE)*$C190/100,"")</f>
        <v>220</v>
      </c>
      <c r="H190" s="62" t="str">
        <f>IFERROR(VLOOKUP($B190,блюда!$B$11:$I$65,8,FALSE),"")</f>
        <v>т/н</v>
      </c>
    </row>
    <row r="191" spans="1:10" s="63" customFormat="1" ht="10.199999999999999" customHeight="1" x14ac:dyDescent="0.2">
      <c r="B191" s="60"/>
      <c r="C191" s="61"/>
      <c r="D191" s="62" t="str">
        <f>IFERROR(VLOOKUP($B191,блюда!$B$11:$I$65,4,FALSE)*$C191/100,"")</f>
        <v/>
      </c>
      <c r="E191" s="62" t="str">
        <f>IFERROR(VLOOKUP($B191,блюда!$B$11:$I$65,5,FALSE)*$C191/100,"")</f>
        <v/>
      </c>
      <c r="F191" s="62" t="str">
        <f>IFERROR(VLOOKUP($B191,блюда!$B$11:$I$65,6,FALSE)*$C191/100,"")</f>
        <v/>
      </c>
      <c r="G191" s="62" t="str">
        <f>IFERROR(VLOOKUP($B191,блюда!$B$11:$I$65,7,FALSE)*$C191/100,"")</f>
        <v/>
      </c>
      <c r="H191" s="62" t="str">
        <f>IFERROR(VLOOKUP($B191,блюда!$B$11:$I$65,8,FALSE),"")</f>
        <v/>
      </c>
    </row>
    <row r="192" spans="1:10" ht="10.199999999999999" customHeight="1" x14ac:dyDescent="0.2">
      <c r="A192" s="64" t="s">
        <v>65</v>
      </c>
      <c r="B192" s="65"/>
      <c r="C192" s="66">
        <f>SUM(C186:C191)</f>
        <v>520</v>
      </c>
      <c r="D192" s="62">
        <f>SUM(D186:D191)</f>
        <v>11.7</v>
      </c>
      <c r="E192" s="62">
        <f>SUM(E186:E191)</f>
        <v>15.9</v>
      </c>
      <c r="F192" s="62">
        <f>SUM(F186:F191)</f>
        <v>79.000000000000014</v>
      </c>
      <c r="G192" s="69">
        <f>SUM(G186:G191)</f>
        <v>727.7</v>
      </c>
      <c r="H192" s="52"/>
    </row>
    <row r="193" spans="1:8" ht="10.199999999999999" customHeight="1" x14ac:dyDescent="0.2">
      <c r="A193" s="55" t="s">
        <v>10</v>
      </c>
      <c r="B193" s="56"/>
      <c r="C193" s="57"/>
      <c r="D193" s="57"/>
      <c r="E193" s="57"/>
      <c r="F193" s="57"/>
      <c r="G193" s="58"/>
      <c r="H193" s="59"/>
    </row>
    <row r="194" spans="1:8" ht="10.199999999999999" customHeight="1" x14ac:dyDescent="0.2">
      <c r="B194" s="60" t="s">
        <v>9</v>
      </c>
      <c r="C194" s="61">
        <v>250</v>
      </c>
      <c r="D194" s="62">
        <f>IFERROR(VLOOKUP($B194,блюда!$B$11:$I$65,4,FALSE)*$C194/100,"")</f>
        <v>10</v>
      </c>
      <c r="E194" s="62">
        <f>IFERROR(VLOOKUP($B194,блюда!$B$11:$I$65,5,FALSE)*$C194/100,"")</f>
        <v>5</v>
      </c>
      <c r="F194" s="62">
        <f>IFERROR(VLOOKUP($B194,блюда!$B$11:$I$65,6,FALSE)*$C194/100,"")</f>
        <v>17.5</v>
      </c>
      <c r="G194" s="62">
        <f>IFERROR(VLOOKUP($B194,блюда!$B$11:$I$65,7,FALSE)*$C194/100,"")</f>
        <v>155</v>
      </c>
      <c r="H194" s="62" t="str">
        <f>IFERROR(VLOOKUP($B194,блюда!$B$11:$I$65,8,FALSE),"")</f>
        <v>87 (5)</v>
      </c>
    </row>
    <row r="195" spans="1:8" ht="10.199999999999999" customHeight="1" x14ac:dyDescent="0.2">
      <c r="B195" s="60" t="s">
        <v>81</v>
      </c>
      <c r="C195" s="61">
        <v>180</v>
      </c>
      <c r="D195" s="62">
        <f>IFERROR(VLOOKUP($B195,блюда!$B$11:$I$65,4,FALSE)*$C195/100,"")</f>
        <v>5.94</v>
      </c>
      <c r="E195" s="62">
        <f>IFERROR(VLOOKUP($B195,блюда!$B$11:$I$65,5,FALSE)*$C195/100,"")</f>
        <v>5.94</v>
      </c>
      <c r="F195" s="62">
        <f>IFERROR(VLOOKUP($B195,блюда!$B$11:$I$65,6,FALSE)*$C195/100,"")</f>
        <v>38.159999999999997</v>
      </c>
      <c r="G195" s="62">
        <f>IFERROR(VLOOKUP($B195,блюда!$B$11:$I$65,7,FALSE)*$C195/100,"")</f>
        <v>250.2</v>
      </c>
      <c r="H195" s="62" t="str">
        <f>IFERROR(VLOOKUP($B195,блюда!$B$11:$I$65,8,FALSE),"")</f>
        <v>203 (2)</v>
      </c>
    </row>
    <row r="196" spans="1:8" s="63" customFormat="1" ht="10.199999999999999" customHeight="1" x14ac:dyDescent="0.2">
      <c r="B196" s="60" t="s">
        <v>22</v>
      </c>
      <c r="C196" s="61">
        <v>100</v>
      </c>
      <c r="D196" s="62">
        <f>IFERROR(VLOOKUP($B196,блюда!$B$11:$I$65,4,FALSE)*$C196/100,"")</f>
        <v>19.329999999999998</v>
      </c>
      <c r="E196" s="62">
        <f>IFERROR(VLOOKUP($B196,блюда!$B$11:$I$65,5,FALSE)*$C196/100,"")</f>
        <v>4.92</v>
      </c>
      <c r="F196" s="62">
        <f>IFERROR(VLOOKUP($B196,блюда!$B$11:$I$65,6,FALSE)*$C196/100,"")</f>
        <v>12.67</v>
      </c>
      <c r="G196" s="62">
        <f>IFERROR(VLOOKUP($B196,блюда!$B$11:$I$65,7,FALSE)*$C196/100,"")</f>
        <v>171.07</v>
      </c>
      <c r="H196" s="62" t="str">
        <f>IFERROR(VLOOKUP($B196,блюда!$B$11:$I$65,8,FALSE),"")</f>
        <v>295 (3)</v>
      </c>
    </row>
    <row r="197" spans="1:8" s="63" customFormat="1" ht="10.199999999999999" customHeight="1" x14ac:dyDescent="0.2">
      <c r="B197" s="60" t="s">
        <v>12</v>
      </c>
      <c r="C197" s="61">
        <v>200</v>
      </c>
      <c r="D197" s="62">
        <f>IFERROR(VLOOKUP($B197,блюда!$B$11:$I$65,4,FALSE)*$C197/100,"")</f>
        <v>0.6</v>
      </c>
      <c r="E197" s="62">
        <f>IFERROR(VLOOKUP($B197,блюда!$B$11:$I$65,5,FALSE)*$C197/100,"")</f>
        <v>0</v>
      </c>
      <c r="F197" s="62">
        <f>IFERROR(VLOOKUP($B197,блюда!$B$11:$I$65,6,FALSE)*$C197/100,"")</f>
        <v>22.8</v>
      </c>
      <c r="G197" s="62">
        <f>IFERROR(VLOOKUP($B197,блюда!$B$11:$I$65,7,FALSE)*$C197/100,"")</f>
        <v>93.2</v>
      </c>
      <c r="H197" s="62" t="str">
        <f>IFERROR(VLOOKUP($B197,блюда!$B$11:$I$65,8,FALSE),"")</f>
        <v>349 (3)</v>
      </c>
    </row>
    <row r="198" spans="1:8" ht="10.199999999999999" customHeight="1" x14ac:dyDescent="0.2">
      <c r="B198" s="60" t="s">
        <v>7</v>
      </c>
      <c r="C198" s="61">
        <v>30</v>
      </c>
      <c r="D198" s="62">
        <f>IFERROR(VLOOKUP($B198,блюда!$B$11:$I$65,4,FALSE)*$C198/100,"")</f>
        <v>2.7</v>
      </c>
      <c r="E198" s="62">
        <f>IFERROR(VLOOKUP($B198,блюда!$B$11:$I$65,5,FALSE)*$C198/100,"")</f>
        <v>0.3</v>
      </c>
      <c r="F198" s="62">
        <f>IFERROR(VLOOKUP($B198,блюда!$B$11:$I$65,6,FALSE)*$C198/100,"")</f>
        <v>17.100000000000001</v>
      </c>
      <c r="G198" s="62">
        <f>IFERROR(VLOOKUP($B198,блюда!$B$11:$I$65,7,FALSE)*$C198/100,"")</f>
        <v>94.8</v>
      </c>
      <c r="H198" s="62" t="str">
        <f>IFERROR(VLOOKUP($B198,блюда!$B$11:$I$65,8,FALSE),"")</f>
        <v>т/н</v>
      </c>
    </row>
    <row r="199" spans="1:8" ht="10.199999999999999" customHeight="1" x14ac:dyDescent="0.2">
      <c r="B199" s="60" t="s">
        <v>8</v>
      </c>
      <c r="C199" s="61">
        <v>30</v>
      </c>
      <c r="D199" s="62">
        <f>IFERROR(VLOOKUP($B199,блюда!$B$11:$I$65,4,FALSE)*$C199/100,"")</f>
        <v>0.3</v>
      </c>
      <c r="E199" s="62">
        <f>IFERROR(VLOOKUP($B199,блюда!$B$11:$I$65,5,FALSE)*$C199/100,"")</f>
        <v>0.3</v>
      </c>
      <c r="F199" s="62">
        <f>IFERROR(VLOOKUP($B199,блюда!$B$11:$I$65,6,FALSE)*$C199/100,"")</f>
        <v>9.9</v>
      </c>
      <c r="G199" s="62">
        <f>IFERROR(VLOOKUP($B199,блюда!$B$11:$I$65,7,FALSE)*$C199/100,"")</f>
        <v>81.900000000000006</v>
      </c>
      <c r="H199" s="62" t="str">
        <f>IFERROR(VLOOKUP($B199,блюда!$B$11:$I$65,8,FALSE),"")</f>
        <v>т/н</v>
      </c>
    </row>
    <row r="200" spans="1:8" ht="10.199999999999999" customHeight="1" x14ac:dyDescent="0.2">
      <c r="B200" s="60"/>
      <c r="C200" s="61"/>
      <c r="D200" s="62" t="str">
        <f>IFERROR(VLOOKUP($B200,блюда!$B$11:$I$65,4,FALSE)*$C200/100,"")</f>
        <v/>
      </c>
      <c r="E200" s="62" t="str">
        <f>IFERROR(VLOOKUP($B200,блюда!$B$11:$I$65,5,FALSE)*$C200/100,"")</f>
        <v/>
      </c>
      <c r="F200" s="62" t="str">
        <f>IFERROR(VLOOKUP($B200,блюда!$B$11:$I$65,6,FALSE)*$C200/100,"")</f>
        <v/>
      </c>
      <c r="G200" s="62" t="str">
        <f>IFERROR(VLOOKUP($B200,блюда!$B$11:$I$65,7,FALSE)*$C200/100,"")</f>
        <v/>
      </c>
      <c r="H200" s="62" t="str">
        <f>IFERROR(VLOOKUP($B200,блюда!$B$11:$I$65,8,FALSE),"")</f>
        <v/>
      </c>
    </row>
    <row r="201" spans="1:8" x14ac:dyDescent="0.2">
      <c r="A201" s="67" t="s">
        <v>66</v>
      </c>
      <c r="B201" s="68"/>
      <c r="C201" s="66">
        <f>SUM(C194:C200)</f>
        <v>790</v>
      </c>
      <c r="D201" s="62">
        <f>SUM(D194:D200)</f>
        <v>38.869999999999997</v>
      </c>
      <c r="E201" s="62">
        <f>SUM(E194:E200)</f>
        <v>16.46</v>
      </c>
      <c r="F201" s="62">
        <f>SUM(F194:F200)</f>
        <v>118.13</v>
      </c>
      <c r="G201" s="69">
        <f>SUM(G194:G200)</f>
        <v>846.17</v>
      </c>
      <c r="H201" s="52"/>
    </row>
    <row r="202" spans="1:8" ht="10.199999999999999" customHeight="1" x14ac:dyDescent="0.2">
      <c r="A202" s="55"/>
      <c r="B202" s="56"/>
      <c r="C202" s="57"/>
      <c r="D202" s="57"/>
      <c r="E202" s="57"/>
      <c r="F202" s="57"/>
      <c r="G202" s="58"/>
      <c r="H202" s="59"/>
    </row>
    <row r="203" spans="1:8" ht="10.199999999999999" customHeight="1" x14ac:dyDescent="0.2">
      <c r="B203" s="60"/>
      <c r="C203" s="61"/>
      <c r="D203" s="62"/>
      <c r="E203" s="62"/>
      <c r="F203" s="62"/>
      <c r="G203" s="62"/>
      <c r="H203" s="62"/>
    </row>
    <row r="204" spans="1:8" ht="10.199999999999999" customHeight="1" x14ac:dyDescent="0.2">
      <c r="B204" s="60"/>
      <c r="C204" s="61"/>
      <c r="D204" s="62"/>
      <c r="E204" s="62"/>
      <c r="F204" s="62"/>
      <c r="G204" s="62"/>
      <c r="H204" s="62"/>
    </row>
    <row r="205" spans="1:8" ht="10.199999999999999" customHeight="1" x14ac:dyDescent="0.2">
      <c r="B205" s="60"/>
      <c r="C205" s="61"/>
      <c r="D205" s="62"/>
      <c r="E205" s="62"/>
      <c r="F205" s="62"/>
      <c r="G205" s="62"/>
      <c r="H205" s="62"/>
    </row>
    <row r="206" spans="1:8" x14ac:dyDescent="0.2">
      <c r="A206" s="67"/>
      <c r="B206" s="68"/>
      <c r="C206" s="66"/>
      <c r="D206" s="62"/>
      <c r="E206" s="62"/>
      <c r="F206" s="62"/>
      <c r="G206" s="69"/>
      <c r="H206" s="52"/>
    </row>
    <row r="207" spans="1:8" x14ac:dyDescent="0.2">
      <c r="A207" s="67" t="s">
        <v>67</v>
      </c>
      <c r="B207" s="68"/>
      <c r="C207" s="66">
        <f>SUM(C192,C201,C206)</f>
        <v>1310</v>
      </c>
      <c r="D207" s="62">
        <f>SUM(D192,D201,D206)</f>
        <v>50.569999999999993</v>
      </c>
      <c r="E207" s="62">
        <f>SUM(E192,E201,E206)</f>
        <v>32.36</v>
      </c>
      <c r="F207" s="62">
        <f>SUM(F192,F201,F206)</f>
        <v>197.13</v>
      </c>
      <c r="G207" s="69">
        <f>SUM(G192,G201,G206)</f>
        <v>1573.87</v>
      </c>
      <c r="H207" s="52"/>
    </row>
    <row r="208" spans="1:8" x14ac:dyDescent="0.2">
      <c r="A208" s="74"/>
      <c r="B208" s="75"/>
      <c r="C208" s="74"/>
      <c r="D208" s="76"/>
      <c r="E208" s="76"/>
      <c r="F208" s="76"/>
      <c r="G208" s="77"/>
      <c r="H208" s="78"/>
    </row>
    <row r="209" spans="1:10" x14ac:dyDescent="0.2">
      <c r="A209" s="88" t="s">
        <v>134</v>
      </c>
      <c r="B209" s="88"/>
      <c r="C209" s="88"/>
      <c r="D209" s="88"/>
      <c r="E209" s="88"/>
      <c r="F209" s="88"/>
      <c r="G209" s="88"/>
      <c r="H209" s="88"/>
      <c r="I209" s="49"/>
      <c r="J209" s="49"/>
    </row>
    <row r="210" spans="1:10" x14ac:dyDescent="0.2">
      <c r="A210" s="43" t="s">
        <v>24</v>
      </c>
      <c r="B210" s="43"/>
      <c r="C210" s="43"/>
      <c r="D210" s="43"/>
      <c r="E210" s="43"/>
      <c r="F210" s="43"/>
      <c r="G210" s="43"/>
      <c r="H210" s="43"/>
      <c r="I210" s="43"/>
      <c r="J210" s="43"/>
    </row>
    <row r="211" spans="1:10" x14ac:dyDescent="0.2">
      <c r="A211" s="43"/>
      <c r="B211" s="43"/>
      <c r="C211" s="43"/>
      <c r="D211" s="43"/>
      <c r="E211" s="43"/>
      <c r="F211" s="43"/>
      <c r="G211" s="43"/>
      <c r="H211" s="43"/>
      <c r="I211" s="43"/>
      <c r="J211" s="43"/>
    </row>
    <row r="212" spans="1:10" x14ac:dyDescent="0.2">
      <c r="A212" s="41" t="s">
        <v>0</v>
      </c>
      <c r="B212" s="42"/>
      <c r="C212" s="71" t="s">
        <v>138</v>
      </c>
      <c r="D212" s="72" t="s">
        <v>137</v>
      </c>
      <c r="E212" s="72"/>
      <c r="F212" s="43" t="s">
        <v>30</v>
      </c>
      <c r="G212" s="70" t="s">
        <v>135</v>
      </c>
      <c r="H212" s="44" t="s">
        <v>136</v>
      </c>
      <c r="I212" s="49"/>
      <c r="J212" s="49"/>
    </row>
    <row r="213" spans="1:10" x14ac:dyDescent="0.2">
      <c r="A213" s="49"/>
      <c r="B213" s="42"/>
      <c r="C213" s="73" t="s">
        <v>140</v>
      </c>
      <c r="D213" s="45">
        <v>2</v>
      </c>
      <c r="E213" s="46"/>
      <c r="F213" s="49"/>
      <c r="G213" s="47"/>
      <c r="H213" s="48"/>
      <c r="I213" s="89"/>
      <c r="J213" s="89"/>
    </row>
    <row r="214" spans="1:10" ht="20.399999999999999" x14ac:dyDescent="0.2">
      <c r="A214" s="87" t="s">
        <v>26</v>
      </c>
      <c r="B214" s="87" t="s">
        <v>27</v>
      </c>
      <c r="C214" s="87" t="s">
        <v>28</v>
      </c>
      <c r="D214" s="87" t="s">
        <v>1</v>
      </c>
      <c r="E214" s="87"/>
      <c r="F214" s="87"/>
      <c r="G214" s="87" t="s">
        <v>2</v>
      </c>
      <c r="H214" s="50" t="s">
        <v>29</v>
      </c>
    </row>
    <row r="215" spans="1:10" x14ac:dyDescent="0.2">
      <c r="A215" s="87"/>
      <c r="B215" s="87"/>
      <c r="C215" s="87"/>
      <c r="D215" s="51" t="s">
        <v>3</v>
      </c>
      <c r="E215" s="51" t="s">
        <v>4</v>
      </c>
      <c r="F215" s="51" t="s">
        <v>5</v>
      </c>
      <c r="G215" s="87"/>
      <c r="H215" s="52"/>
    </row>
    <row r="216" spans="1:10" x14ac:dyDescent="0.2">
      <c r="A216" s="53">
        <v>1</v>
      </c>
      <c r="B216" s="53">
        <v>2</v>
      </c>
      <c r="C216" s="53">
        <v>3</v>
      </c>
      <c r="D216" s="53">
        <v>4</v>
      </c>
      <c r="E216" s="53">
        <v>5</v>
      </c>
      <c r="F216" s="53">
        <v>6</v>
      </c>
      <c r="G216" s="53">
        <v>7</v>
      </c>
      <c r="H216" s="54"/>
    </row>
    <row r="217" spans="1:10" ht="10.199999999999999" customHeight="1" x14ac:dyDescent="0.2">
      <c r="A217" s="55" t="s">
        <v>50</v>
      </c>
      <c r="B217" s="56"/>
      <c r="C217" s="57"/>
      <c r="D217" s="57"/>
      <c r="E217" s="57"/>
      <c r="F217" s="57"/>
      <c r="G217" s="58"/>
      <c r="H217" s="59"/>
    </row>
    <row r="218" spans="1:10" ht="10.199999999999999" customHeight="1" x14ac:dyDescent="0.2">
      <c r="B218" s="60" t="s">
        <v>61</v>
      </c>
      <c r="C218" s="61">
        <v>40</v>
      </c>
      <c r="D218" s="62">
        <f>IFERROR(VLOOKUP($B218,блюда!$B$11:$I$65,4,FALSE)*$C218/100,"")</f>
        <v>5</v>
      </c>
      <c r="E218" s="62">
        <f>IFERROR(VLOOKUP($B218,блюда!$B$11:$I$65,5,FALSE)*$C218/100,"")</f>
        <v>5</v>
      </c>
      <c r="F218" s="62">
        <f>IFERROR(VLOOKUP($B218,блюда!$B$11:$I$65,6,FALSE)*$C218/100,"")</f>
        <v>0.3</v>
      </c>
      <c r="G218" s="62">
        <f>IFERROR(VLOOKUP($B218,блюда!$B$11:$I$65,7,FALSE)*$C218/100,"")</f>
        <v>63</v>
      </c>
      <c r="H218" s="62" t="str">
        <f>IFERROR(VLOOKUP($B218,блюда!$B$11:$I$65,8,FALSE),"")</f>
        <v>337 (1)</v>
      </c>
    </row>
    <row r="219" spans="1:10" ht="10.199999999999999" customHeight="1" x14ac:dyDescent="0.2">
      <c r="B219" s="60" t="s">
        <v>60</v>
      </c>
      <c r="C219" s="61">
        <v>200</v>
      </c>
      <c r="D219" s="62">
        <f>IFERROR(VLOOKUP($B219,блюда!$B$11:$I$65,4,FALSE)*$C219/100,"")</f>
        <v>7.86</v>
      </c>
      <c r="E219" s="62">
        <f>IFERROR(VLOOKUP($B219,блюда!$B$11:$I$65,5,FALSE)*$C219/100,"")</f>
        <v>10.199999999999999</v>
      </c>
      <c r="F219" s="62">
        <f>IFERROR(VLOOKUP($B219,блюда!$B$11:$I$65,6,FALSE)*$C219/100,"")</f>
        <v>49.4</v>
      </c>
      <c r="G219" s="62">
        <f>IFERROR(VLOOKUP($B219,блюда!$B$11:$I$65,7,FALSE)*$C219/100,"")</f>
        <v>320</v>
      </c>
      <c r="H219" s="62" t="str">
        <f>IFERROR(VLOOKUP($B219,блюда!$B$11:$I$65,8,FALSE),"")</f>
        <v>1⁵</v>
      </c>
    </row>
    <row r="220" spans="1:10" s="63" customFormat="1" ht="10.199999999999999" customHeight="1" x14ac:dyDescent="0.2">
      <c r="B220" s="60" t="s">
        <v>6</v>
      </c>
      <c r="C220" s="61">
        <v>200</v>
      </c>
      <c r="D220" s="62">
        <f>IFERROR(VLOOKUP($B220,блюда!$B$11:$I$65,4,FALSE)*$C220/100,"")</f>
        <v>4.5999999999999996</v>
      </c>
      <c r="E220" s="62">
        <f>IFERROR(VLOOKUP($B220,блюда!$B$11:$I$65,5,FALSE)*$C220/100,"")</f>
        <v>4.4000000000000004</v>
      </c>
      <c r="F220" s="62">
        <f>IFERROR(VLOOKUP($B220,блюда!$B$11:$I$65,6,FALSE)*$C220/100,"")</f>
        <v>12.4</v>
      </c>
      <c r="G220" s="62">
        <f>IFERROR(VLOOKUP($B220,блюда!$B$11:$I$65,7,FALSE)*$C220/100,"")</f>
        <v>106.8</v>
      </c>
      <c r="H220" s="62" t="str">
        <f>IFERROR(VLOOKUP($B220,блюда!$B$11:$I$65,8,FALSE),"")</f>
        <v>693 (1)</v>
      </c>
    </row>
    <row r="221" spans="1:10" s="63" customFormat="1" ht="10.199999999999999" customHeight="1" x14ac:dyDescent="0.2">
      <c r="B221" s="60" t="s">
        <v>7</v>
      </c>
      <c r="C221" s="61">
        <v>30</v>
      </c>
      <c r="D221" s="62">
        <f>IFERROR(VLOOKUP($B221,блюда!$B$11:$I$65,4,FALSE)*$C221/100,"")</f>
        <v>2.7</v>
      </c>
      <c r="E221" s="62">
        <f>IFERROR(VLOOKUP($B221,блюда!$B$11:$I$65,5,FALSE)*$C221/100,"")</f>
        <v>0.3</v>
      </c>
      <c r="F221" s="62">
        <f>IFERROR(VLOOKUP($B221,блюда!$B$11:$I$65,6,FALSE)*$C221/100,"")</f>
        <v>17.100000000000001</v>
      </c>
      <c r="G221" s="62">
        <f>IFERROR(VLOOKUP($B221,блюда!$B$11:$I$65,7,FALSE)*$C221/100,"")</f>
        <v>94.8</v>
      </c>
      <c r="H221" s="62" t="str">
        <f>IFERROR(VLOOKUP($B221,блюда!$B$11:$I$65,8,FALSE),"")</f>
        <v>т/н</v>
      </c>
    </row>
    <row r="222" spans="1:10" s="63" customFormat="1" ht="10.199999999999999" customHeight="1" x14ac:dyDescent="0.2">
      <c r="B222" s="60" t="s">
        <v>8</v>
      </c>
      <c r="C222" s="61">
        <v>30</v>
      </c>
      <c r="D222" s="62">
        <f>IFERROR(VLOOKUP($B222,блюда!$B$11:$I$65,4,FALSE)*$C222/100,"")</f>
        <v>0.3</v>
      </c>
      <c r="E222" s="62">
        <f>IFERROR(VLOOKUP($B222,блюда!$B$11:$I$65,5,FALSE)*$C222/100,"")</f>
        <v>0.3</v>
      </c>
      <c r="F222" s="62">
        <f>IFERROR(VLOOKUP($B222,блюда!$B$11:$I$65,6,FALSE)*$C222/100,"")</f>
        <v>9.9</v>
      </c>
      <c r="G222" s="62">
        <f>IFERROR(VLOOKUP($B222,блюда!$B$11:$I$65,7,FALSE)*$C222/100,"")</f>
        <v>81.900000000000006</v>
      </c>
      <c r="H222" s="62" t="str">
        <f>IFERROR(VLOOKUP($B222,блюда!$B$11:$I$65,8,FALSE),"")</f>
        <v>т/н</v>
      </c>
    </row>
    <row r="223" spans="1:10" s="63" customFormat="1" ht="10.199999999999999" customHeight="1" x14ac:dyDescent="0.2">
      <c r="B223" s="60" t="s">
        <v>126</v>
      </c>
      <c r="C223" s="61">
        <v>60</v>
      </c>
      <c r="D223" s="62">
        <f>IFERROR(VLOOKUP($B223,блюда!$B$11:$I$65,4,FALSE)*$C223/100,"")</f>
        <v>4.2</v>
      </c>
      <c r="E223" s="62">
        <f>IFERROR(VLOOKUP($B223,блюда!$B$11:$I$65,5,FALSE)*$C223/100,"")</f>
        <v>4.8</v>
      </c>
      <c r="F223" s="62">
        <f>IFERROR(VLOOKUP($B223,блюда!$B$11:$I$65,6,FALSE)*$C223/100,"")</f>
        <v>21</v>
      </c>
      <c r="G223" s="62">
        <f>IFERROR(VLOOKUP($B223,блюда!$B$11:$I$65,7,FALSE)*$C223/100,"")</f>
        <v>105</v>
      </c>
      <c r="H223" s="62" t="str">
        <f>IFERROR(VLOOKUP($B223,блюда!$B$11:$I$65,8,FALSE),"")</f>
        <v>т/н</v>
      </c>
    </row>
    <row r="224" spans="1:10" ht="10.199999999999999" customHeight="1" x14ac:dyDescent="0.2">
      <c r="A224" s="64" t="s">
        <v>65</v>
      </c>
      <c r="B224" s="65"/>
      <c r="C224" s="66">
        <f>SUM(C218:C223)</f>
        <v>560</v>
      </c>
      <c r="D224" s="62">
        <f>SUM(D218:D223)</f>
        <v>24.66</v>
      </c>
      <c r="E224" s="62">
        <f>SUM(E218:E223)</f>
        <v>25.000000000000004</v>
      </c>
      <c r="F224" s="62">
        <f>SUM(F218:F223)</f>
        <v>110.1</v>
      </c>
      <c r="G224" s="69">
        <f>SUM(G218:G223)</f>
        <v>771.5</v>
      </c>
      <c r="H224" s="52"/>
    </row>
    <row r="225" spans="1:8" ht="10.199999999999999" customHeight="1" x14ac:dyDescent="0.2">
      <c r="A225" s="55" t="s">
        <v>10</v>
      </c>
      <c r="B225" s="56"/>
      <c r="C225" s="57"/>
      <c r="D225" s="57"/>
      <c r="E225" s="57"/>
      <c r="F225" s="57"/>
      <c r="G225" s="58"/>
      <c r="H225" s="59"/>
    </row>
    <row r="226" spans="1:8" ht="10.199999999999999" customHeight="1" x14ac:dyDescent="0.2">
      <c r="B226" s="60" t="s">
        <v>80</v>
      </c>
      <c r="C226" s="61">
        <v>250</v>
      </c>
      <c r="D226" s="62">
        <f>IFERROR(VLOOKUP($B226,блюда!$B$11:$I$65,4,FALSE)*$C226/100,"")</f>
        <v>5</v>
      </c>
      <c r="E226" s="62">
        <f>IFERROR(VLOOKUP($B226,блюда!$B$11:$I$65,5,FALSE)*$C226/100,"")</f>
        <v>5</v>
      </c>
      <c r="F226" s="62">
        <f>IFERROR(VLOOKUP($B226,блюда!$B$11:$I$65,6,FALSE)*$C226/100,"")</f>
        <v>15</v>
      </c>
      <c r="G226" s="62">
        <f>IFERROR(VLOOKUP($B226,блюда!$B$11:$I$65,7,FALSE)*$C226/100,"")</f>
        <v>125</v>
      </c>
      <c r="H226" s="62" t="str">
        <f>IFERROR(VLOOKUP($B226,блюда!$B$11:$I$65,8,FALSE),"")</f>
        <v>134 (1)</v>
      </c>
    </row>
    <row r="227" spans="1:8" ht="10.199999999999999" customHeight="1" x14ac:dyDescent="0.2">
      <c r="B227" s="60" t="s">
        <v>89</v>
      </c>
      <c r="C227" s="61">
        <v>180</v>
      </c>
      <c r="D227" s="62">
        <f>IFERROR(VLOOKUP($B227,блюда!$B$11:$I$65,4,FALSE)*$C227/100,"")</f>
        <v>3.6</v>
      </c>
      <c r="E227" s="62">
        <f>IFERROR(VLOOKUP($B227,блюда!$B$11:$I$65,5,FALSE)*$C227/100,"")</f>
        <v>5.4</v>
      </c>
      <c r="F227" s="62">
        <f>IFERROR(VLOOKUP($B227,блюда!$B$11:$I$65,6,FALSE)*$C227/100,"")</f>
        <v>45</v>
      </c>
      <c r="G227" s="62">
        <f>IFERROR(VLOOKUP($B227,блюда!$B$11:$I$65,7,FALSE)*$C227/100,"")</f>
        <v>255.6</v>
      </c>
      <c r="H227" s="62" t="str">
        <f>IFERROR(VLOOKUP($B227,блюда!$B$11:$I$65,8,FALSE),"")</f>
        <v>304 (3)</v>
      </c>
    </row>
    <row r="228" spans="1:8" s="63" customFormat="1" ht="10.199999999999999" customHeight="1" x14ac:dyDescent="0.2">
      <c r="B228" s="60" t="s">
        <v>32</v>
      </c>
      <c r="C228" s="61">
        <v>90</v>
      </c>
      <c r="D228" s="62">
        <f>IFERROR(VLOOKUP($B228,блюда!$B$11:$I$65,4,FALSE)*$C228/100,"")</f>
        <v>18</v>
      </c>
      <c r="E228" s="62">
        <f>IFERROR(VLOOKUP($B228,блюда!$B$11:$I$65,5,FALSE)*$C228/100,"")</f>
        <v>11.25</v>
      </c>
      <c r="F228" s="62">
        <f>IFERROR(VLOOKUP($B228,блюда!$B$11:$I$65,6,FALSE)*$C228/100,"")</f>
        <v>0</v>
      </c>
      <c r="G228" s="62">
        <f>IFERROR(VLOOKUP($B228,блюда!$B$11:$I$65,7,FALSE)*$C228/100,"")</f>
        <v>139.5</v>
      </c>
      <c r="H228" s="62" t="str">
        <f>IFERROR(VLOOKUP($B228,блюда!$B$11:$I$65,8,FALSE),"")</f>
        <v>487(1)</v>
      </c>
    </row>
    <row r="229" spans="1:8" s="63" customFormat="1" ht="10.199999999999999" customHeight="1" x14ac:dyDescent="0.2">
      <c r="B229" s="60" t="s">
        <v>15</v>
      </c>
      <c r="C229" s="61">
        <v>200</v>
      </c>
      <c r="D229" s="62">
        <f>IFERROR(VLOOKUP($B229,блюда!$B$11:$I$65,4,FALSE)*$C229/100,"")</f>
        <v>2</v>
      </c>
      <c r="E229" s="62">
        <f>IFERROR(VLOOKUP($B229,блюда!$B$11:$I$65,5,FALSE)*$C229/100,"")</f>
        <v>0</v>
      </c>
      <c r="F229" s="62">
        <f>IFERROR(VLOOKUP($B229,блюда!$B$11:$I$65,6,FALSE)*$C229/100,"")</f>
        <v>20</v>
      </c>
      <c r="G229" s="62">
        <f>IFERROR(VLOOKUP($B229,блюда!$B$11:$I$65,7,FALSE)*$C229/100,"")</f>
        <v>84.8</v>
      </c>
      <c r="H229" s="62" t="str">
        <f>IFERROR(VLOOKUP($B229,блюда!$B$11:$I$65,8,FALSE),"")</f>
        <v>389 (3)</v>
      </c>
    </row>
    <row r="230" spans="1:8" ht="10.199999999999999" customHeight="1" x14ac:dyDescent="0.2">
      <c r="B230" s="60" t="s">
        <v>7</v>
      </c>
      <c r="C230" s="61">
        <v>30</v>
      </c>
      <c r="D230" s="62">
        <f>IFERROR(VLOOKUP($B230,блюда!$B$11:$I$65,4,FALSE)*$C230/100,"")</f>
        <v>2.7</v>
      </c>
      <c r="E230" s="62">
        <f>IFERROR(VLOOKUP($B230,блюда!$B$11:$I$65,5,FALSE)*$C230/100,"")</f>
        <v>0.3</v>
      </c>
      <c r="F230" s="62">
        <f>IFERROR(VLOOKUP($B230,блюда!$B$11:$I$65,6,FALSE)*$C230/100,"")</f>
        <v>17.100000000000001</v>
      </c>
      <c r="G230" s="62">
        <f>IFERROR(VLOOKUP($B230,блюда!$B$11:$I$65,7,FALSE)*$C230/100,"")</f>
        <v>94.8</v>
      </c>
      <c r="H230" s="62" t="str">
        <f>IFERROR(VLOOKUP($B230,блюда!$B$11:$I$65,8,FALSE),"")</f>
        <v>т/н</v>
      </c>
    </row>
    <row r="231" spans="1:8" ht="10.199999999999999" customHeight="1" x14ac:dyDescent="0.2">
      <c r="B231" s="60" t="s">
        <v>8</v>
      </c>
      <c r="C231" s="61">
        <v>30</v>
      </c>
      <c r="D231" s="62">
        <f>IFERROR(VLOOKUP($B231,блюда!$B$11:$I$65,4,FALSE)*$C231/100,"")</f>
        <v>0.3</v>
      </c>
      <c r="E231" s="62">
        <f>IFERROR(VLOOKUP($B231,блюда!$B$11:$I$65,5,FALSE)*$C231/100,"")</f>
        <v>0.3</v>
      </c>
      <c r="F231" s="62">
        <f>IFERROR(VLOOKUP($B231,блюда!$B$11:$I$65,6,FALSE)*$C231/100,"")</f>
        <v>9.9</v>
      </c>
      <c r="G231" s="62">
        <f>IFERROR(VLOOKUP($B231,блюда!$B$11:$I$65,7,FALSE)*$C231/100,"")</f>
        <v>81.900000000000006</v>
      </c>
      <c r="H231" s="62" t="str">
        <f>IFERROR(VLOOKUP($B231,блюда!$B$11:$I$65,8,FALSE),"")</f>
        <v>т/н</v>
      </c>
    </row>
    <row r="232" spans="1:8" ht="10.199999999999999" customHeight="1" x14ac:dyDescent="0.2">
      <c r="B232" s="60"/>
      <c r="C232" s="61"/>
      <c r="D232" s="62" t="str">
        <f>IFERROR(VLOOKUP($B232,блюда!$B$11:$I$65,4,FALSE)*$C232/100,"")</f>
        <v/>
      </c>
      <c r="E232" s="62" t="str">
        <f>IFERROR(VLOOKUP($B232,блюда!$B$11:$I$65,5,FALSE)*$C232/100,"")</f>
        <v/>
      </c>
      <c r="F232" s="62" t="str">
        <f>IFERROR(VLOOKUP($B232,блюда!$B$11:$I$65,6,FALSE)*$C232/100,"")</f>
        <v/>
      </c>
      <c r="G232" s="62" t="str">
        <f>IFERROR(VLOOKUP($B232,блюда!$B$11:$I$65,7,FALSE)*$C232/100,"")</f>
        <v/>
      </c>
      <c r="H232" s="62" t="str">
        <f>IFERROR(VLOOKUP($B232,блюда!$B$11:$I$65,8,FALSE),"")</f>
        <v/>
      </c>
    </row>
    <row r="233" spans="1:8" x14ac:dyDescent="0.2">
      <c r="A233" s="67" t="s">
        <v>66</v>
      </c>
      <c r="B233" s="68"/>
      <c r="C233" s="66">
        <f>SUM(C226:C232)</f>
        <v>780</v>
      </c>
      <c r="D233" s="62">
        <f>SUM(D226:D232)</f>
        <v>31.6</v>
      </c>
      <c r="E233" s="62">
        <f>SUM(E226:E232)</f>
        <v>22.25</v>
      </c>
      <c r="F233" s="62">
        <f>SUM(F226:F232)</f>
        <v>107</v>
      </c>
      <c r="G233" s="69">
        <f>SUM(G226:G232)</f>
        <v>781.59999999999991</v>
      </c>
      <c r="H233" s="52"/>
    </row>
    <row r="234" spans="1:8" ht="10.199999999999999" customHeight="1" x14ac:dyDescent="0.2">
      <c r="A234" s="55"/>
      <c r="B234" s="56"/>
      <c r="C234" s="57"/>
      <c r="D234" s="57"/>
      <c r="E234" s="57"/>
      <c r="F234" s="57"/>
      <c r="G234" s="58"/>
      <c r="H234" s="59"/>
    </row>
    <row r="235" spans="1:8" ht="10.199999999999999" customHeight="1" x14ac:dyDescent="0.2">
      <c r="B235" s="60"/>
      <c r="C235" s="61"/>
      <c r="D235" s="62"/>
      <c r="E235" s="62"/>
      <c r="F235" s="62"/>
      <c r="G235" s="62"/>
      <c r="H235" s="62"/>
    </row>
    <row r="236" spans="1:8" ht="10.199999999999999" customHeight="1" x14ac:dyDescent="0.2">
      <c r="B236" s="60"/>
      <c r="C236" s="61"/>
      <c r="D236" s="62"/>
      <c r="E236" s="62"/>
      <c r="F236" s="62"/>
      <c r="G236" s="62"/>
      <c r="H236" s="62"/>
    </row>
    <row r="237" spans="1:8" ht="10.199999999999999" customHeight="1" x14ac:dyDescent="0.2">
      <c r="B237" s="60"/>
      <c r="C237" s="61"/>
      <c r="D237" s="62"/>
      <c r="E237" s="62"/>
      <c r="F237" s="62"/>
      <c r="G237" s="62"/>
      <c r="H237" s="62"/>
    </row>
    <row r="238" spans="1:8" x14ac:dyDescent="0.2">
      <c r="A238" s="67"/>
      <c r="B238" s="68"/>
      <c r="C238" s="66"/>
      <c r="D238" s="62"/>
      <c r="E238" s="62"/>
      <c r="F238" s="62"/>
      <c r="G238" s="69"/>
      <c r="H238" s="52"/>
    </row>
    <row r="239" spans="1:8" x14ac:dyDescent="0.2">
      <c r="A239" s="67" t="s">
        <v>67</v>
      </c>
      <c r="B239" s="68"/>
      <c r="C239" s="66">
        <f>SUM(C224,C233,C238)</f>
        <v>1340</v>
      </c>
      <c r="D239" s="62">
        <f>SUM(D224,D233,D238)</f>
        <v>56.260000000000005</v>
      </c>
      <c r="E239" s="62">
        <f>SUM(E224,E233,E238)</f>
        <v>47.25</v>
      </c>
      <c r="F239" s="62">
        <f>SUM(F224,F233,F238)</f>
        <v>217.1</v>
      </c>
      <c r="G239" s="69">
        <f>SUM(G224,G233,G238)</f>
        <v>1553.1</v>
      </c>
      <c r="H239" s="52"/>
    </row>
    <row r="240" spans="1:8" x14ac:dyDescent="0.2">
      <c r="A240" s="74"/>
      <c r="B240" s="75"/>
      <c r="C240" s="74"/>
      <c r="D240" s="76"/>
      <c r="E240" s="76"/>
      <c r="F240" s="76"/>
      <c r="G240" s="77"/>
      <c r="H240" s="78"/>
    </row>
    <row r="241" spans="1:10" x14ac:dyDescent="0.2">
      <c r="A241" s="74"/>
      <c r="B241" s="75"/>
      <c r="C241" s="74"/>
      <c r="D241" s="76"/>
      <c r="E241" s="76"/>
      <c r="F241" s="76"/>
      <c r="G241" s="77"/>
      <c r="H241" s="78"/>
    </row>
    <row r="242" spans="1:10" x14ac:dyDescent="0.2">
      <c r="A242" s="74"/>
      <c r="B242" s="75"/>
      <c r="C242" s="74"/>
      <c r="D242" s="76"/>
      <c r="E242" s="76"/>
      <c r="F242" s="76"/>
      <c r="G242" s="77"/>
      <c r="H242" s="78"/>
    </row>
    <row r="246" spans="1:10" x14ac:dyDescent="0.2">
      <c r="A246" s="88" t="s">
        <v>134</v>
      </c>
      <c r="B246" s="88"/>
      <c r="C246" s="88"/>
      <c r="D246" s="88"/>
      <c r="E246" s="88"/>
      <c r="F246" s="88"/>
      <c r="G246" s="88"/>
      <c r="H246" s="88"/>
      <c r="I246" s="49"/>
      <c r="J246" s="49"/>
    </row>
    <row r="247" spans="1:10" x14ac:dyDescent="0.2">
      <c r="A247" s="43" t="s">
        <v>24</v>
      </c>
      <c r="B247" s="43"/>
      <c r="C247" s="43"/>
      <c r="D247" s="43"/>
      <c r="E247" s="43"/>
      <c r="F247" s="43"/>
      <c r="G247" s="43"/>
      <c r="H247" s="43"/>
      <c r="I247" s="43"/>
      <c r="J247" s="43"/>
    </row>
    <row r="248" spans="1:10" x14ac:dyDescent="0.2">
      <c r="A248" s="43"/>
      <c r="B248" s="43"/>
      <c r="C248" s="43"/>
      <c r="D248" s="43"/>
      <c r="E248" s="43"/>
      <c r="F248" s="43"/>
      <c r="G248" s="43"/>
      <c r="H248" s="43"/>
      <c r="I248" s="43"/>
      <c r="J248" s="43"/>
    </row>
    <row r="249" spans="1:10" x14ac:dyDescent="0.2">
      <c r="A249" s="41" t="s">
        <v>0</v>
      </c>
      <c r="B249" s="42"/>
      <c r="C249" s="71" t="s">
        <v>138</v>
      </c>
      <c r="D249" s="72" t="s">
        <v>141</v>
      </c>
      <c r="E249" s="72"/>
      <c r="F249" s="43" t="s">
        <v>30</v>
      </c>
      <c r="G249" s="70" t="s">
        <v>135</v>
      </c>
      <c r="H249" s="44" t="s">
        <v>136</v>
      </c>
      <c r="I249" s="49"/>
      <c r="J249" s="49"/>
    </row>
    <row r="250" spans="1:10" x14ac:dyDescent="0.2">
      <c r="A250" s="49"/>
      <c r="B250" s="42"/>
      <c r="C250" s="73" t="s">
        <v>140</v>
      </c>
      <c r="D250" s="45">
        <v>2</v>
      </c>
      <c r="E250" s="46"/>
      <c r="F250" s="49"/>
      <c r="G250" s="47"/>
      <c r="H250" s="48"/>
      <c r="I250" s="89"/>
      <c r="J250" s="89"/>
    </row>
    <row r="251" spans="1:10" ht="20.399999999999999" x14ac:dyDescent="0.2">
      <c r="A251" s="87" t="s">
        <v>26</v>
      </c>
      <c r="B251" s="87" t="s">
        <v>27</v>
      </c>
      <c r="C251" s="87" t="s">
        <v>28</v>
      </c>
      <c r="D251" s="87" t="s">
        <v>1</v>
      </c>
      <c r="E251" s="87"/>
      <c r="F251" s="87"/>
      <c r="G251" s="87" t="s">
        <v>2</v>
      </c>
      <c r="H251" s="50" t="s">
        <v>29</v>
      </c>
    </row>
    <row r="252" spans="1:10" x14ac:dyDescent="0.2">
      <c r="A252" s="87"/>
      <c r="B252" s="87"/>
      <c r="C252" s="87"/>
      <c r="D252" s="51" t="s">
        <v>3</v>
      </c>
      <c r="E252" s="51" t="s">
        <v>4</v>
      </c>
      <c r="F252" s="51" t="s">
        <v>5</v>
      </c>
      <c r="G252" s="87"/>
      <c r="H252" s="52"/>
    </row>
    <row r="253" spans="1:10" x14ac:dyDescent="0.2">
      <c r="A253" s="53">
        <v>1</v>
      </c>
      <c r="B253" s="53">
        <v>2</v>
      </c>
      <c r="C253" s="53">
        <v>3</v>
      </c>
      <c r="D253" s="53">
        <v>4</v>
      </c>
      <c r="E253" s="53">
        <v>5</v>
      </c>
      <c r="F253" s="53">
        <v>6</v>
      </c>
      <c r="G253" s="53">
        <v>7</v>
      </c>
      <c r="H253" s="54"/>
    </row>
    <row r="254" spans="1:10" ht="10.199999999999999" customHeight="1" x14ac:dyDescent="0.2">
      <c r="A254" s="55" t="s">
        <v>50</v>
      </c>
      <c r="B254" s="56"/>
      <c r="C254" s="57"/>
      <c r="D254" s="57"/>
      <c r="E254" s="57"/>
      <c r="F254" s="57"/>
      <c r="G254" s="58"/>
      <c r="H254" s="59"/>
    </row>
    <row r="255" spans="1:10" ht="10.199999999999999" customHeight="1" x14ac:dyDescent="0.2">
      <c r="B255" s="60" t="s">
        <v>109</v>
      </c>
      <c r="C255" s="61">
        <v>55</v>
      </c>
      <c r="D255" s="62">
        <f>IFERROR(VLOOKUP($B255,блюда!$B$11:$I$65,4,FALSE)*$C255/100,"")</f>
        <v>5.0049999999999999</v>
      </c>
      <c r="E255" s="62">
        <f>IFERROR(VLOOKUP($B255,блюда!$B$11:$I$65,5,FALSE)*$C255/100,"")</f>
        <v>7.9749999999999996</v>
      </c>
      <c r="F255" s="62">
        <f>IFERROR(VLOOKUP($B255,блюда!$B$11:$I$65,6,FALSE)*$C255/100,"")</f>
        <v>6.9850000000000003</v>
      </c>
      <c r="G255" s="62">
        <f>IFERROR(VLOOKUP($B255,блюда!$B$11:$I$65,7,FALSE)*$C255/100,"")</f>
        <v>122.98</v>
      </c>
      <c r="H255" s="62" t="str">
        <f>IFERROR(VLOOKUP($B255,блюда!$B$11:$I$65,8,FALSE),"")</f>
        <v>3(2)</v>
      </c>
    </row>
    <row r="256" spans="1:10" ht="10.199999999999999" customHeight="1" x14ac:dyDescent="0.2">
      <c r="B256" s="60" t="s">
        <v>51</v>
      </c>
      <c r="C256" s="61">
        <v>200</v>
      </c>
      <c r="D256" s="62">
        <f>IFERROR(VLOOKUP($B256,блюда!$B$11:$I$65,4,FALSE)*$C256/100,"")</f>
        <v>5.46</v>
      </c>
      <c r="E256" s="62">
        <f>IFERROR(VLOOKUP($B256,блюда!$B$11:$I$65,5,FALSE)*$C256/100,"")</f>
        <v>11.86</v>
      </c>
      <c r="F256" s="62">
        <f>IFERROR(VLOOKUP($B256,блюда!$B$11:$I$65,6,FALSE)*$C256/100,"")</f>
        <v>48</v>
      </c>
      <c r="G256" s="62">
        <f>IFERROR(VLOOKUP($B256,блюда!$B$11:$I$65,7,FALSE)*$C256/100,"")</f>
        <v>304</v>
      </c>
      <c r="H256" s="62" t="str">
        <f>IFERROR(VLOOKUP($B256,блюда!$B$11:$I$65,8,FALSE),"")</f>
        <v>2⁵</v>
      </c>
    </row>
    <row r="257" spans="1:8" s="63" customFormat="1" ht="10.199999999999999" customHeight="1" x14ac:dyDescent="0.2">
      <c r="B257" s="60" t="s">
        <v>62</v>
      </c>
      <c r="C257" s="61">
        <v>200</v>
      </c>
      <c r="D257" s="62">
        <f>IFERROR(VLOOKUP($B257,блюда!$B$11:$I$65,4,FALSE)*$C257/100,"")</f>
        <v>0.3</v>
      </c>
      <c r="E257" s="62">
        <f>IFERROR(VLOOKUP($B257,блюда!$B$11:$I$65,5,FALSE)*$C257/100,"")</f>
        <v>0</v>
      </c>
      <c r="F257" s="62">
        <f>IFERROR(VLOOKUP($B257,блюда!$B$11:$I$65,6,FALSE)*$C257/100,"")</f>
        <v>6.7</v>
      </c>
      <c r="G257" s="62">
        <f>IFERROR(VLOOKUP($B257,блюда!$B$11:$I$65,7,FALSE)*$C257/100,"")</f>
        <v>27.6</v>
      </c>
      <c r="H257" s="62" t="str">
        <f>IFERROR(VLOOKUP($B257,блюда!$B$11:$I$65,8,FALSE),"")</f>
        <v>686 (1)</v>
      </c>
    </row>
    <row r="258" spans="1:8" s="63" customFormat="1" ht="10.199999999999999" customHeight="1" x14ac:dyDescent="0.2">
      <c r="B258" s="60" t="s">
        <v>8</v>
      </c>
      <c r="C258" s="61">
        <v>30</v>
      </c>
      <c r="D258" s="62">
        <f>IFERROR(VLOOKUP($B258,блюда!$B$11:$I$65,4,FALSE)*$C258/100,"")</f>
        <v>0.3</v>
      </c>
      <c r="E258" s="62">
        <f>IFERROR(VLOOKUP($B258,блюда!$B$11:$I$65,5,FALSE)*$C258/100,"")</f>
        <v>0.3</v>
      </c>
      <c r="F258" s="62">
        <f>IFERROR(VLOOKUP($B258,блюда!$B$11:$I$65,6,FALSE)*$C258/100,"")</f>
        <v>9.9</v>
      </c>
      <c r="G258" s="62">
        <f>IFERROR(VLOOKUP($B258,блюда!$B$11:$I$65,7,FALSE)*$C258/100,"")</f>
        <v>81.900000000000006</v>
      </c>
      <c r="H258" s="62" t="str">
        <f>IFERROR(VLOOKUP($B258,блюда!$B$11:$I$65,8,FALSE),"")</f>
        <v>т/н</v>
      </c>
    </row>
    <row r="259" spans="1:8" s="63" customFormat="1" ht="10.199999999999999" customHeight="1" x14ac:dyDescent="0.2">
      <c r="B259" s="60" t="s">
        <v>14</v>
      </c>
      <c r="C259" s="61">
        <v>100</v>
      </c>
      <c r="D259" s="62">
        <f>IFERROR(VLOOKUP($B259,блюда!$B$11:$I$65,4,FALSE)*$C259/100,"")</f>
        <v>0.4</v>
      </c>
      <c r="E259" s="62">
        <f>IFERROR(VLOOKUP($B259,блюда!$B$11:$I$65,5,FALSE)*$C259/100,"")</f>
        <v>0.3</v>
      </c>
      <c r="F259" s="62">
        <f>IFERROR(VLOOKUP($B259,блюда!$B$11:$I$65,6,FALSE)*$C259/100,"")</f>
        <v>10.3</v>
      </c>
      <c r="G259" s="62">
        <f>IFERROR(VLOOKUP($B259,блюда!$B$11:$I$65,7,FALSE)*$C259/100,"")</f>
        <v>46</v>
      </c>
      <c r="H259" s="62" t="str">
        <f>IFERROR(VLOOKUP($B259,блюда!$B$11:$I$65,8,FALSE),"")</f>
        <v>338³</v>
      </c>
    </row>
    <row r="260" spans="1:8" s="63" customFormat="1" ht="10.199999999999999" customHeight="1" x14ac:dyDescent="0.2">
      <c r="B260" s="60"/>
      <c r="C260" s="61"/>
      <c r="D260" s="62" t="str">
        <f>IFERROR(VLOOKUP($B260,блюда!$B$11:$I$65,4,FALSE)*$C260/100,"")</f>
        <v/>
      </c>
      <c r="E260" s="62" t="str">
        <f>IFERROR(VLOOKUP($B260,блюда!$B$11:$I$65,5,FALSE)*$C260/100,"")</f>
        <v/>
      </c>
      <c r="F260" s="62" t="str">
        <f>IFERROR(VLOOKUP($B260,блюда!$B$11:$I$65,6,FALSE)*$C260/100,"")</f>
        <v/>
      </c>
      <c r="G260" s="62" t="str">
        <f>IFERROR(VLOOKUP($B260,блюда!$B$11:$I$65,7,FALSE)*$C260/100,"")</f>
        <v/>
      </c>
      <c r="H260" s="62" t="str">
        <f>IFERROR(VLOOKUP($B260,блюда!$B$11:$I$65,8,FALSE),"")</f>
        <v/>
      </c>
    </row>
    <row r="261" spans="1:8" ht="10.199999999999999" customHeight="1" x14ac:dyDescent="0.2">
      <c r="A261" s="64" t="s">
        <v>65</v>
      </c>
      <c r="B261" s="65"/>
      <c r="C261" s="66">
        <f>SUM(C255:C260)</f>
        <v>585</v>
      </c>
      <c r="D261" s="62">
        <f>SUM(D255:D260)</f>
        <v>11.465000000000002</v>
      </c>
      <c r="E261" s="62">
        <f>SUM(E255:E260)</f>
        <v>20.435000000000002</v>
      </c>
      <c r="F261" s="62">
        <f>SUM(F255:F260)</f>
        <v>81.885000000000005</v>
      </c>
      <c r="G261" s="69">
        <f>SUM(G255:G260)</f>
        <v>582.48</v>
      </c>
      <c r="H261" s="52"/>
    </row>
    <row r="262" spans="1:8" ht="10.199999999999999" customHeight="1" x14ac:dyDescent="0.2">
      <c r="A262" s="55" t="s">
        <v>10</v>
      </c>
      <c r="B262" s="56"/>
      <c r="C262" s="57"/>
      <c r="D262" s="57"/>
      <c r="E262" s="57"/>
      <c r="F262" s="57"/>
      <c r="G262" s="58"/>
      <c r="H262" s="59"/>
    </row>
    <row r="263" spans="1:8" ht="10.199999999999999" customHeight="1" x14ac:dyDescent="0.2">
      <c r="B263" s="60" t="s">
        <v>73</v>
      </c>
      <c r="C263" s="61">
        <v>200</v>
      </c>
      <c r="D263" s="62">
        <f>IFERROR(VLOOKUP($B263,блюда!$B$11:$I$65,4,FALSE)*$C263/100,"")</f>
        <v>10</v>
      </c>
      <c r="E263" s="62">
        <f>IFERROR(VLOOKUP($B263,блюда!$B$11:$I$65,5,FALSE)*$C263/100,"")</f>
        <v>6</v>
      </c>
      <c r="F263" s="62">
        <f>IFERROR(VLOOKUP($B263,блюда!$B$11:$I$65,6,FALSE)*$C263/100,"")</f>
        <v>18</v>
      </c>
      <c r="G263" s="62">
        <f>IFERROR(VLOOKUP($B263,блюда!$B$11:$I$65,7,FALSE)*$C263/100,"")</f>
        <v>172</v>
      </c>
      <c r="H263" s="62" t="str">
        <f>IFERROR(VLOOKUP($B263,блюда!$B$11:$I$65,8,FALSE),"")</f>
        <v>139(1) / 107(1)</v>
      </c>
    </row>
    <row r="264" spans="1:8" ht="10.199999999999999" customHeight="1" x14ac:dyDescent="0.2">
      <c r="B264" s="60" t="s">
        <v>20</v>
      </c>
      <c r="C264" s="61">
        <v>180</v>
      </c>
      <c r="D264" s="62">
        <f>IFERROR(VLOOKUP($B264,блюда!$B$11:$I$65,4,FALSE)*$C264/100,"")</f>
        <v>9</v>
      </c>
      <c r="E264" s="62">
        <f>IFERROR(VLOOKUP($B264,блюда!$B$11:$I$65,5,FALSE)*$C264/100,"")</f>
        <v>7.2</v>
      </c>
      <c r="F264" s="62">
        <f>IFERROR(VLOOKUP($B264,блюда!$B$11:$I$65,6,FALSE)*$C264/100,"")</f>
        <v>52.2</v>
      </c>
      <c r="G264" s="62">
        <f>IFERROR(VLOOKUP($B264,блюда!$B$11:$I$65,7,FALSE)*$C264/100,"")</f>
        <v>315</v>
      </c>
      <c r="H264" s="62" t="str">
        <f>IFERROR(VLOOKUP($B264,блюда!$B$11:$I$65,8,FALSE),"")</f>
        <v>302 (3)</v>
      </c>
    </row>
    <row r="265" spans="1:8" s="63" customFormat="1" ht="10.199999999999999" customHeight="1" x14ac:dyDescent="0.2">
      <c r="B265" s="60" t="s">
        <v>17</v>
      </c>
      <c r="C265" s="61">
        <v>100</v>
      </c>
      <c r="D265" s="62">
        <f>IFERROR(VLOOKUP($B265,блюда!$B$11:$I$65,4,FALSE)*$C265/100,"")</f>
        <v>1</v>
      </c>
      <c r="E265" s="62">
        <f>IFERROR(VLOOKUP($B265,блюда!$B$11:$I$65,5,FALSE)*$C265/100,"")</f>
        <v>0</v>
      </c>
      <c r="F265" s="62">
        <f>IFERROR(VLOOKUP($B265,блюда!$B$11:$I$65,6,FALSE)*$C265/100,"")</f>
        <v>3</v>
      </c>
      <c r="G265" s="62">
        <f>IFERROR(VLOOKUP($B265,блюда!$B$11:$I$65,7,FALSE)*$C265/100,"")</f>
        <v>92.5</v>
      </c>
      <c r="H265" s="62" t="str">
        <f>IFERROR(VLOOKUP($B265,блюда!$B$11:$I$65,8,FALSE),"")</f>
        <v>229 (6)</v>
      </c>
    </row>
    <row r="266" spans="1:8" s="63" customFormat="1" ht="10.199999999999999" customHeight="1" x14ac:dyDescent="0.2">
      <c r="B266" s="60" t="s">
        <v>23</v>
      </c>
      <c r="C266" s="61">
        <v>200</v>
      </c>
      <c r="D266" s="62">
        <f>IFERROR(VLOOKUP($B266,блюда!$B$11:$I$65,4,FALSE)*$C266/100,"")</f>
        <v>0.2</v>
      </c>
      <c r="E266" s="62">
        <f>IFERROR(VLOOKUP($B266,блюда!$B$11:$I$65,5,FALSE)*$C266/100,"")</f>
        <v>0</v>
      </c>
      <c r="F266" s="62">
        <f>IFERROR(VLOOKUP($B266,блюда!$B$11:$I$65,6,FALSE)*$C266/100,"")</f>
        <v>6.5</v>
      </c>
      <c r="G266" s="62">
        <f>IFERROR(VLOOKUP($B266,блюда!$B$11:$I$65,7,FALSE)*$C266/100,"")</f>
        <v>26.4</v>
      </c>
      <c r="H266" s="62" t="str">
        <f>IFERROR(VLOOKUP($B266,блюда!$B$11:$I$65,8,FALSE),"")</f>
        <v>685 (1)</v>
      </c>
    </row>
    <row r="267" spans="1:8" ht="10.199999999999999" customHeight="1" x14ac:dyDescent="0.2">
      <c r="B267" s="60" t="s">
        <v>7</v>
      </c>
      <c r="C267" s="61">
        <v>30</v>
      </c>
      <c r="D267" s="62">
        <f>IFERROR(VLOOKUP($B267,блюда!$B$11:$I$65,4,FALSE)*$C267/100,"")</f>
        <v>2.7</v>
      </c>
      <c r="E267" s="62">
        <f>IFERROR(VLOOKUP($B267,блюда!$B$11:$I$65,5,FALSE)*$C267/100,"")</f>
        <v>0.3</v>
      </c>
      <c r="F267" s="62">
        <f>IFERROR(VLOOKUP($B267,блюда!$B$11:$I$65,6,FALSE)*$C267/100,"")</f>
        <v>17.100000000000001</v>
      </c>
      <c r="G267" s="62">
        <f>IFERROR(VLOOKUP($B267,блюда!$B$11:$I$65,7,FALSE)*$C267/100,"")</f>
        <v>94.8</v>
      </c>
      <c r="H267" s="62" t="str">
        <f>IFERROR(VLOOKUP($B267,блюда!$B$11:$I$65,8,FALSE),"")</f>
        <v>т/н</v>
      </c>
    </row>
    <row r="268" spans="1:8" ht="10.199999999999999" customHeight="1" x14ac:dyDescent="0.2">
      <c r="B268" s="60" t="s">
        <v>8</v>
      </c>
      <c r="C268" s="61">
        <v>30</v>
      </c>
      <c r="D268" s="62">
        <f>IFERROR(VLOOKUP($B268,блюда!$B$11:$I$65,4,FALSE)*$C268/100,"")</f>
        <v>0.3</v>
      </c>
      <c r="E268" s="62">
        <f>IFERROR(VLOOKUP($B268,блюда!$B$11:$I$65,5,FALSE)*$C268/100,"")</f>
        <v>0.3</v>
      </c>
      <c r="F268" s="62">
        <f>IFERROR(VLOOKUP($B268,блюда!$B$11:$I$65,6,FALSE)*$C268/100,"")</f>
        <v>9.9</v>
      </c>
      <c r="G268" s="62">
        <f>IFERROR(VLOOKUP($B268,блюда!$B$11:$I$65,7,FALSE)*$C268/100,"")</f>
        <v>81.900000000000006</v>
      </c>
      <c r="H268" s="62" t="str">
        <f>IFERROR(VLOOKUP($B268,блюда!$B$11:$I$65,8,FALSE),"")</f>
        <v>т/н</v>
      </c>
    </row>
    <row r="269" spans="1:8" ht="10.199999999999999" customHeight="1" x14ac:dyDescent="0.2">
      <c r="B269" s="60"/>
      <c r="C269" s="61"/>
      <c r="D269" s="62" t="str">
        <f>IFERROR(VLOOKUP($B269,блюда!$B$11:$I$65,4,FALSE)*$C269/100,"")</f>
        <v/>
      </c>
      <c r="E269" s="62" t="str">
        <f>IFERROR(VLOOKUP($B269,блюда!$B$11:$I$65,5,FALSE)*$C269/100,"")</f>
        <v/>
      </c>
      <c r="F269" s="62" t="str">
        <f>IFERROR(VLOOKUP($B269,блюда!$B$11:$I$65,6,FALSE)*$C269/100,"")</f>
        <v/>
      </c>
      <c r="G269" s="62" t="str">
        <f>IFERROR(VLOOKUP($B269,блюда!$B$11:$I$65,7,FALSE)*$C269/100,"")</f>
        <v/>
      </c>
      <c r="H269" s="62" t="str">
        <f>IFERROR(VLOOKUP($B269,блюда!$B$11:$I$65,8,FALSE),"")</f>
        <v/>
      </c>
    </row>
    <row r="270" spans="1:8" x14ac:dyDescent="0.2">
      <c r="A270" s="67" t="s">
        <v>66</v>
      </c>
      <c r="B270" s="68"/>
      <c r="C270" s="66">
        <f>SUM(C263:C269)</f>
        <v>740</v>
      </c>
      <c r="D270" s="62">
        <f>SUM(D263:D269)</f>
        <v>23.2</v>
      </c>
      <c r="E270" s="62">
        <f>SUM(E263:E269)</f>
        <v>13.8</v>
      </c>
      <c r="F270" s="62">
        <f>SUM(F263:F269)</f>
        <v>106.70000000000002</v>
      </c>
      <c r="G270" s="69">
        <f>SUM(G263:G269)</f>
        <v>782.59999999999991</v>
      </c>
      <c r="H270" s="52"/>
    </row>
    <row r="271" spans="1:8" ht="10.199999999999999" customHeight="1" x14ac:dyDescent="0.2">
      <c r="A271" s="55"/>
      <c r="B271" s="56"/>
      <c r="C271" s="57"/>
      <c r="D271" s="57"/>
      <c r="E271" s="57"/>
      <c r="F271" s="57"/>
      <c r="G271" s="58"/>
      <c r="H271" s="59"/>
    </row>
    <row r="272" spans="1:8" ht="10.199999999999999" customHeight="1" x14ac:dyDescent="0.2">
      <c r="B272" s="60"/>
      <c r="C272" s="61"/>
      <c r="D272" s="62"/>
      <c r="E272" s="62"/>
      <c r="F272" s="62"/>
      <c r="G272" s="62"/>
      <c r="H272" s="62"/>
    </row>
    <row r="273" spans="1:10" ht="10.199999999999999" customHeight="1" x14ac:dyDescent="0.2">
      <c r="B273" s="60"/>
      <c r="C273" s="61"/>
      <c r="D273" s="62"/>
      <c r="E273" s="62"/>
      <c r="F273" s="62"/>
      <c r="G273" s="62"/>
      <c r="H273" s="62"/>
    </row>
    <row r="274" spans="1:10" ht="10.199999999999999" customHeight="1" x14ac:dyDescent="0.2">
      <c r="B274" s="60"/>
      <c r="C274" s="61"/>
      <c r="D274" s="62"/>
      <c r="E274" s="62"/>
      <c r="F274" s="62"/>
      <c r="G274" s="62"/>
      <c r="H274" s="62"/>
    </row>
    <row r="275" spans="1:10" x14ac:dyDescent="0.2">
      <c r="A275" s="67"/>
      <c r="B275" s="68"/>
      <c r="C275" s="66"/>
      <c r="D275" s="62"/>
      <c r="E275" s="62"/>
      <c r="F275" s="62"/>
      <c r="G275" s="69"/>
      <c r="H275" s="52"/>
    </row>
    <row r="276" spans="1:10" x14ac:dyDescent="0.2">
      <c r="A276" s="67" t="s">
        <v>67</v>
      </c>
      <c r="B276" s="68"/>
      <c r="C276" s="66">
        <f>SUM(C261,C270,C275)</f>
        <v>1325</v>
      </c>
      <c r="D276" s="62">
        <f>SUM(D261,D270,D275)</f>
        <v>34.664999999999999</v>
      </c>
      <c r="E276" s="62">
        <f>SUM(E261,E270,E275)</f>
        <v>34.234999999999999</v>
      </c>
      <c r="F276" s="62">
        <f>SUM(F261,F270,F275)</f>
        <v>188.58500000000004</v>
      </c>
      <c r="G276" s="69">
        <f>SUM(G261,G270,G275)</f>
        <v>1365.08</v>
      </c>
      <c r="H276" s="52"/>
    </row>
    <row r="277" spans="1:10" x14ac:dyDescent="0.2">
      <c r="A277" s="74"/>
      <c r="B277" s="75"/>
      <c r="C277" s="74"/>
      <c r="D277" s="76"/>
      <c r="E277" s="76"/>
      <c r="F277" s="76"/>
      <c r="G277" s="77"/>
      <c r="H277" s="78"/>
    </row>
    <row r="278" spans="1:10" x14ac:dyDescent="0.2">
      <c r="A278" s="88" t="s">
        <v>134</v>
      </c>
      <c r="B278" s="88"/>
      <c r="C278" s="88"/>
      <c r="D278" s="88"/>
      <c r="E278" s="88"/>
      <c r="F278" s="88"/>
      <c r="G278" s="88"/>
      <c r="H278" s="88"/>
      <c r="I278" s="49"/>
      <c r="J278" s="49"/>
    </row>
    <row r="279" spans="1:10" x14ac:dyDescent="0.2">
      <c r="A279" s="43" t="s">
        <v>24</v>
      </c>
      <c r="B279" s="43"/>
      <c r="C279" s="43"/>
      <c r="D279" s="43"/>
      <c r="E279" s="43"/>
      <c r="F279" s="43"/>
      <c r="G279" s="43"/>
      <c r="H279" s="43"/>
      <c r="I279" s="43"/>
      <c r="J279" s="43"/>
    </row>
    <row r="280" spans="1:10" x14ac:dyDescent="0.2">
      <c r="A280" s="43"/>
      <c r="B280" s="43"/>
      <c r="C280" s="43"/>
      <c r="D280" s="43"/>
      <c r="E280" s="43"/>
      <c r="F280" s="43"/>
      <c r="G280" s="43"/>
      <c r="H280" s="43"/>
      <c r="I280" s="43"/>
      <c r="J280" s="43"/>
    </row>
    <row r="281" spans="1:10" x14ac:dyDescent="0.2">
      <c r="A281" s="41" t="s">
        <v>0</v>
      </c>
      <c r="B281" s="42"/>
      <c r="C281" s="71" t="s">
        <v>138</v>
      </c>
      <c r="D281" s="72" t="s">
        <v>142</v>
      </c>
      <c r="E281" s="72"/>
      <c r="F281" s="43" t="s">
        <v>30</v>
      </c>
      <c r="G281" s="70" t="s">
        <v>135</v>
      </c>
      <c r="H281" s="44" t="s">
        <v>136</v>
      </c>
      <c r="I281" s="49"/>
      <c r="J281" s="49"/>
    </row>
    <row r="282" spans="1:10" x14ac:dyDescent="0.2">
      <c r="A282" s="49"/>
      <c r="B282" s="42"/>
      <c r="C282" s="73" t="s">
        <v>140</v>
      </c>
      <c r="D282" s="45">
        <v>2</v>
      </c>
      <c r="E282" s="46"/>
      <c r="F282" s="49"/>
      <c r="G282" s="47"/>
      <c r="H282" s="48"/>
      <c r="I282" s="89"/>
      <c r="J282" s="89"/>
    </row>
    <row r="283" spans="1:10" ht="20.399999999999999" x14ac:dyDescent="0.2">
      <c r="A283" s="87" t="s">
        <v>26</v>
      </c>
      <c r="B283" s="87" t="s">
        <v>27</v>
      </c>
      <c r="C283" s="87" t="s">
        <v>28</v>
      </c>
      <c r="D283" s="87" t="s">
        <v>1</v>
      </c>
      <c r="E283" s="87"/>
      <c r="F283" s="87"/>
      <c r="G283" s="87" t="s">
        <v>2</v>
      </c>
      <c r="H283" s="50" t="s">
        <v>29</v>
      </c>
    </row>
    <row r="284" spans="1:10" x14ac:dyDescent="0.2">
      <c r="A284" s="87"/>
      <c r="B284" s="87"/>
      <c r="C284" s="87"/>
      <c r="D284" s="51" t="s">
        <v>3</v>
      </c>
      <c r="E284" s="51" t="s">
        <v>4</v>
      </c>
      <c r="F284" s="51" t="s">
        <v>5</v>
      </c>
      <c r="G284" s="87"/>
      <c r="H284" s="52"/>
    </row>
    <row r="285" spans="1:10" x14ac:dyDescent="0.2">
      <c r="A285" s="53">
        <v>1</v>
      </c>
      <c r="B285" s="53">
        <v>2</v>
      </c>
      <c r="C285" s="53">
        <v>3</v>
      </c>
      <c r="D285" s="53">
        <v>4</v>
      </c>
      <c r="E285" s="53">
        <v>5</v>
      </c>
      <c r="F285" s="53">
        <v>6</v>
      </c>
      <c r="G285" s="53">
        <v>7</v>
      </c>
      <c r="H285" s="54"/>
    </row>
    <row r="286" spans="1:10" ht="10.199999999999999" customHeight="1" x14ac:dyDescent="0.2">
      <c r="A286" s="55" t="s">
        <v>50</v>
      </c>
      <c r="B286" s="56"/>
      <c r="C286" s="57"/>
      <c r="D286" s="57"/>
      <c r="E286" s="57"/>
      <c r="F286" s="57"/>
      <c r="G286" s="58"/>
      <c r="H286" s="59"/>
    </row>
    <row r="287" spans="1:10" ht="10.199999999999999" customHeight="1" x14ac:dyDescent="0.2">
      <c r="B287" s="60" t="s">
        <v>54</v>
      </c>
      <c r="C287" s="61">
        <v>200</v>
      </c>
      <c r="D287" s="62">
        <f>IFERROR(VLOOKUP($B287,блюда!$B$11:$I$65,4,FALSE)*$C287/100,"")</f>
        <v>5.46</v>
      </c>
      <c r="E287" s="62">
        <f>IFERROR(VLOOKUP($B287,блюда!$B$11:$I$65,5,FALSE)*$C287/100,"")</f>
        <v>9.86</v>
      </c>
      <c r="F287" s="62">
        <f>IFERROR(VLOOKUP($B287,блюда!$B$11:$I$65,6,FALSE)*$C287/100,"")</f>
        <v>48</v>
      </c>
      <c r="G287" s="62">
        <f>IFERROR(VLOOKUP($B287,блюда!$B$11:$I$65,7,FALSE)*$C287/100,"")</f>
        <v>304</v>
      </c>
      <c r="H287" s="62" t="str">
        <f>IFERROR(VLOOKUP($B287,блюда!$B$11:$I$65,8,FALSE),"")</f>
        <v>1⁵</v>
      </c>
    </row>
    <row r="288" spans="1:10" ht="10.199999999999999" customHeight="1" x14ac:dyDescent="0.2">
      <c r="B288" s="60" t="s">
        <v>57</v>
      </c>
      <c r="C288" s="61">
        <v>200</v>
      </c>
      <c r="D288" s="62">
        <f>IFERROR(VLOOKUP($B288,блюда!$B$11:$I$65,4,FALSE)*$C288/100,"")</f>
        <v>3.8</v>
      </c>
      <c r="E288" s="62">
        <f>IFERROR(VLOOKUP($B288,блюда!$B$11:$I$65,5,FALSE)*$C288/100,"")</f>
        <v>3.6</v>
      </c>
      <c r="F288" s="62">
        <f>IFERROR(VLOOKUP($B288,блюда!$B$11:$I$65,6,FALSE)*$C288/100,"")</f>
        <v>11.2</v>
      </c>
      <c r="G288" s="62">
        <f>IFERROR(VLOOKUP($B288,блюда!$B$11:$I$65,7,FALSE)*$C288/100,"")</f>
        <v>90.8</v>
      </c>
      <c r="H288" s="62" t="str">
        <f>IFERROR(VLOOKUP($B288,блюда!$B$11:$I$65,8,FALSE),"")</f>
        <v>379(3)</v>
      </c>
    </row>
    <row r="289" spans="1:8" s="63" customFormat="1" ht="10.199999999999999" customHeight="1" x14ac:dyDescent="0.2">
      <c r="B289" s="60" t="s">
        <v>7</v>
      </c>
      <c r="C289" s="61">
        <v>30</v>
      </c>
      <c r="D289" s="62">
        <f>IFERROR(VLOOKUP($B289,блюда!$B$11:$I$65,4,FALSE)*$C289/100,"")</f>
        <v>2.7</v>
      </c>
      <c r="E289" s="62">
        <f>IFERROR(VLOOKUP($B289,блюда!$B$11:$I$65,5,FALSE)*$C289/100,"")</f>
        <v>0.3</v>
      </c>
      <c r="F289" s="62">
        <f>IFERROR(VLOOKUP($B289,блюда!$B$11:$I$65,6,FALSE)*$C289/100,"")</f>
        <v>17.100000000000001</v>
      </c>
      <c r="G289" s="62">
        <f>IFERROR(VLOOKUP($B289,блюда!$B$11:$I$65,7,FALSE)*$C289/100,"")</f>
        <v>94.8</v>
      </c>
      <c r="H289" s="62" t="str">
        <f>IFERROR(VLOOKUP($B289,блюда!$B$11:$I$65,8,FALSE),"")</f>
        <v>т/н</v>
      </c>
    </row>
    <row r="290" spans="1:8" s="63" customFormat="1" ht="10.199999999999999" customHeight="1" x14ac:dyDescent="0.2">
      <c r="B290" s="60" t="s">
        <v>8</v>
      </c>
      <c r="C290" s="61">
        <v>30</v>
      </c>
      <c r="D290" s="62">
        <f>IFERROR(VLOOKUP($B290,блюда!$B$11:$I$65,4,FALSE)*$C290/100,"")</f>
        <v>0.3</v>
      </c>
      <c r="E290" s="62">
        <f>IFERROR(VLOOKUP($B290,блюда!$B$11:$I$65,5,FALSE)*$C290/100,"")</f>
        <v>0.3</v>
      </c>
      <c r="F290" s="62">
        <f>IFERROR(VLOOKUP($B290,блюда!$B$11:$I$65,6,FALSE)*$C290/100,"")</f>
        <v>9.9</v>
      </c>
      <c r="G290" s="62">
        <f>IFERROR(VLOOKUP($B290,блюда!$B$11:$I$65,7,FALSE)*$C290/100,"")</f>
        <v>81.900000000000006</v>
      </c>
      <c r="H290" s="62" t="str">
        <f>IFERROR(VLOOKUP($B290,блюда!$B$11:$I$65,8,FALSE),"")</f>
        <v>т/н</v>
      </c>
    </row>
    <row r="291" spans="1:8" s="63" customFormat="1" ht="10.199999999999999" customHeight="1" x14ac:dyDescent="0.2">
      <c r="B291" s="60" t="s">
        <v>121</v>
      </c>
      <c r="C291" s="61">
        <v>60</v>
      </c>
      <c r="D291" s="62">
        <f>IFERROR(VLOOKUP($B291,блюда!$B$11:$I$65,4,FALSE)*$C291/100,"")</f>
        <v>4.2</v>
      </c>
      <c r="E291" s="62">
        <f>IFERROR(VLOOKUP($B291,блюда!$B$11:$I$65,5,FALSE)*$C291/100,"")</f>
        <v>4.8</v>
      </c>
      <c r="F291" s="62">
        <f>IFERROR(VLOOKUP($B291,блюда!$B$11:$I$65,6,FALSE)*$C291/100,"")</f>
        <v>21</v>
      </c>
      <c r="G291" s="62">
        <f>IFERROR(VLOOKUP($B291,блюда!$B$11:$I$65,7,FALSE)*$C291/100,"")</f>
        <v>105</v>
      </c>
      <c r="H291" s="62" t="str">
        <f>IFERROR(VLOOKUP($B291,блюда!$B$11:$I$65,8,FALSE),"")</f>
        <v>т/н</v>
      </c>
    </row>
    <row r="292" spans="1:8" s="63" customFormat="1" ht="10.199999999999999" customHeight="1" x14ac:dyDescent="0.2">
      <c r="B292" s="60"/>
      <c r="C292" s="61"/>
      <c r="D292" s="62" t="str">
        <f>IFERROR(VLOOKUP($B292,блюда!$B$11:$I$65,4,FALSE)*$C292/100,"")</f>
        <v/>
      </c>
      <c r="E292" s="62" t="str">
        <f>IFERROR(VLOOKUP($B292,блюда!$B$11:$I$65,5,FALSE)*$C292/100,"")</f>
        <v/>
      </c>
      <c r="F292" s="62" t="str">
        <f>IFERROR(VLOOKUP($B292,блюда!$B$11:$I$65,6,FALSE)*$C292/100,"")</f>
        <v/>
      </c>
      <c r="G292" s="62" t="str">
        <f>IFERROR(VLOOKUP($B292,блюда!$B$11:$I$65,7,FALSE)*$C292/100,"")</f>
        <v/>
      </c>
      <c r="H292" s="62" t="str">
        <f>IFERROR(VLOOKUP($B292,блюда!$B$11:$I$65,8,FALSE),"")</f>
        <v/>
      </c>
    </row>
    <row r="293" spans="1:8" ht="10.199999999999999" customHeight="1" x14ac:dyDescent="0.2">
      <c r="A293" s="64" t="s">
        <v>65</v>
      </c>
      <c r="B293" s="65"/>
      <c r="C293" s="66">
        <f>SUM(C287:C292)</f>
        <v>520</v>
      </c>
      <c r="D293" s="62">
        <f>SUM(D287:D292)</f>
        <v>16.46</v>
      </c>
      <c r="E293" s="62">
        <f>SUM(E287:E292)</f>
        <v>18.86</v>
      </c>
      <c r="F293" s="62">
        <f>SUM(F287:F292)</f>
        <v>107.20000000000002</v>
      </c>
      <c r="G293" s="69">
        <f>SUM(G287:G292)</f>
        <v>676.5</v>
      </c>
      <c r="H293" s="52"/>
    </row>
    <row r="294" spans="1:8" ht="10.199999999999999" customHeight="1" x14ac:dyDescent="0.2">
      <c r="A294" s="55" t="s">
        <v>10</v>
      </c>
      <c r="B294" s="56"/>
      <c r="C294" s="57"/>
      <c r="D294" s="57"/>
      <c r="E294" s="57"/>
      <c r="F294" s="57"/>
      <c r="G294" s="58"/>
      <c r="H294" s="59"/>
    </row>
    <row r="295" spans="1:8" ht="10.199999999999999" customHeight="1" x14ac:dyDescent="0.2">
      <c r="B295" s="60" t="s">
        <v>76</v>
      </c>
      <c r="C295" s="61">
        <v>250</v>
      </c>
      <c r="D295" s="62">
        <f>IFERROR(VLOOKUP($B295,блюда!$B$11:$I$65,4,FALSE)*$C295/100,"")</f>
        <v>2.5</v>
      </c>
      <c r="E295" s="62">
        <f>IFERROR(VLOOKUP($B295,блюда!$B$11:$I$65,5,FALSE)*$C295/100,"")</f>
        <v>2.5</v>
      </c>
      <c r="F295" s="62">
        <f>IFERROR(VLOOKUP($B295,блюда!$B$11:$I$65,6,FALSE)*$C295/100,"")</f>
        <v>17.5</v>
      </c>
      <c r="G295" s="62">
        <f>IFERROR(VLOOKUP($B295,блюда!$B$11:$I$65,7,FALSE)*$C295/100,"")</f>
        <v>112.5</v>
      </c>
      <c r="H295" s="62" t="str">
        <f>IFERROR(VLOOKUP($B295,блюда!$B$11:$I$65,8,FALSE),"")</f>
        <v>140(1) / 107(1)</v>
      </c>
    </row>
    <row r="296" spans="1:8" ht="10.199999999999999" customHeight="1" x14ac:dyDescent="0.2">
      <c r="B296" s="60" t="s">
        <v>19</v>
      </c>
      <c r="C296" s="61">
        <v>180</v>
      </c>
      <c r="D296" s="62">
        <f>IFERROR(VLOOKUP($B296,блюда!$B$11:$I$65,4,FALSE)*$C296/100,"")</f>
        <v>3.6</v>
      </c>
      <c r="E296" s="62">
        <f>IFERROR(VLOOKUP($B296,блюда!$B$11:$I$65,5,FALSE)*$C296/100,"")</f>
        <v>6.84</v>
      </c>
      <c r="F296" s="62">
        <f>IFERROR(VLOOKUP($B296,блюда!$B$11:$I$65,6,FALSE)*$C296/100,"")</f>
        <v>28.44</v>
      </c>
      <c r="G296" s="62">
        <f>IFERROR(VLOOKUP($B296,блюда!$B$11:$I$65,7,FALSE)*$C296/100,"")</f>
        <v>190.08</v>
      </c>
      <c r="H296" s="62" t="str">
        <f>IFERROR(VLOOKUP($B296,блюда!$B$11:$I$65,8,FALSE),"")</f>
        <v>128 (3)</v>
      </c>
    </row>
    <row r="297" spans="1:8" s="63" customFormat="1" ht="10.199999999999999" customHeight="1" x14ac:dyDescent="0.2">
      <c r="B297" s="60" t="s">
        <v>49</v>
      </c>
      <c r="C297" s="61">
        <v>100</v>
      </c>
      <c r="D297" s="62">
        <f>IFERROR(VLOOKUP($B297,блюда!$B$11:$I$65,4,FALSE)*$C297/100,"")</f>
        <v>11.78</v>
      </c>
      <c r="E297" s="62">
        <f>IFERROR(VLOOKUP($B297,блюда!$B$11:$I$65,5,FALSE)*$C297/100,"")</f>
        <v>11.6</v>
      </c>
      <c r="F297" s="62">
        <f>IFERROR(VLOOKUP($B297,блюда!$B$11:$I$65,6,FALSE)*$C297/100,"")</f>
        <v>3.08</v>
      </c>
      <c r="G297" s="62">
        <f>IFERROR(VLOOKUP($B297,блюда!$B$11:$I$65,7,FALSE)*$C297/100,"")</f>
        <v>162.38999999999999</v>
      </c>
      <c r="H297" s="62" t="str">
        <f>IFERROR(VLOOKUP($B297,блюда!$B$11:$I$65,8,FALSE),"")</f>
        <v>302 (4) / 587 (1)</v>
      </c>
    </row>
    <row r="298" spans="1:8" s="63" customFormat="1" ht="10.199999999999999" customHeight="1" x14ac:dyDescent="0.2">
      <c r="B298" s="60" t="s">
        <v>12</v>
      </c>
      <c r="C298" s="61">
        <v>200</v>
      </c>
      <c r="D298" s="62">
        <f>IFERROR(VLOOKUP($B298,блюда!$B$11:$I$65,4,FALSE)*$C298/100,"")</f>
        <v>0.6</v>
      </c>
      <c r="E298" s="62">
        <f>IFERROR(VLOOKUP($B298,блюда!$B$11:$I$65,5,FALSE)*$C298/100,"")</f>
        <v>0</v>
      </c>
      <c r="F298" s="62">
        <f>IFERROR(VLOOKUP($B298,блюда!$B$11:$I$65,6,FALSE)*$C298/100,"")</f>
        <v>22.8</v>
      </c>
      <c r="G298" s="62">
        <f>IFERROR(VLOOKUP($B298,блюда!$B$11:$I$65,7,FALSE)*$C298/100,"")</f>
        <v>93.2</v>
      </c>
      <c r="H298" s="62" t="str">
        <f>IFERROR(VLOOKUP($B298,блюда!$B$11:$I$65,8,FALSE),"")</f>
        <v>349 (3)</v>
      </c>
    </row>
    <row r="299" spans="1:8" ht="10.199999999999999" customHeight="1" x14ac:dyDescent="0.2">
      <c r="B299" s="60" t="s">
        <v>7</v>
      </c>
      <c r="C299" s="61">
        <v>30</v>
      </c>
      <c r="D299" s="62">
        <f>IFERROR(VLOOKUP($B299,блюда!$B$11:$I$65,4,FALSE)*$C299/100,"")</f>
        <v>2.7</v>
      </c>
      <c r="E299" s="62">
        <f>IFERROR(VLOOKUP($B299,блюда!$B$11:$I$65,5,FALSE)*$C299/100,"")</f>
        <v>0.3</v>
      </c>
      <c r="F299" s="62">
        <f>IFERROR(VLOOKUP($B299,блюда!$B$11:$I$65,6,FALSE)*$C299/100,"")</f>
        <v>17.100000000000001</v>
      </c>
      <c r="G299" s="62">
        <f>IFERROR(VLOOKUP($B299,блюда!$B$11:$I$65,7,FALSE)*$C299/100,"")</f>
        <v>94.8</v>
      </c>
      <c r="H299" s="62" t="str">
        <f>IFERROR(VLOOKUP($B299,блюда!$B$11:$I$65,8,FALSE),"")</f>
        <v>т/н</v>
      </c>
    </row>
    <row r="300" spans="1:8" ht="10.199999999999999" customHeight="1" x14ac:dyDescent="0.2">
      <c r="B300" s="60" t="s">
        <v>8</v>
      </c>
      <c r="C300" s="61">
        <v>30</v>
      </c>
      <c r="D300" s="62">
        <f>IFERROR(VLOOKUP($B300,блюда!$B$11:$I$65,4,FALSE)*$C300/100,"")</f>
        <v>0.3</v>
      </c>
      <c r="E300" s="62">
        <f>IFERROR(VLOOKUP($B300,блюда!$B$11:$I$65,5,FALSE)*$C300/100,"")</f>
        <v>0.3</v>
      </c>
      <c r="F300" s="62">
        <f>IFERROR(VLOOKUP($B300,блюда!$B$11:$I$65,6,FALSE)*$C300/100,"")</f>
        <v>9.9</v>
      </c>
      <c r="G300" s="62">
        <f>IFERROR(VLOOKUP($B300,блюда!$B$11:$I$65,7,FALSE)*$C300/100,"")</f>
        <v>81.900000000000006</v>
      </c>
      <c r="H300" s="62" t="str">
        <f>IFERROR(VLOOKUP($B300,блюда!$B$11:$I$65,8,FALSE),"")</f>
        <v>т/н</v>
      </c>
    </row>
    <row r="301" spans="1:8" ht="10.199999999999999" customHeight="1" x14ac:dyDescent="0.2">
      <c r="B301" s="60" t="s">
        <v>21</v>
      </c>
      <c r="C301" s="61">
        <v>50</v>
      </c>
      <c r="D301" s="62">
        <f>IFERROR(VLOOKUP($B301,блюда!$B$11:$I$65,4,FALSE)*$C301/100,"")</f>
        <v>1.5</v>
      </c>
      <c r="E301" s="62">
        <f>IFERROR(VLOOKUP($B301,блюда!$B$11:$I$65,5,FALSE)*$C301/100,"")</f>
        <v>43</v>
      </c>
      <c r="F301" s="62">
        <f>IFERROR(VLOOKUP($B301,блюда!$B$11:$I$65,6,FALSE)*$C301/100,"")</f>
        <v>63</v>
      </c>
      <c r="G301" s="62">
        <f>IFERROR(VLOOKUP($B301,блюда!$B$11:$I$65,7,FALSE)*$C301/100,"")</f>
        <v>68.5</v>
      </c>
      <c r="H301" s="62" t="str">
        <f>IFERROR(VLOOKUP($B301,блюда!$B$11:$I$65,8,FALSE),"")</f>
        <v>78 (1)</v>
      </c>
    </row>
    <row r="302" spans="1:8" x14ac:dyDescent="0.2">
      <c r="A302" s="67" t="s">
        <v>66</v>
      </c>
      <c r="B302" s="68"/>
      <c r="C302" s="66">
        <f>SUM(C295:C301)</f>
        <v>840</v>
      </c>
      <c r="D302" s="62">
        <f>SUM(D295:D301)</f>
        <v>22.98</v>
      </c>
      <c r="E302" s="62">
        <f>SUM(E295:E301)</f>
        <v>64.539999999999992</v>
      </c>
      <c r="F302" s="62">
        <f>SUM(F295:F301)</f>
        <v>161.82</v>
      </c>
      <c r="G302" s="69">
        <f>SUM(G295:G301)</f>
        <v>803.37</v>
      </c>
      <c r="H302" s="52"/>
    </row>
    <row r="303" spans="1:8" ht="10.199999999999999" customHeight="1" x14ac:dyDescent="0.2">
      <c r="A303" s="55"/>
      <c r="B303" s="56"/>
      <c r="C303" s="57"/>
      <c r="D303" s="57"/>
      <c r="E303" s="57"/>
      <c r="F303" s="57"/>
      <c r="G303" s="58"/>
      <c r="H303" s="59"/>
    </row>
    <row r="304" spans="1:8" ht="10.199999999999999" customHeight="1" x14ac:dyDescent="0.2">
      <c r="B304" s="60"/>
      <c r="C304" s="61"/>
      <c r="D304" s="62"/>
      <c r="E304" s="62"/>
      <c r="F304" s="62"/>
      <c r="G304" s="62"/>
      <c r="H304" s="62"/>
    </row>
    <row r="305" spans="1:10" ht="10.199999999999999" customHeight="1" x14ac:dyDescent="0.2">
      <c r="B305" s="60"/>
      <c r="C305" s="61"/>
      <c r="D305" s="62"/>
      <c r="E305" s="62"/>
      <c r="F305" s="62"/>
      <c r="G305" s="62"/>
      <c r="H305" s="62"/>
    </row>
    <row r="306" spans="1:10" ht="10.199999999999999" customHeight="1" x14ac:dyDescent="0.2">
      <c r="B306" s="60"/>
      <c r="C306" s="61"/>
      <c r="D306" s="62"/>
      <c r="E306" s="62"/>
      <c r="F306" s="62"/>
      <c r="G306" s="62"/>
      <c r="H306" s="62"/>
    </row>
    <row r="307" spans="1:10" x14ac:dyDescent="0.2">
      <c r="A307" s="67"/>
      <c r="B307" s="68"/>
      <c r="C307" s="66"/>
      <c r="D307" s="62"/>
      <c r="E307" s="62"/>
      <c r="F307" s="62"/>
      <c r="G307" s="69"/>
      <c r="H307" s="52"/>
    </row>
    <row r="308" spans="1:10" x14ac:dyDescent="0.2">
      <c r="A308" s="67" t="s">
        <v>67</v>
      </c>
      <c r="B308" s="68"/>
      <c r="C308" s="66">
        <f>SUM(C293,C302,C307)</f>
        <v>1360</v>
      </c>
      <c r="D308" s="62">
        <f>SUM(D293,D302,D307)</f>
        <v>39.44</v>
      </c>
      <c r="E308" s="62">
        <f>SUM(E293,E302,E307)</f>
        <v>83.399999999999991</v>
      </c>
      <c r="F308" s="62">
        <f>SUM(F293,F302,F307)</f>
        <v>269.02</v>
      </c>
      <c r="G308" s="69">
        <f>SUM(G293,G302,G307)</f>
        <v>1479.87</v>
      </c>
      <c r="H308" s="52"/>
    </row>
    <row r="309" spans="1:10" x14ac:dyDescent="0.2">
      <c r="A309" s="74"/>
      <c r="B309" s="75"/>
      <c r="C309" s="74"/>
      <c r="D309" s="76"/>
      <c r="E309" s="76"/>
      <c r="F309" s="76"/>
      <c r="G309" s="77"/>
      <c r="H309" s="78"/>
    </row>
    <row r="310" spans="1:10" x14ac:dyDescent="0.2">
      <c r="A310" s="74"/>
      <c r="B310" s="75"/>
      <c r="C310" s="74"/>
      <c r="D310" s="76"/>
      <c r="E310" s="76"/>
      <c r="F310" s="76"/>
      <c r="G310" s="77"/>
      <c r="H310" s="78"/>
    </row>
    <row r="311" spans="1:10" x14ac:dyDescent="0.2">
      <c r="A311" s="74"/>
      <c r="B311" s="75"/>
      <c r="C311" s="74"/>
      <c r="D311" s="76"/>
      <c r="E311" s="76"/>
      <c r="F311" s="76"/>
      <c r="G311" s="77"/>
      <c r="H311" s="78"/>
    </row>
    <row r="312" spans="1:10" x14ac:dyDescent="0.2">
      <c r="A312" s="74"/>
      <c r="B312" s="75"/>
      <c r="C312" s="74"/>
      <c r="D312" s="76"/>
      <c r="E312" s="76"/>
      <c r="F312" s="76"/>
      <c r="G312" s="77"/>
      <c r="H312" s="78"/>
    </row>
    <row r="315" spans="1:10" x14ac:dyDescent="0.2">
      <c r="A315" s="88" t="s">
        <v>134</v>
      </c>
      <c r="B315" s="88"/>
      <c r="C315" s="88"/>
      <c r="D315" s="88"/>
      <c r="E315" s="88"/>
      <c r="F315" s="88"/>
      <c r="G315" s="88"/>
      <c r="H315" s="88"/>
      <c r="I315" s="49"/>
      <c r="J315" s="49"/>
    </row>
    <row r="316" spans="1:10" x14ac:dyDescent="0.2">
      <c r="A316" s="43" t="s">
        <v>24</v>
      </c>
      <c r="B316" s="43"/>
      <c r="C316" s="43"/>
      <c r="D316" s="43"/>
      <c r="E316" s="43"/>
      <c r="F316" s="43"/>
      <c r="G316" s="43"/>
      <c r="H316" s="43"/>
      <c r="I316" s="43"/>
      <c r="J316" s="43"/>
    </row>
    <row r="317" spans="1:10" x14ac:dyDescent="0.2">
      <c r="A317" s="43"/>
      <c r="B317" s="43"/>
      <c r="C317" s="43"/>
      <c r="D317" s="43"/>
      <c r="E317" s="43"/>
      <c r="F317" s="43"/>
      <c r="G317" s="43"/>
      <c r="H317" s="43"/>
      <c r="I317" s="43"/>
      <c r="J317" s="43"/>
    </row>
    <row r="318" spans="1:10" x14ac:dyDescent="0.2">
      <c r="A318" s="41" t="s">
        <v>0</v>
      </c>
      <c r="B318" s="42"/>
      <c r="C318" s="71" t="s">
        <v>138</v>
      </c>
      <c r="D318" s="72" t="s">
        <v>143</v>
      </c>
      <c r="E318" s="72"/>
      <c r="F318" s="43" t="s">
        <v>30</v>
      </c>
      <c r="G318" s="70" t="s">
        <v>135</v>
      </c>
      <c r="H318" s="44" t="s">
        <v>136</v>
      </c>
      <c r="I318" s="49"/>
      <c r="J318" s="49"/>
    </row>
    <row r="319" spans="1:10" x14ac:dyDescent="0.2">
      <c r="A319" s="49"/>
      <c r="B319" s="42"/>
      <c r="C319" s="73" t="s">
        <v>140</v>
      </c>
      <c r="D319" s="45">
        <v>2</v>
      </c>
      <c r="E319" s="46"/>
      <c r="F319" s="49"/>
      <c r="G319" s="47"/>
      <c r="H319" s="48"/>
      <c r="I319" s="89"/>
      <c r="J319" s="89"/>
    </row>
    <row r="320" spans="1:10" ht="20.399999999999999" x14ac:dyDescent="0.2">
      <c r="A320" s="87" t="s">
        <v>26</v>
      </c>
      <c r="B320" s="87" t="s">
        <v>27</v>
      </c>
      <c r="C320" s="87" t="s">
        <v>28</v>
      </c>
      <c r="D320" s="87" t="s">
        <v>1</v>
      </c>
      <c r="E320" s="87"/>
      <c r="F320" s="87"/>
      <c r="G320" s="87" t="s">
        <v>2</v>
      </c>
      <c r="H320" s="50" t="s">
        <v>29</v>
      </c>
    </row>
    <row r="321" spans="1:8" x14ac:dyDescent="0.2">
      <c r="A321" s="87"/>
      <c r="B321" s="87"/>
      <c r="C321" s="87"/>
      <c r="D321" s="51" t="s">
        <v>3</v>
      </c>
      <c r="E321" s="51" t="s">
        <v>4</v>
      </c>
      <c r="F321" s="51" t="s">
        <v>5</v>
      </c>
      <c r="G321" s="87"/>
      <c r="H321" s="52"/>
    </row>
    <row r="322" spans="1:8" x14ac:dyDescent="0.2">
      <c r="A322" s="53">
        <v>1</v>
      </c>
      <c r="B322" s="53">
        <v>2</v>
      </c>
      <c r="C322" s="53">
        <v>3</v>
      </c>
      <c r="D322" s="53">
        <v>4</v>
      </c>
      <c r="E322" s="53">
        <v>5</v>
      </c>
      <c r="F322" s="53">
        <v>6</v>
      </c>
      <c r="G322" s="53">
        <v>7</v>
      </c>
      <c r="H322" s="54"/>
    </row>
    <row r="323" spans="1:8" ht="10.199999999999999" customHeight="1" x14ac:dyDescent="0.2">
      <c r="A323" s="55" t="s">
        <v>50</v>
      </c>
      <c r="B323" s="56"/>
      <c r="C323" s="57"/>
      <c r="D323" s="57"/>
      <c r="E323" s="57"/>
      <c r="F323" s="57"/>
      <c r="G323" s="58"/>
      <c r="H323" s="59"/>
    </row>
    <row r="324" spans="1:8" ht="10.199999999999999" customHeight="1" x14ac:dyDescent="0.2">
      <c r="B324" s="60" t="s">
        <v>108</v>
      </c>
      <c r="C324" s="61">
        <v>40</v>
      </c>
      <c r="D324" s="62">
        <f>IFERROR(VLOOKUP($B324,блюда!$B$11:$I$65,4,FALSE)*$C324/100,"")</f>
        <v>1</v>
      </c>
      <c r="E324" s="62">
        <f>IFERROR(VLOOKUP($B324,блюда!$B$11:$I$65,5,FALSE)*$C324/100,"")</f>
        <v>9</v>
      </c>
      <c r="F324" s="62">
        <f>IFERROR(VLOOKUP($B324,блюда!$B$11:$I$65,6,FALSE)*$C324/100,"")</f>
        <v>7</v>
      </c>
      <c r="G324" s="62">
        <f>IFERROR(VLOOKUP($B324,блюда!$B$11:$I$65,7,FALSE)*$C324/100,"")</f>
        <v>115</v>
      </c>
      <c r="H324" s="62" t="str">
        <f>IFERROR(VLOOKUP($B324,блюда!$B$11:$I$65,8,FALSE),"")</f>
        <v>1(1)</v>
      </c>
    </row>
    <row r="325" spans="1:8" ht="10.199999999999999" customHeight="1" x14ac:dyDescent="0.2">
      <c r="B325" s="60" t="s">
        <v>56</v>
      </c>
      <c r="C325" s="61">
        <v>250</v>
      </c>
      <c r="D325" s="62">
        <f>IFERROR(VLOOKUP($B325,блюда!$B$11:$I$65,4,FALSE)*$C325/100,"")</f>
        <v>5.5</v>
      </c>
      <c r="E325" s="62">
        <f>IFERROR(VLOOKUP($B325,блюда!$B$11:$I$65,5,FALSE)*$C325/100,"")</f>
        <v>4.75</v>
      </c>
      <c r="F325" s="62">
        <f>IFERROR(VLOOKUP($B325,блюда!$B$11:$I$65,6,FALSE)*$C325/100,"")</f>
        <v>18</v>
      </c>
      <c r="G325" s="62">
        <f>IFERROR(VLOOKUP($B325,блюда!$B$11:$I$65,7,FALSE)*$C325/100,"")</f>
        <v>237.5</v>
      </c>
      <c r="H325" s="62" t="str">
        <f>IFERROR(VLOOKUP($B325,блюда!$B$11:$I$65,8,FALSE),"")</f>
        <v>160(1)</v>
      </c>
    </row>
    <row r="326" spans="1:8" s="63" customFormat="1" ht="10.199999999999999" customHeight="1" x14ac:dyDescent="0.2">
      <c r="B326" s="60" t="s">
        <v>59</v>
      </c>
      <c r="C326" s="61">
        <v>200</v>
      </c>
      <c r="D326" s="62">
        <f>IFERROR(VLOOKUP($B326,блюда!$B$11:$I$65,4,FALSE)*$C326/100,"")</f>
        <v>2</v>
      </c>
      <c r="E326" s="62">
        <f>IFERROR(VLOOKUP($B326,блюда!$B$11:$I$65,5,FALSE)*$C326/100,"")</f>
        <v>2</v>
      </c>
      <c r="F326" s="62">
        <f>IFERROR(VLOOKUP($B326,блюда!$B$11:$I$65,6,FALSE)*$C326/100,"")</f>
        <v>8</v>
      </c>
      <c r="G326" s="62">
        <f>IFERROR(VLOOKUP($B326,блюда!$B$11:$I$65,7,FALSE)*$C326/100,"")</f>
        <v>52</v>
      </c>
      <c r="H326" s="62" t="str">
        <f>IFERROR(VLOOKUP($B326,блюда!$B$11:$I$65,8,FALSE),"")</f>
        <v>378 (3)</v>
      </c>
    </row>
    <row r="327" spans="1:8" s="63" customFormat="1" ht="10.199999999999999" customHeight="1" x14ac:dyDescent="0.2">
      <c r="B327" s="60" t="s">
        <v>8</v>
      </c>
      <c r="C327" s="61">
        <v>30</v>
      </c>
      <c r="D327" s="62">
        <f>IFERROR(VLOOKUP($B327,блюда!$B$11:$I$65,4,FALSE)*$C327/100,"")</f>
        <v>0.3</v>
      </c>
      <c r="E327" s="62">
        <f>IFERROR(VLOOKUP($B327,блюда!$B$11:$I$65,5,FALSE)*$C327/100,"")</f>
        <v>0.3</v>
      </c>
      <c r="F327" s="62">
        <f>IFERROR(VLOOKUP($B327,блюда!$B$11:$I$65,6,FALSE)*$C327/100,"")</f>
        <v>9.9</v>
      </c>
      <c r="G327" s="62">
        <f>IFERROR(VLOOKUP($B327,блюда!$B$11:$I$65,7,FALSE)*$C327/100,"")</f>
        <v>81.900000000000006</v>
      </c>
      <c r="H327" s="62" t="str">
        <f>IFERROR(VLOOKUP($B327,блюда!$B$11:$I$65,8,FALSE),"")</f>
        <v>т/н</v>
      </c>
    </row>
    <row r="328" spans="1:8" s="63" customFormat="1" ht="10.199999999999999" customHeight="1" x14ac:dyDescent="0.2">
      <c r="B328" s="60" t="s">
        <v>11</v>
      </c>
      <c r="C328" s="61">
        <v>100</v>
      </c>
      <c r="D328" s="62">
        <f>IFERROR(VLOOKUP($B328,блюда!$B$11:$I$65,4,FALSE)*$C328/100,"")</f>
        <v>0.4</v>
      </c>
      <c r="E328" s="62">
        <f>IFERROR(VLOOKUP($B328,блюда!$B$11:$I$65,5,FALSE)*$C328/100,"")</f>
        <v>0.4</v>
      </c>
      <c r="F328" s="62">
        <f>IFERROR(VLOOKUP($B328,блюда!$B$11:$I$65,6,FALSE)*$C328/100,"")</f>
        <v>9.8000000000000007</v>
      </c>
      <c r="G328" s="62">
        <f>IFERROR(VLOOKUP($B328,блюда!$B$11:$I$65,7,FALSE)*$C328/100,"")</f>
        <v>44</v>
      </c>
      <c r="H328" s="62" t="str">
        <f>IFERROR(VLOOKUP($B328,блюда!$B$11:$I$65,8,FALSE),"")</f>
        <v>338³</v>
      </c>
    </row>
    <row r="329" spans="1:8" s="63" customFormat="1" ht="10.199999999999999" customHeight="1" x14ac:dyDescent="0.2">
      <c r="B329" s="60"/>
      <c r="C329" s="61"/>
      <c r="D329" s="62" t="str">
        <f>IFERROR(VLOOKUP($B329,блюда!$B$11:$I$65,4,FALSE)*$C329/100,"")</f>
        <v/>
      </c>
      <c r="E329" s="62" t="str">
        <f>IFERROR(VLOOKUP($B329,блюда!$B$11:$I$65,5,FALSE)*$C329/100,"")</f>
        <v/>
      </c>
      <c r="F329" s="62" t="str">
        <f>IFERROR(VLOOKUP($B329,блюда!$B$11:$I$65,6,FALSE)*$C329/100,"")</f>
        <v/>
      </c>
      <c r="G329" s="62" t="str">
        <f>IFERROR(VLOOKUP($B329,блюда!$B$11:$I$65,7,FALSE)*$C329/100,"")</f>
        <v/>
      </c>
      <c r="H329" s="62" t="str">
        <f>IFERROR(VLOOKUP($B329,блюда!$B$11:$I$65,8,FALSE),"")</f>
        <v/>
      </c>
    </row>
    <row r="330" spans="1:8" ht="10.199999999999999" customHeight="1" x14ac:dyDescent="0.2">
      <c r="A330" s="64" t="s">
        <v>65</v>
      </c>
      <c r="B330" s="65"/>
      <c r="C330" s="66">
        <f>SUM(C324:C329)</f>
        <v>620</v>
      </c>
      <c r="D330" s="62">
        <f>SUM(D324:D329)</f>
        <v>9.2000000000000011</v>
      </c>
      <c r="E330" s="62">
        <f>SUM(E324:E329)</f>
        <v>16.45</v>
      </c>
      <c r="F330" s="62">
        <f>SUM(F324:F329)</f>
        <v>52.7</v>
      </c>
      <c r="G330" s="69">
        <f>SUM(G324:G329)</f>
        <v>530.4</v>
      </c>
      <c r="H330" s="52"/>
    </row>
    <row r="331" spans="1:8" ht="10.199999999999999" customHeight="1" x14ac:dyDescent="0.2">
      <c r="A331" s="55" t="s">
        <v>10</v>
      </c>
      <c r="B331" s="56"/>
      <c r="C331" s="57"/>
      <c r="D331" s="57"/>
      <c r="E331" s="57"/>
      <c r="F331" s="57"/>
      <c r="G331" s="58"/>
      <c r="H331" s="59"/>
    </row>
    <row r="332" spans="1:8" ht="10.199999999999999" customHeight="1" x14ac:dyDescent="0.2">
      <c r="B332" s="60" t="s">
        <v>74</v>
      </c>
      <c r="C332" s="61">
        <v>200</v>
      </c>
      <c r="D332" s="62">
        <f>IFERROR(VLOOKUP($B332,блюда!$B$11:$I$65,4,FALSE)*$C332/100,"")</f>
        <v>5.56</v>
      </c>
      <c r="E332" s="62">
        <f>IFERROR(VLOOKUP($B332,блюда!$B$11:$I$65,5,FALSE)*$C332/100,"")</f>
        <v>6.36</v>
      </c>
      <c r="F332" s="62">
        <f>IFERROR(VLOOKUP($B332,блюда!$B$11:$I$65,6,FALSE)*$C332/100,"")</f>
        <v>10.5</v>
      </c>
      <c r="G332" s="62">
        <f>IFERROR(VLOOKUP($B332,блюда!$B$11:$I$65,7,FALSE)*$C332/100,"")</f>
        <v>122.34</v>
      </c>
      <c r="H332" s="62" t="str">
        <f>IFERROR(VLOOKUP($B332,блюда!$B$11:$I$65,8,FALSE),"")</f>
        <v>110(1) / 107(1)</v>
      </c>
    </row>
    <row r="333" spans="1:8" ht="10.199999999999999" customHeight="1" x14ac:dyDescent="0.2">
      <c r="B333" s="60" t="s">
        <v>16</v>
      </c>
      <c r="C333" s="61">
        <v>200</v>
      </c>
      <c r="D333" s="62">
        <f>IFERROR(VLOOKUP($B333,блюда!$B$11:$I$65,4,FALSE)*$C333/100,"")</f>
        <v>20.399999999999999</v>
      </c>
      <c r="E333" s="62">
        <f>IFERROR(VLOOKUP($B333,блюда!$B$11:$I$65,5,FALSE)*$C333/100,"")</f>
        <v>15.8</v>
      </c>
      <c r="F333" s="62">
        <f>IFERROR(VLOOKUP($B333,блюда!$B$11:$I$65,6,FALSE)*$C333/100,"")</f>
        <v>20.5</v>
      </c>
      <c r="G333" s="62">
        <f>IFERROR(VLOOKUP($B333,блюда!$B$11:$I$65,7,FALSE)*$C333/100,"")</f>
        <v>306</v>
      </c>
      <c r="H333" s="62" t="str">
        <f>IFERROR(VLOOKUP($B333,блюда!$B$11:$I$65,8,FALSE),"")</f>
        <v>259 (3)</v>
      </c>
    </row>
    <row r="334" spans="1:8" s="63" customFormat="1" ht="10.199999999999999" customHeight="1" x14ac:dyDescent="0.2">
      <c r="B334" s="60" t="s">
        <v>23</v>
      </c>
      <c r="C334" s="61">
        <v>200</v>
      </c>
      <c r="D334" s="62">
        <f>IFERROR(VLOOKUP($B334,блюда!$B$11:$I$65,4,FALSE)*$C334/100,"")</f>
        <v>0.2</v>
      </c>
      <c r="E334" s="62">
        <f>IFERROR(VLOOKUP($B334,блюда!$B$11:$I$65,5,FALSE)*$C334/100,"")</f>
        <v>0</v>
      </c>
      <c r="F334" s="62">
        <f>IFERROR(VLOOKUP($B334,блюда!$B$11:$I$65,6,FALSE)*$C334/100,"")</f>
        <v>6.5</v>
      </c>
      <c r="G334" s="62">
        <f>IFERROR(VLOOKUP($B334,блюда!$B$11:$I$65,7,FALSE)*$C334/100,"")</f>
        <v>26.4</v>
      </c>
      <c r="H334" s="62" t="str">
        <f>IFERROR(VLOOKUP($B334,блюда!$B$11:$I$65,8,FALSE),"")</f>
        <v>685 (1)</v>
      </c>
    </row>
    <row r="335" spans="1:8" s="63" customFormat="1" ht="10.199999999999999" customHeight="1" x14ac:dyDescent="0.2">
      <c r="B335" s="60" t="s">
        <v>7</v>
      </c>
      <c r="C335" s="61">
        <v>30</v>
      </c>
      <c r="D335" s="62">
        <f>IFERROR(VLOOKUP($B335,блюда!$B$11:$I$65,4,FALSE)*$C335/100,"")</f>
        <v>2.7</v>
      </c>
      <c r="E335" s="62">
        <f>IFERROR(VLOOKUP($B335,блюда!$B$11:$I$65,5,FALSE)*$C335/100,"")</f>
        <v>0.3</v>
      </c>
      <c r="F335" s="62">
        <f>IFERROR(VLOOKUP($B335,блюда!$B$11:$I$65,6,FALSE)*$C335/100,"")</f>
        <v>17.100000000000001</v>
      </c>
      <c r="G335" s="62">
        <f>IFERROR(VLOOKUP($B335,блюда!$B$11:$I$65,7,FALSE)*$C335/100,"")</f>
        <v>94.8</v>
      </c>
      <c r="H335" s="62" t="str">
        <f>IFERROR(VLOOKUP($B335,блюда!$B$11:$I$65,8,FALSE),"")</f>
        <v>т/н</v>
      </c>
    </row>
    <row r="336" spans="1:8" ht="10.199999999999999" customHeight="1" x14ac:dyDescent="0.2">
      <c r="B336" s="60" t="s">
        <v>8</v>
      </c>
      <c r="C336" s="61">
        <v>30</v>
      </c>
      <c r="D336" s="62">
        <f>IFERROR(VLOOKUP($B336,блюда!$B$11:$I$65,4,FALSE)*$C336/100,"")</f>
        <v>0.3</v>
      </c>
      <c r="E336" s="62">
        <f>IFERROR(VLOOKUP($B336,блюда!$B$11:$I$65,5,FALSE)*$C336/100,"")</f>
        <v>0.3</v>
      </c>
      <c r="F336" s="62">
        <f>IFERROR(VLOOKUP($B336,блюда!$B$11:$I$65,6,FALSE)*$C336/100,"")</f>
        <v>9.9</v>
      </c>
      <c r="G336" s="62">
        <f>IFERROR(VLOOKUP($B336,блюда!$B$11:$I$65,7,FALSE)*$C336/100,"")</f>
        <v>81.900000000000006</v>
      </c>
      <c r="H336" s="62" t="str">
        <f>IFERROR(VLOOKUP($B336,блюда!$B$11:$I$65,8,FALSE),"")</f>
        <v>т/н</v>
      </c>
    </row>
    <row r="337" spans="1:8" ht="10.199999999999999" customHeight="1" x14ac:dyDescent="0.2">
      <c r="B337" s="60" t="s">
        <v>127</v>
      </c>
      <c r="C337" s="61">
        <v>100</v>
      </c>
      <c r="D337" s="62">
        <f>IFERROR(VLOOKUP($B337,блюда!$B$11:$I$65,4,FALSE)*$C337/100,"")</f>
        <v>2</v>
      </c>
      <c r="E337" s="62">
        <f>IFERROR(VLOOKUP($B337,блюда!$B$11:$I$65,5,FALSE)*$C337/100,"")</f>
        <v>5</v>
      </c>
      <c r="F337" s="62">
        <f>IFERROR(VLOOKUP($B337,блюда!$B$11:$I$65,6,FALSE)*$C337/100,"")</f>
        <v>9</v>
      </c>
      <c r="G337" s="62">
        <f>IFERROR(VLOOKUP($B337,блюда!$B$11:$I$65,7,FALSE)*$C337/100,"")</f>
        <v>88</v>
      </c>
      <c r="H337" s="62" t="str">
        <f>IFERROR(VLOOKUP($B337,блюда!$B$11:$I$65,8,FALSE),"")</f>
        <v>43 (1)</v>
      </c>
    </row>
    <row r="338" spans="1:8" ht="10.199999999999999" customHeight="1" x14ac:dyDescent="0.2">
      <c r="B338" s="60"/>
      <c r="C338" s="61"/>
      <c r="D338" s="62" t="str">
        <f>IFERROR(VLOOKUP($B338,блюда!$B$11:$I$65,4,FALSE)*$C338/100,"")</f>
        <v/>
      </c>
      <c r="E338" s="62" t="str">
        <f>IFERROR(VLOOKUP($B338,блюда!$B$11:$I$65,5,FALSE)*$C338/100,"")</f>
        <v/>
      </c>
      <c r="F338" s="62" t="str">
        <f>IFERROR(VLOOKUP($B338,блюда!$B$11:$I$65,6,FALSE)*$C338/100,"")</f>
        <v/>
      </c>
      <c r="G338" s="62" t="str">
        <f>IFERROR(VLOOKUP($B338,блюда!$B$11:$I$65,7,FALSE)*$C338/100,"")</f>
        <v/>
      </c>
      <c r="H338" s="62" t="str">
        <f>IFERROR(VLOOKUP($B338,блюда!$B$11:$I$65,8,FALSE),"")</f>
        <v/>
      </c>
    </row>
    <row r="339" spans="1:8" x14ac:dyDescent="0.2">
      <c r="A339" s="67" t="s">
        <v>66</v>
      </c>
      <c r="B339" s="68"/>
      <c r="C339" s="66">
        <f>SUM(C332:C338)</f>
        <v>760</v>
      </c>
      <c r="D339" s="62">
        <f>SUM(D332:D338)</f>
        <v>31.159999999999997</v>
      </c>
      <c r="E339" s="62">
        <f>SUM(E332:E338)</f>
        <v>27.76</v>
      </c>
      <c r="F339" s="62">
        <f>SUM(F332:F338)</f>
        <v>73.5</v>
      </c>
      <c r="G339" s="69">
        <f>SUM(G332:G338)</f>
        <v>719.43999999999994</v>
      </c>
      <c r="H339" s="52"/>
    </row>
    <row r="340" spans="1:8" ht="10.199999999999999" customHeight="1" x14ac:dyDescent="0.2">
      <c r="A340" s="55"/>
      <c r="B340" s="56"/>
      <c r="C340" s="57"/>
      <c r="D340" s="57"/>
      <c r="E340" s="57"/>
      <c r="F340" s="57"/>
      <c r="G340" s="58"/>
      <c r="H340" s="59"/>
    </row>
    <row r="341" spans="1:8" ht="10.199999999999999" customHeight="1" x14ac:dyDescent="0.2">
      <c r="B341" s="60"/>
      <c r="C341" s="61"/>
      <c r="D341" s="62"/>
      <c r="E341" s="62"/>
      <c r="F341" s="62"/>
      <c r="G341" s="62"/>
      <c r="H341" s="62"/>
    </row>
    <row r="342" spans="1:8" ht="10.199999999999999" customHeight="1" x14ac:dyDescent="0.2">
      <c r="B342" s="60"/>
      <c r="C342" s="61"/>
      <c r="D342" s="62"/>
      <c r="E342" s="62"/>
      <c r="F342" s="62"/>
      <c r="G342" s="62"/>
      <c r="H342" s="62"/>
    </row>
    <row r="343" spans="1:8" ht="10.199999999999999" customHeight="1" x14ac:dyDescent="0.2">
      <c r="B343" s="60"/>
      <c r="C343" s="61"/>
      <c r="D343" s="62"/>
      <c r="E343" s="62"/>
      <c r="F343" s="62"/>
      <c r="G343" s="62"/>
      <c r="H343" s="62"/>
    </row>
    <row r="344" spans="1:8" x14ac:dyDescent="0.2">
      <c r="A344" s="67"/>
      <c r="B344" s="68"/>
      <c r="C344" s="66"/>
      <c r="D344" s="62"/>
      <c r="E344" s="62"/>
      <c r="F344" s="62"/>
      <c r="G344" s="69"/>
      <c r="H344" s="52"/>
    </row>
    <row r="345" spans="1:8" x14ac:dyDescent="0.2">
      <c r="A345" s="67" t="s">
        <v>67</v>
      </c>
      <c r="B345" s="68"/>
      <c r="C345" s="66">
        <f>SUM(C330,C339,C344)</f>
        <v>1380</v>
      </c>
      <c r="D345" s="62">
        <f>SUM(D330,D339,D344)</f>
        <v>40.36</v>
      </c>
      <c r="E345" s="62">
        <f>SUM(E330,E339,E344)</f>
        <v>44.21</v>
      </c>
      <c r="F345" s="62">
        <f>SUM(F330,F339,F344)</f>
        <v>126.2</v>
      </c>
      <c r="G345" s="69">
        <f>SUM(G330,G339,G344)</f>
        <v>1249.8399999999999</v>
      </c>
      <c r="H345" s="52"/>
    </row>
  </sheetData>
  <mergeCells count="70">
    <mergeCell ref="I43:J43"/>
    <mergeCell ref="I5:J5"/>
    <mergeCell ref="A1:H1"/>
    <mergeCell ref="A6:A7"/>
    <mergeCell ref="B6:B7"/>
    <mergeCell ref="C6:C7"/>
    <mergeCell ref="D6:F6"/>
    <mergeCell ref="G6:G7"/>
    <mergeCell ref="A39:H39"/>
    <mergeCell ref="A71:H71"/>
    <mergeCell ref="A44:A45"/>
    <mergeCell ref="B44:B45"/>
    <mergeCell ref="C44:C45"/>
    <mergeCell ref="D44:F44"/>
    <mergeCell ref="G44:G45"/>
    <mergeCell ref="A108:H108"/>
    <mergeCell ref="I112:J112"/>
    <mergeCell ref="I75:J75"/>
    <mergeCell ref="A76:A77"/>
    <mergeCell ref="B76:B77"/>
    <mergeCell ref="C76:C77"/>
    <mergeCell ref="D76:F76"/>
    <mergeCell ref="G76:G77"/>
    <mergeCell ref="A140:H140"/>
    <mergeCell ref="I144:J144"/>
    <mergeCell ref="A113:A114"/>
    <mergeCell ref="B113:B114"/>
    <mergeCell ref="C113:C114"/>
    <mergeCell ref="D113:F113"/>
    <mergeCell ref="G113:G114"/>
    <mergeCell ref="A177:H177"/>
    <mergeCell ref="I181:J181"/>
    <mergeCell ref="A145:A146"/>
    <mergeCell ref="B145:B146"/>
    <mergeCell ref="C145:C146"/>
    <mergeCell ref="D145:F145"/>
    <mergeCell ref="G145:G146"/>
    <mergeCell ref="A209:H209"/>
    <mergeCell ref="I213:J213"/>
    <mergeCell ref="A182:A183"/>
    <mergeCell ref="B182:B183"/>
    <mergeCell ref="C182:C183"/>
    <mergeCell ref="D182:F182"/>
    <mergeCell ref="G182:G183"/>
    <mergeCell ref="A246:H246"/>
    <mergeCell ref="I250:J250"/>
    <mergeCell ref="A214:A215"/>
    <mergeCell ref="B214:B215"/>
    <mergeCell ref="C214:C215"/>
    <mergeCell ref="D214:F214"/>
    <mergeCell ref="G214:G215"/>
    <mergeCell ref="A278:H278"/>
    <mergeCell ref="I282:J282"/>
    <mergeCell ref="A251:A252"/>
    <mergeCell ref="B251:B252"/>
    <mergeCell ref="C251:C252"/>
    <mergeCell ref="D251:F251"/>
    <mergeCell ref="G251:G252"/>
    <mergeCell ref="A315:H315"/>
    <mergeCell ref="I319:J319"/>
    <mergeCell ref="A283:A284"/>
    <mergeCell ref="B283:B284"/>
    <mergeCell ref="C283:C284"/>
    <mergeCell ref="D283:F283"/>
    <mergeCell ref="G283:G284"/>
    <mergeCell ref="A320:A321"/>
    <mergeCell ref="B320:B321"/>
    <mergeCell ref="C320:C321"/>
    <mergeCell ref="D320:F320"/>
    <mergeCell ref="G320:G321"/>
  </mergeCells>
  <dataValidations count="1">
    <dataValidation type="list" allowBlank="1" showInputMessage="1" showErrorMessage="1" sqref="B48:B53 B27:B29 B21:B24 B19 B65:B67 B97:B99 B134:B136 B166:B168 B203:B205 B235:B237 B272:B274 B304:B306 B341:B343 B332:B338 B324:B329 B56:B62 B287:B292 B126:B131 B255:B260 B226:B232 B218:B223 B194:B200 B186:B191 B92:B93 B149:B154 B159:B162 B117:B122 B265:B269 B80:B85 B90 B88 B157 B263 B297 B299:B301">
      <formula1>$B$11:$B$63</formula1>
    </dataValidation>
  </dataValidations>
  <pageMargins left="0.25" right="0.25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22" operator="greaterThan" id="{03D83FD9-FDAC-4997-B95A-674DAE4D1AD6}">
            <xm:f>блюда!$P$9</xm:f>
            <x14:dxf>
              <font>
                <color rgb="FF00B050"/>
              </font>
            </x14:dxf>
          </x14:cfRule>
          <x14:cfRule type="cellIs" priority="24" operator="lessThan" id="{58FFB719-AEB8-42FE-9D9C-15F58410BC5C}">
            <xm:f>блюда!$O$9</xm:f>
            <x14:dxf>
              <font>
                <color rgb="FF9C0006"/>
              </font>
            </x14:dxf>
          </x14:cfRule>
          <xm:sqref>G16 G54 G86 G123 G155 G192 G224 G261 G293 G330</xm:sqref>
        </x14:conditionalFormatting>
        <x14:conditionalFormatting xmlns:xm="http://schemas.microsoft.com/office/excel/2006/main">
          <x14:cfRule type="cellIs" priority="21" operator="greaterThan" id="{FE5E71A4-5496-406C-BEE9-9DB166589176}">
            <xm:f>блюда!$R$9</xm:f>
            <x14:dxf>
              <font>
                <color rgb="FF00B050"/>
              </font>
            </x14:dxf>
          </x14:cfRule>
          <x14:cfRule type="cellIs" priority="23" operator="lessThan" id="{C9220782-D38E-45E8-899E-F6ED1CA3A88F}">
            <xm:f>блюда!$Q$9</xm:f>
            <x14:dxf>
              <font>
                <color rgb="FF9C0006"/>
              </font>
            </x14:dxf>
          </x14:cfRule>
          <xm:sqref>G25 G63 G95 G132 G164 G201 G233 G270 G302 G339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блюда!$B$11:$B$65</xm:f>
          </x14:formula1>
          <xm:sqref>B18 B91 B94 B158 B163 B125 B264 B298</xm:sqref>
        </x14:dataValidation>
        <x14:dataValidation type="list" allowBlank="1" showInputMessage="1" showErrorMessage="1">
          <x14:formula1>
            <xm:f>блюда!$B$11:$B$65</xm:f>
          </x14:formula1>
          <xm:sqref>B10:B15 B20 B296 B295</xm:sqref>
        </x14:dataValidation>
        <x14:dataValidation type="list" allowBlank="1" showInputMessage="1" showErrorMessage="1">
          <x14:formula1>
            <xm:f>блюда!$B$11:$B$63</xm:f>
          </x14:formula1>
          <xm:sqref>B89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7"/>
  <sheetViews>
    <sheetView showZeros="0" topLeftCell="A68" workbookViewId="0">
      <selection activeCell="C93" sqref="C93"/>
    </sheetView>
  </sheetViews>
  <sheetFormatPr defaultColWidth="12.33203125" defaultRowHeight="10.199999999999999" x14ac:dyDescent="0.2"/>
  <cols>
    <col min="1" max="1" width="12.33203125" style="40"/>
    <col min="2" max="2" width="31.88671875" style="40" customWidth="1"/>
    <col min="3" max="3" width="7.5546875" style="40" customWidth="1"/>
    <col min="4" max="6" width="5.77734375" style="40" customWidth="1"/>
    <col min="7" max="7" width="9.109375" style="40" customWidth="1"/>
    <col min="8" max="16384" width="12.33203125" style="40"/>
  </cols>
  <sheetData>
    <row r="1" spans="1:10" x14ac:dyDescent="0.2">
      <c r="A1" s="88" t="s">
        <v>134</v>
      </c>
      <c r="B1" s="88"/>
      <c r="C1" s="88"/>
      <c r="D1" s="88"/>
      <c r="E1" s="88"/>
      <c r="F1" s="88"/>
      <c r="G1" s="88"/>
      <c r="H1" s="88"/>
      <c r="I1" s="49"/>
      <c r="J1" s="49"/>
    </row>
    <row r="2" spans="1:10" x14ac:dyDescent="0.2">
      <c r="A2" s="90" t="s">
        <v>24</v>
      </c>
      <c r="B2" s="90"/>
      <c r="C2" s="90"/>
      <c r="D2" s="90"/>
      <c r="E2" s="90"/>
      <c r="F2" s="90"/>
      <c r="G2" s="90"/>
      <c r="H2" s="90"/>
      <c r="I2" s="90"/>
      <c r="J2" s="90"/>
    </row>
    <row r="3" spans="1:10" x14ac:dyDescent="0.2">
      <c r="A3" s="91"/>
      <c r="B3" s="91"/>
      <c r="C3" s="91"/>
      <c r="D3" s="91"/>
      <c r="E3" s="91"/>
      <c r="F3" s="91"/>
      <c r="G3" s="91"/>
      <c r="H3" s="91"/>
      <c r="I3" s="91"/>
      <c r="J3" s="91"/>
    </row>
    <row r="4" spans="1:10" x14ac:dyDescent="0.2">
      <c r="A4" s="41" t="s">
        <v>0</v>
      </c>
      <c r="B4" s="42"/>
      <c r="C4" s="71" t="s">
        <v>138</v>
      </c>
      <c r="D4" s="72" t="s">
        <v>139</v>
      </c>
      <c r="E4" s="72"/>
      <c r="F4" s="43" t="s">
        <v>30</v>
      </c>
      <c r="G4" s="70" t="s">
        <v>144</v>
      </c>
      <c r="H4" s="44" t="s">
        <v>136</v>
      </c>
      <c r="I4" s="49"/>
      <c r="J4" s="49"/>
    </row>
    <row r="5" spans="1:10" x14ac:dyDescent="0.2">
      <c r="A5" s="49"/>
      <c r="B5" s="42"/>
      <c r="C5" s="73" t="s">
        <v>140</v>
      </c>
      <c r="D5" s="45">
        <v>1</v>
      </c>
      <c r="E5" s="46"/>
      <c r="F5" s="49"/>
      <c r="G5" s="47"/>
      <c r="H5" s="48"/>
      <c r="I5" s="89"/>
      <c r="J5" s="89"/>
    </row>
    <row r="6" spans="1:10" ht="20.399999999999999" x14ac:dyDescent="0.2">
      <c r="A6" s="87" t="s">
        <v>26</v>
      </c>
      <c r="B6" s="87" t="s">
        <v>27</v>
      </c>
      <c r="C6" s="87" t="s">
        <v>28</v>
      </c>
      <c r="D6" s="87" t="s">
        <v>1</v>
      </c>
      <c r="E6" s="87"/>
      <c r="F6" s="87"/>
      <c r="G6" s="87" t="s">
        <v>2</v>
      </c>
      <c r="H6" s="50" t="s">
        <v>29</v>
      </c>
    </row>
    <row r="7" spans="1:10" x14ac:dyDescent="0.2">
      <c r="A7" s="87"/>
      <c r="B7" s="87"/>
      <c r="C7" s="87"/>
      <c r="D7" s="51" t="s">
        <v>3</v>
      </c>
      <c r="E7" s="51" t="s">
        <v>4</v>
      </c>
      <c r="F7" s="51" t="s">
        <v>5</v>
      </c>
      <c r="G7" s="87"/>
      <c r="H7" s="52"/>
    </row>
    <row r="8" spans="1:10" x14ac:dyDescent="0.2">
      <c r="A8" s="53">
        <v>1</v>
      </c>
      <c r="B8" s="53">
        <v>2</v>
      </c>
      <c r="C8" s="53">
        <v>3</v>
      </c>
      <c r="D8" s="53">
        <v>4</v>
      </c>
      <c r="E8" s="53">
        <v>5</v>
      </c>
      <c r="F8" s="53">
        <v>6</v>
      </c>
      <c r="G8" s="53">
        <v>7</v>
      </c>
      <c r="H8" s="54"/>
    </row>
    <row r="9" spans="1:10" ht="10.199999999999999" customHeight="1" x14ac:dyDescent="0.2">
      <c r="A9" s="55" t="s">
        <v>50</v>
      </c>
      <c r="B9" s="56"/>
      <c r="C9" s="57"/>
      <c r="D9" s="57"/>
      <c r="E9" s="57"/>
      <c r="F9" s="57"/>
      <c r="G9" s="58"/>
      <c r="H9" s="59"/>
    </row>
    <row r="10" spans="1:10" ht="10.199999999999999" customHeight="1" x14ac:dyDescent="0.2">
      <c r="B10" s="60"/>
      <c r="C10" s="61"/>
      <c r="D10" s="62" t="str">
        <f>IFERROR(VLOOKUP($B10,блюда!$B$11:$I$65,4,FALSE)*$C10/100,"")</f>
        <v/>
      </c>
      <c r="E10" s="62" t="str">
        <f>IFERROR(VLOOKUP($B10,блюда!$B$11:$I$65,5,FALSE)*$C10/100,"")</f>
        <v/>
      </c>
      <c r="F10" s="62" t="str">
        <f>IFERROR(VLOOKUP($B10,блюда!$B$11:$I$65,6,FALSE)*$C10/100,"")</f>
        <v/>
      </c>
      <c r="G10" s="62" t="str">
        <f>IFERROR(VLOOKUP($B10,блюда!$B$11:$I$65,7,FALSE)*$C10/100,"")</f>
        <v/>
      </c>
      <c r="H10" s="62" t="str">
        <f>IFERROR(VLOOKUP($B10,блюда!$B$11:$I$65,8,FALSE),"")</f>
        <v/>
      </c>
    </row>
    <row r="11" spans="1:10" ht="10.199999999999999" customHeight="1" x14ac:dyDescent="0.2">
      <c r="B11" s="60"/>
      <c r="C11" s="61"/>
      <c r="D11" s="62" t="str">
        <f>IFERROR(VLOOKUP($B11,блюда!$B$11:$I$65,4,FALSE)*$C11/100,"")</f>
        <v/>
      </c>
      <c r="E11" s="62" t="str">
        <f>IFERROR(VLOOKUP($B11,блюда!$B$11:$I$65,5,FALSE)*$C11/100,"")</f>
        <v/>
      </c>
      <c r="F11" s="62" t="str">
        <f>IFERROR(VLOOKUP($B11,блюда!$B$11:$I$65,6,FALSE)*$C11/100,"")</f>
        <v/>
      </c>
      <c r="G11" s="62" t="str">
        <f>IFERROR(VLOOKUP($B11,блюда!$B$11:$I$65,7,FALSE)*$C11/100,"")</f>
        <v/>
      </c>
      <c r="H11" s="62" t="str">
        <f>IFERROR(VLOOKUP($B11,блюда!$B$11:$I$65,8,FALSE),"")</f>
        <v/>
      </c>
    </row>
    <row r="12" spans="1:10" s="63" customFormat="1" ht="10.199999999999999" customHeight="1" x14ac:dyDescent="0.2">
      <c r="B12" s="60"/>
      <c r="C12" s="61"/>
      <c r="D12" s="62" t="str">
        <f>IFERROR(VLOOKUP($B12,блюда!$B$11:$I$65,4,FALSE)*$C12/100,"")</f>
        <v/>
      </c>
      <c r="E12" s="62" t="str">
        <f>IFERROR(VLOOKUP($B12,блюда!$B$11:$I$65,5,FALSE)*$C12/100,"")</f>
        <v/>
      </c>
      <c r="F12" s="62" t="str">
        <f>IFERROR(VLOOKUP($B12,блюда!$B$11:$I$65,6,FALSE)*$C12/100,"")</f>
        <v/>
      </c>
      <c r="G12" s="62" t="str">
        <f>IFERROR(VLOOKUP($B12,блюда!$B$11:$I$65,7,FALSE)*$C12/100,"")</f>
        <v/>
      </c>
      <c r="H12" s="62" t="str">
        <f>IFERROR(VLOOKUP($B12,блюда!$B$11:$I$65,8,FALSE),"")</f>
        <v/>
      </c>
    </row>
    <row r="13" spans="1:10" s="63" customFormat="1" ht="10.199999999999999" customHeight="1" x14ac:dyDescent="0.2">
      <c r="B13" s="60"/>
      <c r="C13" s="61"/>
      <c r="D13" s="62" t="str">
        <f>IFERROR(VLOOKUP($B13,блюда!$B$11:$I$65,4,FALSE)*$C13/100,"")</f>
        <v/>
      </c>
      <c r="E13" s="62" t="str">
        <f>IFERROR(VLOOKUP($B13,блюда!$B$11:$I$65,5,FALSE)*$C13/100,"")</f>
        <v/>
      </c>
      <c r="F13" s="62" t="str">
        <f>IFERROR(VLOOKUP($B13,блюда!$B$11:$I$65,6,FALSE)*$C13/100,"")</f>
        <v/>
      </c>
      <c r="G13" s="62" t="str">
        <f>IFERROR(VLOOKUP($B13,блюда!$B$11:$I$65,7,FALSE)*$C13/100,"")</f>
        <v/>
      </c>
      <c r="H13" s="62" t="str">
        <f>IFERROR(VLOOKUP($B13,блюда!$B$11:$I$65,8,FALSE),"")</f>
        <v/>
      </c>
    </row>
    <row r="14" spans="1:10" s="63" customFormat="1" ht="10.199999999999999" customHeight="1" x14ac:dyDescent="0.2">
      <c r="B14" s="60"/>
      <c r="C14" s="61"/>
      <c r="D14" s="62" t="str">
        <f>IFERROR(VLOOKUP($B14,блюда!$B$11:$I$65,4,FALSE)*$C14/100,"")</f>
        <v/>
      </c>
      <c r="E14" s="62" t="str">
        <f>IFERROR(VLOOKUP($B14,блюда!$B$11:$I$65,5,FALSE)*$C14/100,"")</f>
        <v/>
      </c>
      <c r="F14" s="62" t="str">
        <f>IFERROR(VLOOKUP($B14,блюда!$B$11:$I$65,6,FALSE)*$C14/100,"")</f>
        <v/>
      </c>
      <c r="G14" s="62" t="str">
        <f>IFERROR(VLOOKUP($B14,блюда!$B$11:$I$65,7,FALSE)*$C14/100,"")</f>
        <v/>
      </c>
      <c r="H14" s="62" t="str">
        <f>IFERROR(VLOOKUP($B14,блюда!$B$11:$I$65,8,FALSE),"")</f>
        <v/>
      </c>
    </row>
    <row r="15" spans="1:10" s="63" customFormat="1" ht="10.199999999999999" customHeight="1" x14ac:dyDescent="0.2">
      <c r="B15" s="60"/>
      <c r="C15" s="61"/>
      <c r="D15" s="62" t="str">
        <f>IFERROR(VLOOKUP($B15,блюда!$B$11:$I$65,4,FALSE)*$C15/100,"")</f>
        <v/>
      </c>
      <c r="E15" s="62" t="str">
        <f>IFERROR(VLOOKUP($B15,блюда!$B$11:$I$65,5,FALSE)*$C15/100,"")</f>
        <v/>
      </c>
      <c r="F15" s="62" t="str">
        <f>IFERROR(VLOOKUP($B15,блюда!$B$11:$I$65,6,FALSE)*$C15/100,"")</f>
        <v/>
      </c>
      <c r="G15" s="62" t="str">
        <f>IFERROR(VLOOKUP($B15,блюда!$B$11:$I$65,7,FALSE)*$C15/100,"")</f>
        <v/>
      </c>
      <c r="H15" s="62" t="str">
        <f>IFERROR(VLOOKUP($B15,блюда!$B$11:$I$65,8,FALSE),"")</f>
        <v/>
      </c>
    </row>
    <row r="16" spans="1:10" ht="10.199999999999999" customHeight="1" x14ac:dyDescent="0.2">
      <c r="A16" s="64" t="s">
        <v>65</v>
      </c>
      <c r="B16" s="65"/>
      <c r="C16" s="66">
        <f>SUM(C10:C15)</f>
        <v>0</v>
      </c>
      <c r="D16" s="62">
        <f>SUM(D10:D15)</f>
        <v>0</v>
      </c>
      <c r="E16" s="62">
        <f>SUM(E10:E15)</f>
        <v>0</v>
      </c>
      <c r="F16" s="62">
        <f>SUM(F10:F15)</f>
        <v>0</v>
      </c>
      <c r="G16" s="69">
        <f>SUM(G10:G15)</f>
        <v>0</v>
      </c>
      <c r="H16" s="52"/>
    </row>
    <row r="17" spans="1:8" ht="10.199999999999999" customHeight="1" x14ac:dyDescent="0.2">
      <c r="A17" s="55" t="s">
        <v>10</v>
      </c>
      <c r="B17" s="56"/>
      <c r="C17" s="57"/>
      <c r="D17" s="57"/>
      <c r="E17" s="57"/>
      <c r="F17" s="57"/>
      <c r="G17" s="58"/>
      <c r="H17" s="59"/>
    </row>
    <row r="18" spans="1:8" ht="10.199999999999999" customHeight="1" x14ac:dyDescent="0.2">
      <c r="B18" s="60" t="s">
        <v>9</v>
      </c>
      <c r="C18" s="61">
        <v>250</v>
      </c>
      <c r="D18" s="62">
        <f>IFERROR(VLOOKUP($B18,блюда!$B$11:$I$65,4,FALSE)*$C18/100,"")</f>
        <v>10</v>
      </c>
      <c r="E18" s="62">
        <f>IFERROR(VLOOKUP($B18,блюда!$B$11:$I$65,5,FALSE)*$C18/100,"")</f>
        <v>5</v>
      </c>
      <c r="F18" s="62">
        <f>IFERROR(VLOOKUP($B18,блюда!$B$11:$I$65,6,FALSE)*$C18/100,"")</f>
        <v>17.5</v>
      </c>
      <c r="G18" s="62">
        <f>IFERROR(VLOOKUP($B18,блюда!$B$11:$I$65,7,FALSE)*$C18/100,"")</f>
        <v>155</v>
      </c>
      <c r="H18" s="62" t="str">
        <f>IFERROR(VLOOKUP($B18,блюда!$B$11:$I$65,8,FALSE),"")</f>
        <v>87 (5)</v>
      </c>
    </row>
    <row r="19" spans="1:8" ht="10.199999999999999" customHeight="1" x14ac:dyDescent="0.2">
      <c r="B19" s="60" t="s">
        <v>81</v>
      </c>
      <c r="C19" s="61">
        <v>180</v>
      </c>
      <c r="D19" s="62">
        <f>IFERROR(VLOOKUP($B19,блюда!$B$11:$I$65,4,FALSE)*$C19/100,"")</f>
        <v>5.94</v>
      </c>
      <c r="E19" s="62">
        <f>IFERROR(VLOOKUP($B19,блюда!$B$11:$I$65,5,FALSE)*$C19/100,"")</f>
        <v>5.94</v>
      </c>
      <c r="F19" s="62">
        <f>IFERROR(VLOOKUP($B19,блюда!$B$11:$I$65,6,FALSE)*$C19/100,"")</f>
        <v>38.159999999999997</v>
      </c>
      <c r="G19" s="62">
        <f>IFERROR(VLOOKUP($B19,блюда!$B$11:$I$65,7,FALSE)*$C19/100,"")</f>
        <v>250.2</v>
      </c>
      <c r="H19" s="62" t="str">
        <f>IFERROR(VLOOKUP($B19,блюда!$B$11:$I$65,8,FALSE),"")</f>
        <v>203 (2)</v>
      </c>
    </row>
    <row r="20" spans="1:8" s="63" customFormat="1" ht="10.199999999999999" customHeight="1" x14ac:dyDescent="0.2">
      <c r="B20" s="60" t="s">
        <v>22</v>
      </c>
      <c r="C20" s="61">
        <v>100</v>
      </c>
      <c r="D20" s="62">
        <f>IFERROR(VLOOKUP($B20,блюда!$B$11:$I$65,4,FALSE)*$C20/100,"")</f>
        <v>19.329999999999998</v>
      </c>
      <c r="E20" s="62">
        <f>IFERROR(VLOOKUP($B20,блюда!$B$11:$I$65,5,FALSE)*$C20/100,"")</f>
        <v>4.92</v>
      </c>
      <c r="F20" s="62">
        <f>IFERROR(VLOOKUP($B20,блюда!$B$11:$I$65,6,FALSE)*$C20/100,"")</f>
        <v>12.67</v>
      </c>
      <c r="G20" s="62">
        <f>IFERROR(VLOOKUP($B20,блюда!$B$11:$I$65,7,FALSE)*$C20/100,"")</f>
        <v>171.07</v>
      </c>
      <c r="H20" s="62" t="str">
        <f>IFERROR(VLOOKUP($B20,блюда!$B$11:$I$65,8,FALSE),"")</f>
        <v>295 (3)</v>
      </c>
    </row>
    <row r="21" spans="1:8" s="63" customFormat="1" ht="10.199999999999999" customHeight="1" x14ac:dyDescent="0.2">
      <c r="B21" s="60" t="s">
        <v>31</v>
      </c>
      <c r="C21" s="61">
        <v>60</v>
      </c>
      <c r="D21" s="62">
        <f>IFERROR(VLOOKUP($B21,блюда!$B$11:$I$65,4,FALSE)*$C21/100,"")</f>
        <v>3</v>
      </c>
      <c r="E21" s="62">
        <f>IFERROR(VLOOKUP($B21,блюда!$B$11:$I$65,5,FALSE)*$C21/100,"")</f>
        <v>4.9800000000000004</v>
      </c>
      <c r="F21" s="62">
        <f>IFERROR(VLOOKUP($B21,блюда!$B$11:$I$65,6,FALSE)*$C21/100,"")</f>
        <v>15</v>
      </c>
      <c r="G21" s="62">
        <f>IFERROR(VLOOKUP($B21,блюда!$B$11:$I$65,7,FALSE)*$C21/100,"")</f>
        <v>40.020000000000003</v>
      </c>
      <c r="H21" s="62" t="str">
        <f>IFERROR(VLOOKUP($B21,блюда!$B$11:$I$65,8,FALSE),"")</f>
        <v>321 (3)</v>
      </c>
    </row>
    <row r="22" spans="1:8" ht="10.199999999999999" customHeight="1" x14ac:dyDescent="0.2">
      <c r="B22" s="60" t="s">
        <v>12</v>
      </c>
      <c r="C22" s="61">
        <v>200</v>
      </c>
      <c r="D22" s="62">
        <f>IFERROR(VLOOKUP($B22,блюда!$B$11:$I$65,4,FALSE)*$C22/100,"")</f>
        <v>0.6</v>
      </c>
      <c r="E22" s="62">
        <f>IFERROR(VLOOKUP($B22,блюда!$B$11:$I$65,5,FALSE)*$C22/100,"")</f>
        <v>0</v>
      </c>
      <c r="F22" s="62">
        <f>IFERROR(VLOOKUP($B22,блюда!$B$11:$I$65,6,FALSE)*$C22/100,"")</f>
        <v>22.8</v>
      </c>
      <c r="G22" s="62">
        <f>IFERROR(VLOOKUP($B22,блюда!$B$11:$I$65,7,FALSE)*$C22/100,"")</f>
        <v>93.2</v>
      </c>
      <c r="H22" s="62" t="str">
        <f>IFERROR(VLOOKUP($B22,блюда!$B$11:$I$65,8,FALSE),"")</f>
        <v>349 (3)</v>
      </c>
    </row>
    <row r="23" spans="1:8" ht="10.199999999999999" customHeight="1" x14ac:dyDescent="0.2">
      <c r="B23" s="60" t="s">
        <v>7</v>
      </c>
      <c r="C23" s="61">
        <v>30</v>
      </c>
      <c r="D23" s="62">
        <f>IFERROR(VLOOKUP($B23,блюда!$B$11:$I$65,4,FALSE)*$C23/100,"")</f>
        <v>2.7</v>
      </c>
      <c r="E23" s="62">
        <f>IFERROR(VLOOKUP($B23,блюда!$B$11:$I$65,5,FALSE)*$C23/100,"")</f>
        <v>0.3</v>
      </c>
      <c r="F23" s="62">
        <f>IFERROR(VLOOKUP($B23,блюда!$B$11:$I$65,6,FALSE)*$C23/100,"")</f>
        <v>17.100000000000001</v>
      </c>
      <c r="G23" s="62">
        <f>IFERROR(VLOOKUP($B23,блюда!$B$11:$I$65,7,FALSE)*$C23/100,"")</f>
        <v>94.8</v>
      </c>
      <c r="H23" s="62" t="str">
        <f>IFERROR(VLOOKUP($B23,блюда!$B$11:$I$65,8,FALSE),"")</f>
        <v>т/н</v>
      </c>
    </row>
    <row r="24" spans="1:8" ht="10.199999999999999" customHeight="1" x14ac:dyDescent="0.2">
      <c r="B24" s="60" t="s">
        <v>8</v>
      </c>
      <c r="C24" s="61">
        <v>30</v>
      </c>
      <c r="D24" s="62">
        <f>IFERROR(VLOOKUP($B24,блюда!$B$11:$I$65,4,FALSE)*$C24/100,"")</f>
        <v>0.3</v>
      </c>
      <c r="E24" s="62">
        <f>IFERROR(VLOOKUP($B24,блюда!$B$11:$I$65,5,FALSE)*$C24/100,"")</f>
        <v>0.3</v>
      </c>
      <c r="F24" s="62">
        <f>IFERROR(VLOOKUP($B24,блюда!$B$11:$I$65,6,FALSE)*$C24/100,"")</f>
        <v>9.9</v>
      </c>
      <c r="G24" s="62">
        <f>IFERROR(VLOOKUP($B24,блюда!$B$11:$I$65,7,FALSE)*$C24/100,"")</f>
        <v>81.900000000000006</v>
      </c>
      <c r="H24" s="62" t="str">
        <f>IFERROR(VLOOKUP($B24,блюда!$B$11:$I$65,8,FALSE),"")</f>
        <v>т/н</v>
      </c>
    </row>
    <row r="25" spans="1:8" x14ac:dyDescent="0.2">
      <c r="A25" s="67" t="s">
        <v>66</v>
      </c>
      <c r="B25" s="68"/>
      <c r="C25" s="66">
        <f>SUM(C18:C24)</f>
        <v>850</v>
      </c>
      <c r="D25" s="62">
        <f>SUM(D18:D24)</f>
        <v>41.87</v>
      </c>
      <c r="E25" s="62">
        <f>SUM(E18:E24)</f>
        <v>21.440000000000005</v>
      </c>
      <c r="F25" s="62">
        <f>SUM(F18:F24)</f>
        <v>133.13</v>
      </c>
      <c r="G25" s="69">
        <f>SUM(G18:G24)</f>
        <v>886.18999999999994</v>
      </c>
      <c r="H25" s="52"/>
    </row>
    <row r="26" spans="1:8" x14ac:dyDescent="0.2">
      <c r="A26" s="67" t="s">
        <v>67</v>
      </c>
      <c r="B26" s="68"/>
      <c r="C26" s="66">
        <f>SUM(C16,C25)</f>
        <v>850</v>
      </c>
      <c r="D26" s="62">
        <f>SUM(D16,D25)</f>
        <v>41.87</v>
      </c>
      <c r="E26" s="62">
        <f>SUM(E16,E25)</f>
        <v>21.440000000000005</v>
      </c>
      <c r="F26" s="62">
        <f>SUM(F16,F25)</f>
        <v>133.13</v>
      </c>
      <c r="G26" s="69">
        <f>SUM(G16,G25)</f>
        <v>886.18999999999994</v>
      </c>
      <c r="H26" s="52"/>
    </row>
    <row r="27" spans="1:8" x14ac:dyDescent="0.2">
      <c r="A27" s="74"/>
      <c r="B27" s="75"/>
      <c r="C27" s="74"/>
      <c r="D27" s="76"/>
      <c r="E27" s="76"/>
      <c r="F27" s="76"/>
      <c r="G27" s="77"/>
      <c r="H27" s="78"/>
    </row>
    <row r="28" spans="1:8" x14ac:dyDescent="0.2">
      <c r="A28" s="74"/>
      <c r="B28" s="75"/>
      <c r="C28" s="74"/>
      <c r="D28" s="76"/>
      <c r="E28" s="76"/>
      <c r="F28" s="76"/>
      <c r="G28" s="77"/>
      <c r="H28" s="78"/>
    </row>
    <row r="29" spans="1:8" x14ac:dyDescent="0.2">
      <c r="A29" s="74"/>
      <c r="B29" s="75"/>
      <c r="C29" s="74"/>
      <c r="D29" s="76"/>
      <c r="E29" s="76"/>
      <c r="F29" s="76"/>
      <c r="G29" s="77"/>
      <c r="H29" s="78"/>
    </row>
    <row r="30" spans="1:8" x14ac:dyDescent="0.2">
      <c r="A30" s="74"/>
      <c r="B30" s="75"/>
      <c r="C30" s="74"/>
      <c r="D30" s="76"/>
      <c r="E30" s="76"/>
      <c r="F30" s="76"/>
      <c r="G30" s="77"/>
      <c r="H30" s="78"/>
    </row>
    <row r="31" spans="1:8" x14ac:dyDescent="0.2">
      <c r="A31" s="74"/>
      <c r="B31" s="75"/>
      <c r="C31" s="74"/>
      <c r="D31" s="76"/>
      <c r="E31" s="76"/>
      <c r="F31" s="76"/>
      <c r="G31" s="77"/>
      <c r="H31" s="78"/>
    </row>
    <row r="35" spans="1:10" x14ac:dyDescent="0.2">
      <c r="A35" s="88" t="s">
        <v>134</v>
      </c>
      <c r="B35" s="88"/>
      <c r="C35" s="88"/>
      <c r="D35" s="88"/>
      <c r="E35" s="88"/>
      <c r="F35" s="88"/>
      <c r="G35" s="88"/>
      <c r="H35" s="88"/>
      <c r="I35" s="49"/>
      <c r="J35" s="49"/>
    </row>
    <row r="36" spans="1:10" x14ac:dyDescent="0.2">
      <c r="A36" s="90" t="s">
        <v>24</v>
      </c>
      <c r="B36" s="90"/>
      <c r="C36" s="90"/>
      <c r="D36" s="90"/>
      <c r="E36" s="90"/>
      <c r="F36" s="90"/>
      <c r="G36" s="90"/>
      <c r="H36" s="90"/>
      <c r="I36" s="90"/>
      <c r="J36" s="90"/>
    </row>
    <row r="37" spans="1:10" x14ac:dyDescent="0.2">
      <c r="A37" s="91"/>
      <c r="B37" s="91"/>
      <c r="C37" s="91"/>
      <c r="D37" s="91"/>
      <c r="E37" s="91"/>
      <c r="F37" s="91"/>
      <c r="G37" s="91"/>
      <c r="H37" s="91"/>
      <c r="I37" s="91"/>
      <c r="J37" s="91"/>
    </row>
    <row r="38" spans="1:10" x14ac:dyDescent="0.2">
      <c r="A38" s="41" t="s">
        <v>0</v>
      </c>
      <c r="B38" s="42"/>
      <c r="C38" s="71" t="s">
        <v>138</v>
      </c>
      <c r="D38" s="72" t="s">
        <v>137</v>
      </c>
      <c r="E38" s="72"/>
      <c r="F38" s="43" t="s">
        <v>30</v>
      </c>
      <c r="G38" s="70" t="s">
        <v>144</v>
      </c>
      <c r="H38" s="44" t="s">
        <v>136</v>
      </c>
      <c r="I38" s="49"/>
      <c r="J38" s="49"/>
    </row>
    <row r="39" spans="1:10" x14ac:dyDescent="0.2">
      <c r="A39" s="49"/>
      <c r="B39" s="42"/>
      <c r="C39" s="73" t="s">
        <v>140</v>
      </c>
      <c r="D39" s="45">
        <v>1</v>
      </c>
      <c r="E39" s="46"/>
      <c r="F39" s="49"/>
      <c r="G39" s="47"/>
      <c r="H39" s="48"/>
      <c r="I39" s="89"/>
      <c r="J39" s="89"/>
    </row>
    <row r="40" spans="1:10" ht="20.399999999999999" x14ac:dyDescent="0.2">
      <c r="A40" s="87" t="s">
        <v>26</v>
      </c>
      <c r="B40" s="87" t="s">
        <v>27</v>
      </c>
      <c r="C40" s="87" t="s">
        <v>28</v>
      </c>
      <c r="D40" s="87" t="s">
        <v>1</v>
      </c>
      <c r="E40" s="87"/>
      <c r="F40" s="87"/>
      <c r="G40" s="87" t="s">
        <v>2</v>
      </c>
      <c r="H40" s="50" t="s">
        <v>29</v>
      </c>
    </row>
    <row r="41" spans="1:10" x14ac:dyDescent="0.2">
      <c r="A41" s="87"/>
      <c r="B41" s="87"/>
      <c r="C41" s="87"/>
      <c r="D41" s="51" t="s">
        <v>3</v>
      </c>
      <c r="E41" s="51" t="s">
        <v>4</v>
      </c>
      <c r="F41" s="51" t="s">
        <v>5</v>
      </c>
      <c r="G41" s="87"/>
      <c r="H41" s="52"/>
    </row>
    <row r="42" spans="1:10" x14ac:dyDescent="0.2">
      <c r="A42" s="53">
        <v>1</v>
      </c>
      <c r="B42" s="53">
        <v>2</v>
      </c>
      <c r="C42" s="53">
        <v>3</v>
      </c>
      <c r="D42" s="53">
        <v>4</v>
      </c>
      <c r="E42" s="53">
        <v>5</v>
      </c>
      <c r="F42" s="53">
        <v>6</v>
      </c>
      <c r="G42" s="53">
        <v>7</v>
      </c>
      <c r="H42" s="54"/>
    </row>
    <row r="43" spans="1:10" ht="10.199999999999999" customHeight="1" x14ac:dyDescent="0.2">
      <c r="A43" s="55" t="s">
        <v>50</v>
      </c>
      <c r="B43" s="56"/>
      <c r="C43" s="57"/>
      <c r="D43" s="57"/>
      <c r="E43" s="57"/>
      <c r="F43" s="57"/>
      <c r="G43" s="58"/>
      <c r="H43" s="59"/>
    </row>
    <row r="44" spans="1:10" ht="10.199999999999999" customHeight="1" x14ac:dyDescent="0.2">
      <c r="B44" s="60"/>
      <c r="C44" s="61"/>
      <c r="D44" s="62" t="str">
        <f>IFERROR(VLOOKUP($B44,блюда!$B$11:$I$65,4,FALSE)*$C44/100,"")</f>
        <v/>
      </c>
      <c r="E44" s="62" t="str">
        <f>IFERROR(VLOOKUP($B44,блюда!$B$11:$I$65,5,FALSE)*$C44/100,"")</f>
        <v/>
      </c>
      <c r="F44" s="62" t="str">
        <f>IFERROR(VLOOKUP($B44,блюда!$B$11:$I$65,6,FALSE)*$C44/100,"")</f>
        <v/>
      </c>
      <c r="G44" s="62" t="str">
        <f>IFERROR(VLOOKUP($B44,блюда!$B$11:$I$65,7,FALSE)*$C44/100,"")</f>
        <v/>
      </c>
      <c r="H44" s="62" t="str">
        <f>IFERROR(VLOOKUP($B44,блюда!$B$11:$I$65,8,FALSE),"")</f>
        <v/>
      </c>
    </row>
    <row r="45" spans="1:10" ht="10.199999999999999" customHeight="1" x14ac:dyDescent="0.2">
      <c r="B45" s="60"/>
      <c r="C45" s="61"/>
      <c r="D45" s="62" t="str">
        <f>IFERROR(VLOOKUP($B45,блюда!$B$11:$I$65,4,FALSE)*$C45/100,"")</f>
        <v/>
      </c>
      <c r="E45" s="62" t="str">
        <f>IFERROR(VLOOKUP($B45,блюда!$B$11:$I$65,5,FALSE)*$C45/100,"")</f>
        <v/>
      </c>
      <c r="F45" s="62" t="str">
        <f>IFERROR(VLOOKUP($B45,блюда!$B$11:$I$65,6,FALSE)*$C45/100,"")</f>
        <v/>
      </c>
      <c r="G45" s="62" t="str">
        <f>IFERROR(VLOOKUP($B45,блюда!$B$11:$I$65,7,FALSE)*$C45/100,"")</f>
        <v/>
      </c>
      <c r="H45" s="62" t="str">
        <f>IFERROR(VLOOKUP($B45,блюда!$B$11:$I$65,8,FALSE),"")</f>
        <v/>
      </c>
    </row>
    <row r="46" spans="1:10" s="63" customFormat="1" ht="10.199999999999999" customHeight="1" x14ac:dyDescent="0.2">
      <c r="B46" s="60"/>
      <c r="C46" s="61"/>
      <c r="D46" s="62" t="str">
        <f>IFERROR(VLOOKUP($B46,блюда!$B$11:$I$65,4,FALSE)*$C46/100,"")</f>
        <v/>
      </c>
      <c r="E46" s="62" t="str">
        <f>IFERROR(VLOOKUP($B46,блюда!$B$11:$I$65,5,FALSE)*$C46/100,"")</f>
        <v/>
      </c>
      <c r="F46" s="62" t="str">
        <f>IFERROR(VLOOKUP($B46,блюда!$B$11:$I$65,6,FALSE)*$C46/100,"")</f>
        <v/>
      </c>
      <c r="G46" s="62" t="str">
        <f>IFERROR(VLOOKUP($B46,блюда!$B$11:$I$65,7,FALSE)*$C46/100,"")</f>
        <v/>
      </c>
      <c r="H46" s="62" t="str">
        <f>IFERROR(VLOOKUP($B46,блюда!$B$11:$I$65,8,FALSE),"")</f>
        <v/>
      </c>
    </row>
    <row r="47" spans="1:10" s="63" customFormat="1" ht="10.199999999999999" customHeight="1" x14ac:dyDescent="0.2">
      <c r="B47" s="60"/>
      <c r="C47" s="61"/>
      <c r="D47" s="62" t="str">
        <f>IFERROR(VLOOKUP($B47,блюда!$B$11:$I$65,4,FALSE)*$C47/100,"")</f>
        <v/>
      </c>
      <c r="E47" s="62" t="str">
        <f>IFERROR(VLOOKUP($B47,блюда!$B$11:$I$65,5,FALSE)*$C47/100,"")</f>
        <v/>
      </c>
      <c r="F47" s="62" t="str">
        <f>IFERROR(VLOOKUP($B47,блюда!$B$11:$I$65,6,FALSE)*$C47/100,"")</f>
        <v/>
      </c>
      <c r="G47" s="62" t="str">
        <f>IFERROR(VLOOKUP($B47,блюда!$B$11:$I$65,7,FALSE)*$C47/100,"")</f>
        <v/>
      </c>
      <c r="H47" s="62" t="str">
        <f>IFERROR(VLOOKUP($B47,блюда!$B$11:$I$65,8,FALSE),"")</f>
        <v/>
      </c>
    </row>
    <row r="48" spans="1:10" s="63" customFormat="1" ht="10.199999999999999" customHeight="1" x14ac:dyDescent="0.2">
      <c r="B48" s="60"/>
      <c r="C48" s="61"/>
      <c r="D48" s="62" t="str">
        <f>IFERROR(VLOOKUP($B48,блюда!$B$11:$I$65,4,FALSE)*$C48/100,"")</f>
        <v/>
      </c>
      <c r="E48" s="62" t="str">
        <f>IFERROR(VLOOKUP($B48,блюда!$B$11:$I$65,5,FALSE)*$C48/100,"")</f>
        <v/>
      </c>
      <c r="F48" s="62" t="str">
        <f>IFERROR(VLOOKUP($B48,блюда!$B$11:$I$65,6,FALSE)*$C48/100,"")</f>
        <v/>
      </c>
      <c r="G48" s="62" t="str">
        <f>IFERROR(VLOOKUP($B48,блюда!$B$11:$I$65,7,FALSE)*$C48/100,"")</f>
        <v/>
      </c>
      <c r="H48" s="62" t="str">
        <f>IFERROR(VLOOKUP($B48,блюда!$B$11:$I$65,8,FALSE),"")</f>
        <v/>
      </c>
    </row>
    <row r="49" spans="1:8" s="63" customFormat="1" ht="10.199999999999999" customHeight="1" x14ac:dyDescent="0.2">
      <c r="B49" s="60"/>
      <c r="C49" s="61"/>
      <c r="D49" s="62" t="str">
        <f>IFERROR(VLOOKUP($B49,блюда!$B$11:$I$65,4,FALSE)*$C49/100,"")</f>
        <v/>
      </c>
      <c r="E49" s="62" t="str">
        <f>IFERROR(VLOOKUP($B49,блюда!$B$11:$I$65,5,FALSE)*$C49/100,"")</f>
        <v/>
      </c>
      <c r="F49" s="62" t="str">
        <f>IFERROR(VLOOKUP($B49,блюда!$B$11:$I$65,6,FALSE)*$C49/100,"")</f>
        <v/>
      </c>
      <c r="G49" s="62" t="str">
        <f>IFERROR(VLOOKUP($B49,блюда!$B$11:$I$65,7,FALSE)*$C49/100,"")</f>
        <v/>
      </c>
      <c r="H49" s="62" t="str">
        <f>IFERROR(VLOOKUP($B49,блюда!$B$11:$I$65,8,FALSE),"")</f>
        <v/>
      </c>
    </row>
    <row r="50" spans="1:8" ht="10.199999999999999" customHeight="1" x14ac:dyDescent="0.2">
      <c r="A50" s="64" t="s">
        <v>65</v>
      </c>
      <c r="B50" s="65"/>
      <c r="C50" s="66">
        <f>SUM(C44:C49)</f>
        <v>0</v>
      </c>
      <c r="D50" s="62">
        <f>SUM(D44:D49)</f>
        <v>0</v>
      </c>
      <c r="E50" s="62">
        <f>SUM(E44:E49)</f>
        <v>0</v>
      </c>
      <c r="F50" s="62">
        <f>SUM(F44:F49)</f>
        <v>0</v>
      </c>
      <c r="G50" s="69">
        <f>SUM(G44:G49)</f>
        <v>0</v>
      </c>
      <c r="H50" s="52"/>
    </row>
    <row r="51" spans="1:8" ht="10.199999999999999" customHeight="1" x14ac:dyDescent="0.2">
      <c r="A51" s="55" t="s">
        <v>10</v>
      </c>
      <c r="B51" s="56"/>
      <c r="C51" s="57"/>
      <c r="D51" s="57"/>
      <c r="E51" s="57"/>
      <c r="F51" s="57"/>
      <c r="G51" s="58"/>
      <c r="H51" s="59"/>
    </row>
    <row r="52" spans="1:8" ht="10.199999999999999" customHeight="1" x14ac:dyDescent="0.2">
      <c r="B52" s="60" t="s">
        <v>78</v>
      </c>
      <c r="C52" s="61">
        <v>200</v>
      </c>
      <c r="D52" s="62">
        <f>IFERROR(VLOOKUP($B52,блюда!$B$11:$I$65,4,FALSE)*$C52/100,"")</f>
        <v>6</v>
      </c>
      <c r="E52" s="62">
        <f>IFERROR(VLOOKUP($B52,блюда!$B$11:$I$65,5,FALSE)*$C52/100,"")</f>
        <v>6</v>
      </c>
      <c r="F52" s="62">
        <f>IFERROR(VLOOKUP($B52,блюда!$B$11:$I$65,6,FALSE)*$C52/100,"")</f>
        <v>16</v>
      </c>
      <c r="G52" s="62">
        <f>IFERROR(VLOOKUP($B52,блюда!$B$11:$I$65,7,FALSE)*$C52/100,"")</f>
        <v>144</v>
      </c>
      <c r="H52" s="62" t="str">
        <f>IFERROR(VLOOKUP($B52,блюда!$B$11:$I$65,8,FALSE),"")</f>
        <v>132 (1) /107 (1)</v>
      </c>
    </row>
    <row r="53" spans="1:8" ht="10.199999999999999" customHeight="1" x14ac:dyDescent="0.2">
      <c r="B53" s="60" t="s">
        <v>89</v>
      </c>
      <c r="C53" s="61">
        <v>200</v>
      </c>
      <c r="D53" s="62">
        <f>IFERROR(VLOOKUP($B53,блюда!$B$11:$I$65,4,FALSE)*$C53/100,"")</f>
        <v>4</v>
      </c>
      <c r="E53" s="62">
        <f>IFERROR(VLOOKUP($B53,блюда!$B$11:$I$65,5,FALSE)*$C53/100,"")</f>
        <v>6</v>
      </c>
      <c r="F53" s="62">
        <f>IFERROR(VLOOKUP($B53,блюда!$B$11:$I$65,6,FALSE)*$C53/100,"")</f>
        <v>50</v>
      </c>
      <c r="G53" s="62">
        <f>IFERROR(VLOOKUP($B53,блюда!$B$11:$I$65,7,FALSE)*$C53/100,"")</f>
        <v>284</v>
      </c>
      <c r="H53" s="62" t="str">
        <f>IFERROR(VLOOKUP($B53,блюда!$B$11:$I$65,8,FALSE),"")</f>
        <v>304 (3)</v>
      </c>
    </row>
    <row r="54" spans="1:8" s="63" customFormat="1" ht="10.199999999999999" customHeight="1" x14ac:dyDescent="0.2">
      <c r="B54" s="60" t="s">
        <v>147</v>
      </c>
      <c r="C54" s="61">
        <v>100</v>
      </c>
      <c r="D54" s="62">
        <f>IFERROR(VLOOKUP($B54,блюда!$B$11:$I$65,4,FALSE)*$C54/100,"")</f>
        <v>17.25</v>
      </c>
      <c r="E54" s="62">
        <f>IFERROR(VLOOKUP($B54,блюда!$B$11:$I$65,5,FALSE)*$C54/100,"")</f>
        <v>14</v>
      </c>
      <c r="F54" s="62">
        <f>IFERROR(VLOOKUP($B54,блюда!$B$11:$I$65,6,FALSE)*$C54/100,"")</f>
        <v>4.125</v>
      </c>
      <c r="G54" s="62">
        <f>IFERROR(VLOOKUP($B54,блюда!$B$11:$I$65,7,FALSE)*$C54/100,"")</f>
        <v>211.75</v>
      </c>
      <c r="H54" s="62" t="str">
        <f>IFERROR(VLOOKUP($B54,блюда!$B$11:$I$65,8,FALSE),"")</f>
        <v>260 (2)</v>
      </c>
    </row>
    <row r="55" spans="1:8" s="63" customFormat="1" ht="10.199999999999999" customHeight="1" x14ac:dyDescent="0.2">
      <c r="B55" s="60" t="s">
        <v>23</v>
      </c>
      <c r="C55" s="61">
        <v>200</v>
      </c>
      <c r="D55" s="62">
        <f>IFERROR(VLOOKUP($B55,блюда!$B$11:$I$65,4,FALSE)*$C55/100,"")</f>
        <v>0.2</v>
      </c>
      <c r="E55" s="62">
        <f>IFERROR(VLOOKUP($B55,блюда!$B$11:$I$65,5,FALSE)*$C55/100,"")</f>
        <v>0</v>
      </c>
      <c r="F55" s="62">
        <f>IFERROR(VLOOKUP($B55,блюда!$B$11:$I$65,6,FALSE)*$C55/100,"")</f>
        <v>6.5</v>
      </c>
      <c r="G55" s="62">
        <f>IFERROR(VLOOKUP($B55,блюда!$B$11:$I$65,7,FALSE)*$C55/100,"")</f>
        <v>26.4</v>
      </c>
      <c r="H55" s="62" t="str">
        <f>IFERROR(VLOOKUP($B55,блюда!$B$11:$I$65,8,FALSE),"")</f>
        <v>685 (1)</v>
      </c>
    </row>
    <row r="56" spans="1:8" ht="10.199999999999999" customHeight="1" x14ac:dyDescent="0.2">
      <c r="B56" s="60" t="s">
        <v>7</v>
      </c>
      <c r="C56" s="61">
        <v>30</v>
      </c>
      <c r="D56" s="62">
        <f>IFERROR(VLOOKUP($B56,блюда!$B$11:$I$65,4,FALSE)*$C56/100,"")</f>
        <v>2.7</v>
      </c>
      <c r="E56" s="62">
        <f>IFERROR(VLOOKUP($B56,блюда!$B$11:$I$65,5,FALSE)*$C56/100,"")</f>
        <v>0.3</v>
      </c>
      <c r="F56" s="62">
        <f>IFERROR(VLOOKUP($B56,блюда!$B$11:$I$65,6,FALSE)*$C56/100,"")</f>
        <v>17.100000000000001</v>
      </c>
      <c r="G56" s="62">
        <f>IFERROR(VLOOKUP($B56,блюда!$B$11:$I$65,7,FALSE)*$C56/100,"")</f>
        <v>94.8</v>
      </c>
      <c r="H56" s="62" t="str">
        <f>IFERROR(VLOOKUP($B56,блюда!$B$11:$I$65,8,FALSE),"")</f>
        <v>т/н</v>
      </c>
    </row>
    <row r="57" spans="1:8" ht="10.199999999999999" customHeight="1" x14ac:dyDescent="0.2">
      <c r="B57" s="60" t="s">
        <v>8</v>
      </c>
      <c r="C57" s="61">
        <v>30</v>
      </c>
      <c r="D57" s="62">
        <f>IFERROR(VLOOKUP($B57,блюда!$B$11:$I$65,4,FALSE)*$C57/100,"")</f>
        <v>0.3</v>
      </c>
      <c r="E57" s="62">
        <f>IFERROR(VLOOKUP($B57,блюда!$B$11:$I$65,5,FALSE)*$C57/100,"")</f>
        <v>0.3</v>
      </c>
      <c r="F57" s="62">
        <f>IFERROR(VLOOKUP($B57,блюда!$B$11:$I$65,6,FALSE)*$C57/100,"")</f>
        <v>9.9</v>
      </c>
      <c r="G57" s="62">
        <f>IFERROR(VLOOKUP($B57,блюда!$B$11:$I$65,7,FALSE)*$C57/100,"")</f>
        <v>81.900000000000006</v>
      </c>
      <c r="H57" s="62" t="str">
        <f>IFERROR(VLOOKUP($B57,блюда!$B$11:$I$65,8,FALSE),"")</f>
        <v>т/н</v>
      </c>
    </row>
    <row r="58" spans="1:8" ht="10.199999999999999" customHeight="1" x14ac:dyDescent="0.2">
      <c r="B58" s="60"/>
      <c r="C58" s="61"/>
      <c r="D58" s="62" t="str">
        <f>IFERROR(VLOOKUP($B58,блюда!$B$11:$I$65,4,FALSE)*$C58/100,"")</f>
        <v/>
      </c>
      <c r="E58" s="62" t="str">
        <f>IFERROR(VLOOKUP($B58,блюда!$B$11:$I$65,5,FALSE)*$C58/100,"")</f>
        <v/>
      </c>
      <c r="F58" s="62" t="str">
        <f>IFERROR(VLOOKUP($B58,блюда!$B$11:$I$65,6,FALSE)*$C58/100,"")</f>
        <v/>
      </c>
      <c r="G58" s="62" t="str">
        <f>IFERROR(VLOOKUP($B58,блюда!$B$11:$I$65,7,FALSE)*$C58/100,"")</f>
        <v/>
      </c>
      <c r="H58" s="62" t="str">
        <f>IFERROR(VLOOKUP($B58,блюда!$B$11:$I$65,8,FALSE),"")</f>
        <v/>
      </c>
    </row>
    <row r="59" spans="1:8" x14ac:dyDescent="0.2">
      <c r="A59" s="67" t="s">
        <v>66</v>
      </c>
      <c r="B59" s="68"/>
      <c r="C59" s="66">
        <f>SUM(C52:C58)</f>
        <v>760</v>
      </c>
      <c r="D59" s="62">
        <f>SUM(D52:D58)</f>
        <v>30.45</v>
      </c>
      <c r="E59" s="62">
        <f>SUM(E52:E58)</f>
        <v>26.6</v>
      </c>
      <c r="F59" s="62">
        <f>SUM(F52:F58)</f>
        <v>103.625</v>
      </c>
      <c r="G59" s="69">
        <f>SUM(G52:G58)</f>
        <v>842.84999999999991</v>
      </c>
      <c r="H59" s="52"/>
    </row>
    <row r="60" spans="1:8" x14ac:dyDescent="0.2">
      <c r="A60" s="67" t="s">
        <v>67</v>
      </c>
      <c r="B60" s="68"/>
      <c r="C60" s="66">
        <f>SUM(C50,C59)</f>
        <v>760</v>
      </c>
      <c r="D60" s="62">
        <f>SUM(D50,D59)</f>
        <v>30.45</v>
      </c>
      <c r="E60" s="62">
        <f>SUM(E50,E59)</f>
        <v>26.6</v>
      </c>
      <c r="F60" s="62">
        <f>SUM(F50,F59)</f>
        <v>103.625</v>
      </c>
      <c r="G60" s="69">
        <f>SUM(G50,G59)</f>
        <v>842.84999999999991</v>
      </c>
      <c r="H60" s="52"/>
    </row>
    <row r="61" spans="1:8" x14ac:dyDescent="0.2">
      <c r="A61" s="74"/>
      <c r="B61" s="75"/>
      <c r="C61" s="74"/>
      <c r="D61" s="76"/>
      <c r="E61" s="76"/>
      <c r="F61" s="76"/>
      <c r="G61" s="77"/>
      <c r="H61" s="78"/>
    </row>
    <row r="62" spans="1:8" x14ac:dyDescent="0.2">
      <c r="A62" s="74"/>
      <c r="B62" s="75"/>
      <c r="C62" s="74"/>
      <c r="D62" s="76"/>
      <c r="E62" s="76"/>
      <c r="F62" s="76"/>
      <c r="G62" s="77"/>
      <c r="H62" s="78"/>
    </row>
    <row r="63" spans="1:8" x14ac:dyDescent="0.2">
      <c r="A63" s="74"/>
      <c r="B63" s="75"/>
      <c r="C63" s="74"/>
      <c r="D63" s="76"/>
      <c r="E63" s="76"/>
      <c r="F63" s="76"/>
      <c r="G63" s="77"/>
      <c r="H63" s="78"/>
    </row>
    <row r="64" spans="1:8" x14ac:dyDescent="0.2">
      <c r="A64" s="74"/>
      <c r="B64" s="75"/>
      <c r="C64" s="74"/>
      <c r="D64" s="76"/>
      <c r="E64" s="76"/>
      <c r="F64" s="76"/>
      <c r="G64" s="77"/>
      <c r="H64" s="78"/>
    </row>
    <row r="70" spans="1:10" x14ac:dyDescent="0.2">
      <c r="A70" s="88" t="s">
        <v>134</v>
      </c>
      <c r="B70" s="88"/>
      <c r="C70" s="88"/>
      <c r="D70" s="88"/>
      <c r="E70" s="88"/>
      <c r="F70" s="88"/>
      <c r="G70" s="88"/>
      <c r="H70" s="88"/>
      <c r="I70" s="49"/>
      <c r="J70" s="49"/>
    </row>
    <row r="71" spans="1:10" x14ac:dyDescent="0.2">
      <c r="A71" s="90" t="s">
        <v>24</v>
      </c>
      <c r="B71" s="90"/>
      <c r="C71" s="90"/>
      <c r="D71" s="90"/>
      <c r="E71" s="90"/>
      <c r="F71" s="90"/>
      <c r="G71" s="90"/>
      <c r="H71" s="90"/>
      <c r="I71" s="90"/>
      <c r="J71" s="90"/>
    </row>
    <row r="72" spans="1:10" x14ac:dyDescent="0.2">
      <c r="A72" s="91"/>
      <c r="B72" s="91"/>
      <c r="C72" s="91"/>
      <c r="D72" s="91"/>
      <c r="E72" s="91"/>
      <c r="F72" s="91"/>
      <c r="G72" s="91"/>
      <c r="H72" s="91"/>
      <c r="I72" s="91"/>
      <c r="J72" s="91"/>
    </row>
    <row r="73" spans="1:10" x14ac:dyDescent="0.2">
      <c r="A73" s="41" t="s">
        <v>0</v>
      </c>
      <c r="B73" s="42"/>
      <c r="C73" s="71" t="s">
        <v>138</v>
      </c>
      <c r="D73" s="72" t="s">
        <v>141</v>
      </c>
      <c r="E73" s="72"/>
      <c r="F73" s="43" t="s">
        <v>30</v>
      </c>
      <c r="G73" s="70" t="s">
        <v>144</v>
      </c>
      <c r="H73" s="44" t="s">
        <v>136</v>
      </c>
      <c r="I73" s="49"/>
      <c r="J73" s="49"/>
    </row>
    <row r="74" spans="1:10" x14ac:dyDescent="0.2">
      <c r="A74" s="49"/>
      <c r="B74" s="42"/>
      <c r="C74" s="73" t="s">
        <v>140</v>
      </c>
      <c r="D74" s="45">
        <v>1</v>
      </c>
      <c r="E74" s="46"/>
      <c r="F74" s="49"/>
      <c r="G74" s="47"/>
      <c r="H74" s="48"/>
      <c r="I74" s="89"/>
      <c r="J74" s="89"/>
    </row>
    <row r="75" spans="1:10" ht="20.399999999999999" x14ac:dyDescent="0.2">
      <c r="A75" s="87" t="s">
        <v>26</v>
      </c>
      <c r="B75" s="87" t="s">
        <v>27</v>
      </c>
      <c r="C75" s="87" t="s">
        <v>28</v>
      </c>
      <c r="D75" s="87" t="s">
        <v>1</v>
      </c>
      <c r="E75" s="87"/>
      <c r="F75" s="87"/>
      <c r="G75" s="87" t="s">
        <v>2</v>
      </c>
      <c r="H75" s="50" t="s">
        <v>29</v>
      </c>
    </row>
    <row r="76" spans="1:10" x14ac:dyDescent="0.2">
      <c r="A76" s="87"/>
      <c r="B76" s="87"/>
      <c r="C76" s="87"/>
      <c r="D76" s="51" t="s">
        <v>3</v>
      </c>
      <c r="E76" s="51" t="s">
        <v>4</v>
      </c>
      <c r="F76" s="51" t="s">
        <v>5</v>
      </c>
      <c r="G76" s="87"/>
      <c r="H76" s="52"/>
    </row>
    <row r="77" spans="1:10" x14ac:dyDescent="0.2">
      <c r="A77" s="53">
        <v>1</v>
      </c>
      <c r="B77" s="53">
        <v>2</v>
      </c>
      <c r="C77" s="53">
        <v>3</v>
      </c>
      <c r="D77" s="53">
        <v>4</v>
      </c>
      <c r="E77" s="53">
        <v>5</v>
      </c>
      <c r="F77" s="53">
        <v>6</v>
      </c>
      <c r="G77" s="53">
        <v>7</v>
      </c>
      <c r="H77" s="54"/>
    </row>
    <row r="78" spans="1:10" ht="10.199999999999999" customHeight="1" x14ac:dyDescent="0.2">
      <c r="A78" s="55" t="s">
        <v>50</v>
      </c>
      <c r="B78" s="56"/>
      <c r="C78" s="57"/>
      <c r="D78" s="57"/>
      <c r="E78" s="57"/>
      <c r="F78" s="57"/>
      <c r="G78" s="58"/>
      <c r="H78" s="59"/>
    </row>
    <row r="79" spans="1:10" ht="10.199999999999999" customHeight="1" x14ac:dyDescent="0.2">
      <c r="B79" s="60"/>
      <c r="C79" s="61"/>
      <c r="D79" s="62" t="str">
        <f>IFERROR(VLOOKUP($B79,блюда!$B$11:$I$65,4,FALSE)*$C79/100,"")</f>
        <v/>
      </c>
      <c r="E79" s="62" t="str">
        <f>IFERROR(VLOOKUP($B79,блюда!$B$11:$I$65,5,FALSE)*$C79/100,"")</f>
        <v/>
      </c>
      <c r="F79" s="62" t="str">
        <f>IFERROR(VLOOKUP($B79,блюда!$B$11:$I$65,6,FALSE)*$C79/100,"")</f>
        <v/>
      </c>
      <c r="G79" s="62" t="str">
        <f>IFERROR(VLOOKUP($B79,блюда!$B$11:$I$65,7,FALSE)*$C79/100,"")</f>
        <v/>
      </c>
      <c r="H79" s="62" t="str">
        <f>IFERROR(VLOOKUP($B79,блюда!$B$11:$I$65,8,FALSE),"")</f>
        <v/>
      </c>
    </row>
    <row r="80" spans="1:10" ht="10.199999999999999" customHeight="1" x14ac:dyDescent="0.2">
      <c r="B80" s="60"/>
      <c r="C80" s="61"/>
      <c r="D80" s="62" t="str">
        <f>IFERROR(VLOOKUP($B80,блюда!$B$11:$I$65,4,FALSE)*$C80/100,"")</f>
        <v/>
      </c>
      <c r="E80" s="62" t="str">
        <f>IFERROR(VLOOKUP($B80,блюда!$B$11:$I$65,5,FALSE)*$C80/100,"")</f>
        <v/>
      </c>
      <c r="F80" s="62" t="str">
        <f>IFERROR(VLOOKUP($B80,блюда!$B$11:$I$65,6,FALSE)*$C80/100,"")</f>
        <v/>
      </c>
      <c r="G80" s="62" t="str">
        <f>IFERROR(VLOOKUP($B80,блюда!$B$11:$I$65,7,FALSE)*$C80/100,"")</f>
        <v/>
      </c>
      <c r="H80" s="62" t="str">
        <f>IFERROR(VLOOKUP($B80,блюда!$B$11:$I$65,8,FALSE),"")</f>
        <v/>
      </c>
    </row>
    <row r="81" spans="1:8" s="63" customFormat="1" ht="10.199999999999999" customHeight="1" x14ac:dyDescent="0.2">
      <c r="B81" s="60"/>
      <c r="C81" s="61"/>
      <c r="D81" s="62" t="str">
        <f>IFERROR(VLOOKUP($B81,блюда!$B$11:$I$65,4,FALSE)*$C81/100,"")</f>
        <v/>
      </c>
      <c r="E81" s="62" t="str">
        <f>IFERROR(VLOOKUP($B81,блюда!$B$11:$I$65,5,FALSE)*$C81/100,"")</f>
        <v/>
      </c>
      <c r="F81" s="62" t="str">
        <f>IFERROR(VLOOKUP($B81,блюда!$B$11:$I$65,6,FALSE)*$C81/100,"")</f>
        <v/>
      </c>
      <c r="G81" s="62" t="str">
        <f>IFERROR(VLOOKUP($B81,блюда!$B$11:$I$65,7,FALSE)*$C81/100,"")</f>
        <v/>
      </c>
      <c r="H81" s="62" t="str">
        <f>IFERROR(VLOOKUP($B81,блюда!$B$11:$I$65,8,FALSE),"")</f>
        <v/>
      </c>
    </row>
    <row r="82" spans="1:8" s="63" customFormat="1" ht="10.199999999999999" customHeight="1" x14ac:dyDescent="0.2">
      <c r="B82" s="60"/>
      <c r="C82" s="61"/>
      <c r="D82" s="62" t="str">
        <f>IFERROR(VLOOKUP($B82,блюда!$B$11:$I$65,4,FALSE)*$C82/100,"")</f>
        <v/>
      </c>
      <c r="E82" s="62" t="str">
        <f>IFERROR(VLOOKUP($B82,блюда!$B$11:$I$65,5,FALSE)*$C82/100,"")</f>
        <v/>
      </c>
      <c r="F82" s="62" t="str">
        <f>IFERROR(VLOOKUP($B82,блюда!$B$11:$I$65,6,FALSE)*$C82/100,"")</f>
        <v/>
      </c>
      <c r="G82" s="62" t="str">
        <f>IFERROR(VLOOKUP($B82,блюда!$B$11:$I$65,7,FALSE)*$C82/100,"")</f>
        <v/>
      </c>
      <c r="H82" s="62" t="str">
        <f>IFERROR(VLOOKUP($B82,блюда!$B$11:$I$65,8,FALSE),"")</f>
        <v/>
      </c>
    </row>
    <row r="83" spans="1:8" s="63" customFormat="1" ht="10.199999999999999" customHeight="1" x14ac:dyDescent="0.2">
      <c r="B83" s="60"/>
      <c r="C83" s="61"/>
      <c r="D83" s="62" t="str">
        <f>IFERROR(VLOOKUP($B83,блюда!$B$11:$I$65,4,FALSE)*$C83/100,"")</f>
        <v/>
      </c>
      <c r="E83" s="62" t="str">
        <f>IFERROR(VLOOKUP($B83,блюда!$B$11:$I$65,5,FALSE)*$C83/100,"")</f>
        <v/>
      </c>
      <c r="F83" s="62" t="str">
        <f>IFERROR(VLOOKUP($B83,блюда!$B$11:$I$65,6,FALSE)*$C83/100,"")</f>
        <v/>
      </c>
      <c r="G83" s="62" t="str">
        <f>IFERROR(VLOOKUP($B83,блюда!$B$11:$I$65,7,FALSE)*$C83/100,"")</f>
        <v/>
      </c>
      <c r="H83" s="62" t="str">
        <f>IFERROR(VLOOKUP($B83,блюда!$B$11:$I$65,8,FALSE),"")</f>
        <v/>
      </c>
    </row>
    <row r="84" spans="1:8" s="63" customFormat="1" ht="10.199999999999999" customHeight="1" x14ac:dyDescent="0.2">
      <c r="B84" s="60"/>
      <c r="C84" s="61"/>
      <c r="D84" s="62" t="str">
        <f>IFERROR(VLOOKUP($B84,блюда!$B$11:$I$65,4,FALSE)*$C84/100,"")</f>
        <v/>
      </c>
      <c r="E84" s="62" t="str">
        <f>IFERROR(VLOOKUP($B84,блюда!$B$11:$I$65,5,FALSE)*$C84/100,"")</f>
        <v/>
      </c>
      <c r="F84" s="62" t="str">
        <f>IFERROR(VLOOKUP($B84,блюда!$B$11:$I$65,6,FALSE)*$C84/100,"")</f>
        <v/>
      </c>
      <c r="G84" s="62" t="str">
        <f>IFERROR(VLOOKUP($B84,блюда!$B$11:$I$65,7,FALSE)*$C84/100,"")</f>
        <v/>
      </c>
      <c r="H84" s="62" t="str">
        <f>IFERROR(VLOOKUP($B84,блюда!$B$11:$I$65,8,FALSE),"")</f>
        <v/>
      </c>
    </row>
    <row r="85" spans="1:8" ht="10.199999999999999" customHeight="1" x14ac:dyDescent="0.2">
      <c r="A85" s="64" t="s">
        <v>65</v>
      </c>
      <c r="B85" s="65"/>
      <c r="C85" s="66">
        <f>SUM(C79:C84)</f>
        <v>0</v>
      </c>
      <c r="D85" s="62">
        <f>SUM(D79:D84)</f>
        <v>0</v>
      </c>
      <c r="E85" s="62">
        <f>SUM(E79:E84)</f>
        <v>0</v>
      </c>
      <c r="F85" s="62">
        <f>SUM(F79:F84)</f>
        <v>0</v>
      </c>
      <c r="G85" s="69">
        <f>SUM(G79:G84)</f>
        <v>0</v>
      </c>
      <c r="H85" s="52"/>
    </row>
    <row r="86" spans="1:8" ht="10.199999999999999" customHeight="1" x14ac:dyDescent="0.2">
      <c r="A86" s="55" t="s">
        <v>10</v>
      </c>
      <c r="B86" s="56"/>
      <c r="C86" s="57"/>
      <c r="D86" s="57"/>
      <c r="E86" s="57"/>
      <c r="F86" s="57"/>
      <c r="G86" s="58"/>
      <c r="H86" s="59"/>
    </row>
    <row r="87" spans="1:8" ht="10.199999999999999" customHeight="1" x14ac:dyDescent="0.2">
      <c r="B87" s="60" t="s">
        <v>71</v>
      </c>
      <c r="C87" s="61">
        <v>250</v>
      </c>
      <c r="D87" s="62">
        <f>IFERROR(VLOOKUP($B87,блюда!$B$11:$I$65,4,FALSE)*$C87/100,"")</f>
        <v>7.5</v>
      </c>
      <c r="E87" s="62">
        <f>IFERROR(VLOOKUP($B87,блюда!$B$11:$I$65,5,FALSE)*$C87/100,"")</f>
        <v>5</v>
      </c>
      <c r="F87" s="62">
        <f>IFERROR(VLOOKUP($B87,блюда!$B$11:$I$65,6,FALSE)*$C87/100,"")</f>
        <v>20</v>
      </c>
      <c r="G87" s="62">
        <f>IFERROR(VLOOKUP($B87,блюда!$B$11:$I$65,7,FALSE)*$C87/100,"")</f>
        <v>167.5</v>
      </c>
      <c r="H87" s="62" t="str">
        <f>IFERROR(VLOOKUP($B87,блюда!$B$11:$I$65,8,FALSE),"")</f>
        <v>138(1) / 107(1)</v>
      </c>
    </row>
    <row r="88" spans="1:8" ht="10.199999999999999" customHeight="1" x14ac:dyDescent="0.2">
      <c r="B88" s="60" t="s">
        <v>20</v>
      </c>
      <c r="C88" s="61">
        <v>180</v>
      </c>
      <c r="D88" s="62">
        <f>IFERROR(VLOOKUP($B88,блюда!$B$11:$I$65,4,FALSE)*$C88/100,"")</f>
        <v>9</v>
      </c>
      <c r="E88" s="62">
        <f>IFERROR(VLOOKUP($B88,блюда!$B$11:$I$65,5,FALSE)*$C88/100,"")</f>
        <v>7.2</v>
      </c>
      <c r="F88" s="62">
        <f>IFERROR(VLOOKUP($B88,блюда!$B$11:$I$65,6,FALSE)*$C88/100,"")</f>
        <v>52.2</v>
      </c>
      <c r="G88" s="62">
        <f>IFERROR(VLOOKUP($B88,блюда!$B$11:$I$65,7,FALSE)*$C88/100,"")</f>
        <v>315</v>
      </c>
      <c r="H88" s="62" t="str">
        <f>IFERROR(VLOOKUP($B88,блюда!$B$11:$I$65,8,FALSE),"")</f>
        <v>302 (3)</v>
      </c>
    </row>
    <row r="89" spans="1:8" s="63" customFormat="1" ht="10.199999999999999" customHeight="1" x14ac:dyDescent="0.2">
      <c r="B89" s="60" t="s">
        <v>17</v>
      </c>
      <c r="C89" s="61">
        <v>100</v>
      </c>
      <c r="D89" s="62">
        <f>IFERROR(VLOOKUP($B89,блюда!$B$11:$I$65,4,FALSE)*$C89/100,"")</f>
        <v>1</v>
      </c>
      <c r="E89" s="62">
        <f>IFERROR(VLOOKUP($B89,блюда!$B$11:$I$65,5,FALSE)*$C89/100,"")</f>
        <v>0</v>
      </c>
      <c r="F89" s="62">
        <f>IFERROR(VLOOKUP($B89,блюда!$B$11:$I$65,6,FALSE)*$C89/100,"")</f>
        <v>3</v>
      </c>
      <c r="G89" s="62">
        <f>IFERROR(VLOOKUP($B89,блюда!$B$11:$I$65,7,FALSE)*$C89/100,"")</f>
        <v>92.5</v>
      </c>
      <c r="H89" s="62" t="str">
        <f>IFERROR(VLOOKUP($B89,блюда!$B$11:$I$65,8,FALSE),"")</f>
        <v>229 (6)</v>
      </c>
    </row>
    <row r="90" spans="1:8" s="63" customFormat="1" ht="10.199999999999999" customHeight="1" x14ac:dyDescent="0.2">
      <c r="B90" s="60" t="s">
        <v>62</v>
      </c>
      <c r="C90" s="61">
        <v>200</v>
      </c>
      <c r="D90" s="62">
        <f>IFERROR(VLOOKUP($B90,блюда!$B$11:$I$65,4,FALSE)*$C90/100,"")</f>
        <v>0.3</v>
      </c>
      <c r="E90" s="62">
        <f>IFERROR(VLOOKUP($B90,блюда!$B$11:$I$65,5,FALSE)*$C90/100,"")</f>
        <v>0</v>
      </c>
      <c r="F90" s="62">
        <f>IFERROR(VLOOKUP($B90,блюда!$B$11:$I$65,6,FALSE)*$C90/100,"")</f>
        <v>6.7</v>
      </c>
      <c r="G90" s="62">
        <f>IFERROR(VLOOKUP($B90,блюда!$B$11:$I$65,7,FALSE)*$C90/100,"")</f>
        <v>27.6</v>
      </c>
      <c r="H90" s="62" t="str">
        <f>IFERROR(VLOOKUP($B90,блюда!$B$11:$I$65,8,FALSE),"")</f>
        <v>686 (1)</v>
      </c>
    </row>
    <row r="91" spans="1:8" ht="10.199999999999999" customHeight="1" x14ac:dyDescent="0.2">
      <c r="B91" s="60" t="s">
        <v>7</v>
      </c>
      <c r="C91" s="61">
        <v>30</v>
      </c>
      <c r="D91" s="62">
        <f>IFERROR(VLOOKUP($B91,блюда!$B$11:$I$65,4,FALSE)*$C91/100,"")</f>
        <v>2.7</v>
      </c>
      <c r="E91" s="62">
        <f>IFERROR(VLOOKUP($B91,блюда!$B$11:$I$65,5,FALSE)*$C91/100,"")</f>
        <v>0.3</v>
      </c>
      <c r="F91" s="62">
        <f>IFERROR(VLOOKUP($B91,блюда!$B$11:$I$65,6,FALSE)*$C91/100,"")</f>
        <v>17.100000000000001</v>
      </c>
      <c r="G91" s="62">
        <f>IFERROR(VLOOKUP($B91,блюда!$B$11:$I$65,7,FALSE)*$C91/100,"")</f>
        <v>94.8</v>
      </c>
      <c r="H91" s="62" t="str">
        <f>IFERROR(VLOOKUP($B91,блюда!$B$11:$I$65,8,FALSE),"")</f>
        <v>т/н</v>
      </c>
    </row>
    <row r="92" spans="1:8" ht="10.199999999999999" customHeight="1" x14ac:dyDescent="0.2">
      <c r="B92" s="60" t="s">
        <v>8</v>
      </c>
      <c r="C92" s="61">
        <v>30</v>
      </c>
      <c r="D92" s="62">
        <f>IFERROR(VLOOKUP($B92,блюда!$B$11:$I$65,4,FALSE)*$C92/100,"")</f>
        <v>0.3</v>
      </c>
      <c r="E92" s="62">
        <f>IFERROR(VLOOKUP($B92,блюда!$B$11:$I$65,5,FALSE)*$C92/100,"")</f>
        <v>0.3</v>
      </c>
      <c r="F92" s="62">
        <f>IFERROR(VLOOKUP($B92,блюда!$B$11:$I$65,6,FALSE)*$C92/100,"")</f>
        <v>9.9</v>
      </c>
      <c r="G92" s="62">
        <f>IFERROR(VLOOKUP($B92,блюда!$B$11:$I$65,7,FALSE)*$C92/100,"")</f>
        <v>81.900000000000006</v>
      </c>
      <c r="H92" s="62" t="str">
        <f>IFERROR(VLOOKUP($B92,блюда!$B$11:$I$65,8,FALSE),"")</f>
        <v>т/н</v>
      </c>
    </row>
    <row r="93" spans="1:8" ht="10.199999999999999" customHeight="1" x14ac:dyDescent="0.2">
      <c r="B93" s="60" t="s">
        <v>146</v>
      </c>
      <c r="C93" s="61">
        <v>30</v>
      </c>
      <c r="D93" s="62">
        <f>IFERROR(VLOOKUP($B93,блюда!$B$11:$I$65,4,FALSE)*$C93/100,"")</f>
        <v>2.37</v>
      </c>
      <c r="E93" s="62">
        <f>IFERROR(VLOOKUP($B93,блюда!$B$11:$I$65,5,FALSE)*$C93/100,"")</f>
        <v>1.2</v>
      </c>
      <c r="F93" s="62">
        <f>IFERROR(VLOOKUP($B93,блюда!$B$11:$I$65,6,FALSE)*$C93/100,"")</f>
        <v>16.8</v>
      </c>
      <c r="G93" s="62">
        <f>IFERROR(VLOOKUP($B93,блюда!$B$11:$I$65,7,FALSE)*$C93/100,"")</f>
        <v>87</v>
      </c>
      <c r="H93" s="62" t="str">
        <f>IFERROR(VLOOKUP($B93,блюда!$B$11:$I$65,8,FALSE),"")</f>
        <v>т/н</v>
      </c>
    </row>
    <row r="94" spans="1:8" x14ac:dyDescent="0.2">
      <c r="A94" s="67" t="s">
        <v>66</v>
      </c>
      <c r="B94" s="68"/>
      <c r="C94" s="66">
        <f>SUM(C87:C93)</f>
        <v>820</v>
      </c>
      <c r="D94" s="62">
        <f>SUM(D87:D93)</f>
        <v>23.17</v>
      </c>
      <c r="E94" s="62">
        <f>SUM(E87:E93)</f>
        <v>14</v>
      </c>
      <c r="F94" s="62">
        <f>SUM(F87:F93)</f>
        <v>125.7</v>
      </c>
      <c r="G94" s="69">
        <f>SUM(G87:G93)</f>
        <v>866.3</v>
      </c>
      <c r="H94" s="52"/>
    </row>
    <row r="95" spans="1:8" x14ac:dyDescent="0.2">
      <c r="A95" s="67" t="s">
        <v>67</v>
      </c>
      <c r="B95" s="68"/>
      <c r="C95" s="66">
        <f>SUM(C85,C94)</f>
        <v>820</v>
      </c>
      <c r="D95" s="62">
        <f>SUM(D85,D94)</f>
        <v>23.17</v>
      </c>
      <c r="E95" s="62">
        <f>SUM(E85,E94)</f>
        <v>14</v>
      </c>
      <c r="F95" s="62">
        <f>SUM(F85,F94)</f>
        <v>125.7</v>
      </c>
      <c r="G95" s="69">
        <f>SUM(G85,G94)</f>
        <v>866.3</v>
      </c>
      <c r="H95" s="52"/>
    </row>
    <row r="96" spans="1:8" x14ac:dyDescent="0.2">
      <c r="A96" s="74"/>
      <c r="B96" s="75"/>
      <c r="C96" s="74"/>
      <c r="D96" s="76"/>
      <c r="E96" s="76"/>
      <c r="F96" s="76"/>
      <c r="G96" s="77"/>
      <c r="H96" s="78"/>
    </row>
    <row r="97" spans="1:10" x14ac:dyDescent="0.2">
      <c r="A97" s="74"/>
      <c r="B97" s="75"/>
      <c r="C97" s="74"/>
      <c r="D97" s="76"/>
      <c r="E97" s="76"/>
      <c r="F97" s="76"/>
      <c r="G97" s="77"/>
      <c r="H97" s="78"/>
    </row>
    <row r="98" spans="1:10" x14ac:dyDescent="0.2">
      <c r="A98" s="74"/>
      <c r="B98" s="75"/>
      <c r="C98" s="74"/>
      <c r="D98" s="76"/>
      <c r="E98" s="76"/>
      <c r="F98" s="76"/>
      <c r="G98" s="77"/>
      <c r="H98" s="78"/>
    </row>
    <row r="99" spans="1:10" x14ac:dyDescent="0.2">
      <c r="A99" s="74"/>
      <c r="B99" s="75"/>
      <c r="C99" s="74"/>
      <c r="D99" s="76"/>
      <c r="E99" s="76"/>
      <c r="F99" s="76"/>
      <c r="G99" s="77"/>
      <c r="H99" s="78"/>
    </row>
    <row r="100" spans="1:10" x14ac:dyDescent="0.2">
      <c r="A100" s="74"/>
      <c r="B100" s="75"/>
      <c r="C100" s="74"/>
      <c r="D100" s="76"/>
      <c r="E100" s="76"/>
      <c r="F100" s="76"/>
      <c r="G100" s="77"/>
      <c r="H100" s="78"/>
    </row>
    <row r="105" spans="1:10" x14ac:dyDescent="0.2">
      <c r="A105" s="88" t="s">
        <v>134</v>
      </c>
      <c r="B105" s="88"/>
      <c r="C105" s="88"/>
      <c r="D105" s="88"/>
      <c r="E105" s="88"/>
      <c r="F105" s="88"/>
      <c r="G105" s="88"/>
      <c r="H105" s="88"/>
      <c r="I105" s="49"/>
      <c r="J105" s="49"/>
    </row>
    <row r="106" spans="1:10" x14ac:dyDescent="0.2">
      <c r="A106" s="90" t="s">
        <v>24</v>
      </c>
      <c r="B106" s="90"/>
      <c r="C106" s="90"/>
      <c r="D106" s="90"/>
      <c r="E106" s="90"/>
      <c r="F106" s="90"/>
      <c r="G106" s="90"/>
      <c r="H106" s="90"/>
      <c r="I106" s="90"/>
      <c r="J106" s="90"/>
    </row>
    <row r="107" spans="1:10" x14ac:dyDescent="0.2">
      <c r="A107" s="91"/>
      <c r="B107" s="91"/>
      <c r="C107" s="91"/>
      <c r="D107" s="91"/>
      <c r="E107" s="91"/>
      <c r="F107" s="91"/>
      <c r="G107" s="91"/>
      <c r="H107" s="91"/>
      <c r="I107" s="91"/>
      <c r="J107" s="91"/>
    </row>
    <row r="108" spans="1:10" x14ac:dyDescent="0.2">
      <c r="A108" s="41" t="s">
        <v>0</v>
      </c>
      <c r="B108" s="42"/>
      <c r="C108" s="71" t="s">
        <v>138</v>
      </c>
      <c r="D108" s="72" t="s">
        <v>142</v>
      </c>
      <c r="E108" s="72"/>
      <c r="F108" s="43" t="s">
        <v>30</v>
      </c>
      <c r="G108" s="70" t="s">
        <v>144</v>
      </c>
      <c r="H108" s="44" t="s">
        <v>136</v>
      </c>
      <c r="I108" s="49"/>
      <c r="J108" s="49"/>
    </row>
    <row r="109" spans="1:10" x14ac:dyDescent="0.2">
      <c r="A109" s="49"/>
      <c r="B109" s="42"/>
      <c r="C109" s="73" t="s">
        <v>140</v>
      </c>
      <c r="D109" s="45">
        <v>1</v>
      </c>
      <c r="E109" s="46"/>
      <c r="F109" s="49"/>
      <c r="G109" s="47"/>
      <c r="H109" s="48"/>
      <c r="I109" s="89"/>
      <c r="J109" s="89"/>
    </row>
    <row r="110" spans="1:10" ht="20.399999999999999" x14ac:dyDescent="0.2">
      <c r="A110" s="87" t="s">
        <v>26</v>
      </c>
      <c r="B110" s="87" t="s">
        <v>27</v>
      </c>
      <c r="C110" s="87" t="s">
        <v>28</v>
      </c>
      <c r="D110" s="87" t="s">
        <v>1</v>
      </c>
      <c r="E110" s="87"/>
      <c r="F110" s="87"/>
      <c r="G110" s="87" t="s">
        <v>2</v>
      </c>
      <c r="H110" s="50" t="s">
        <v>29</v>
      </c>
    </row>
    <row r="111" spans="1:10" x14ac:dyDescent="0.2">
      <c r="A111" s="87"/>
      <c r="B111" s="87"/>
      <c r="C111" s="87"/>
      <c r="D111" s="51" t="s">
        <v>3</v>
      </c>
      <c r="E111" s="51" t="s">
        <v>4</v>
      </c>
      <c r="F111" s="51" t="s">
        <v>5</v>
      </c>
      <c r="G111" s="87"/>
      <c r="H111" s="52"/>
    </row>
    <row r="112" spans="1:10" x14ac:dyDescent="0.2">
      <c r="A112" s="53">
        <v>1</v>
      </c>
      <c r="B112" s="53">
        <v>2</v>
      </c>
      <c r="C112" s="53">
        <v>3</v>
      </c>
      <c r="D112" s="53">
        <v>4</v>
      </c>
      <c r="E112" s="53">
        <v>5</v>
      </c>
      <c r="F112" s="53">
        <v>6</v>
      </c>
      <c r="G112" s="53">
        <v>7</v>
      </c>
      <c r="H112" s="54"/>
    </row>
    <row r="113" spans="1:8" ht="10.199999999999999" customHeight="1" x14ac:dyDescent="0.2">
      <c r="A113" s="55" t="s">
        <v>50</v>
      </c>
      <c r="B113" s="56"/>
      <c r="C113" s="57"/>
      <c r="D113" s="57"/>
      <c r="E113" s="57"/>
      <c r="F113" s="57"/>
      <c r="G113" s="58"/>
      <c r="H113" s="59"/>
    </row>
    <row r="114" spans="1:8" ht="10.199999999999999" customHeight="1" x14ac:dyDescent="0.2">
      <c r="B114" s="60"/>
      <c r="C114" s="61"/>
      <c r="D114" s="62" t="str">
        <f>IFERROR(VLOOKUP($B114,блюда!$B$11:$I$65,4,FALSE)*$C114/100,"")</f>
        <v/>
      </c>
      <c r="E114" s="62" t="str">
        <f>IFERROR(VLOOKUP($B114,блюда!$B$11:$I$65,5,FALSE)*$C114/100,"")</f>
        <v/>
      </c>
      <c r="F114" s="62" t="str">
        <f>IFERROR(VLOOKUP($B114,блюда!$B$11:$I$65,6,FALSE)*$C114/100,"")</f>
        <v/>
      </c>
      <c r="G114" s="62" t="str">
        <f>IFERROR(VLOOKUP($B114,блюда!$B$11:$I$65,7,FALSE)*$C114/100,"")</f>
        <v/>
      </c>
      <c r="H114" s="62" t="str">
        <f>IFERROR(VLOOKUP($B114,блюда!$B$11:$I$65,8,FALSE),"")</f>
        <v/>
      </c>
    </row>
    <row r="115" spans="1:8" ht="10.199999999999999" customHeight="1" x14ac:dyDescent="0.2">
      <c r="B115" s="60"/>
      <c r="C115" s="61"/>
      <c r="D115" s="62" t="str">
        <f>IFERROR(VLOOKUP($B115,блюда!$B$11:$I$65,4,FALSE)*$C115/100,"")</f>
        <v/>
      </c>
      <c r="E115" s="62" t="str">
        <f>IFERROR(VLOOKUP($B115,блюда!$B$11:$I$65,5,FALSE)*$C115/100,"")</f>
        <v/>
      </c>
      <c r="F115" s="62" t="str">
        <f>IFERROR(VLOOKUP($B115,блюда!$B$11:$I$65,6,FALSE)*$C115/100,"")</f>
        <v/>
      </c>
      <c r="G115" s="62" t="str">
        <f>IFERROR(VLOOKUP($B115,блюда!$B$11:$I$65,7,FALSE)*$C115/100,"")</f>
        <v/>
      </c>
      <c r="H115" s="62" t="str">
        <f>IFERROR(VLOOKUP($B115,блюда!$B$11:$I$65,8,FALSE),"")</f>
        <v/>
      </c>
    </row>
    <row r="116" spans="1:8" s="63" customFormat="1" ht="10.199999999999999" customHeight="1" x14ac:dyDescent="0.2">
      <c r="B116" s="60"/>
      <c r="C116" s="61"/>
      <c r="D116" s="62" t="str">
        <f>IFERROR(VLOOKUP($B116,блюда!$B$11:$I$65,4,FALSE)*$C116/100,"")</f>
        <v/>
      </c>
      <c r="E116" s="62" t="str">
        <f>IFERROR(VLOOKUP($B116,блюда!$B$11:$I$65,5,FALSE)*$C116/100,"")</f>
        <v/>
      </c>
      <c r="F116" s="62" t="str">
        <f>IFERROR(VLOOKUP($B116,блюда!$B$11:$I$65,6,FALSE)*$C116/100,"")</f>
        <v/>
      </c>
      <c r="G116" s="62" t="str">
        <f>IFERROR(VLOOKUP($B116,блюда!$B$11:$I$65,7,FALSE)*$C116/100,"")</f>
        <v/>
      </c>
      <c r="H116" s="62" t="str">
        <f>IFERROR(VLOOKUP($B116,блюда!$B$11:$I$65,8,FALSE),"")</f>
        <v/>
      </c>
    </row>
    <row r="117" spans="1:8" s="63" customFormat="1" ht="10.199999999999999" customHeight="1" x14ac:dyDescent="0.2">
      <c r="B117" s="60"/>
      <c r="C117" s="61"/>
      <c r="D117" s="62" t="str">
        <f>IFERROR(VLOOKUP($B117,блюда!$B$11:$I$65,4,FALSE)*$C117/100,"")</f>
        <v/>
      </c>
      <c r="E117" s="62" t="str">
        <f>IFERROR(VLOOKUP($B117,блюда!$B$11:$I$65,5,FALSE)*$C117/100,"")</f>
        <v/>
      </c>
      <c r="F117" s="62" t="str">
        <f>IFERROR(VLOOKUP($B117,блюда!$B$11:$I$65,6,FALSE)*$C117/100,"")</f>
        <v/>
      </c>
      <c r="G117" s="62" t="str">
        <f>IFERROR(VLOOKUP($B117,блюда!$B$11:$I$65,7,FALSE)*$C117/100,"")</f>
        <v/>
      </c>
      <c r="H117" s="62" t="str">
        <f>IFERROR(VLOOKUP($B117,блюда!$B$11:$I$65,8,FALSE),"")</f>
        <v/>
      </c>
    </row>
    <row r="118" spans="1:8" s="63" customFormat="1" ht="10.199999999999999" customHeight="1" x14ac:dyDescent="0.2">
      <c r="B118" s="60"/>
      <c r="C118" s="61"/>
      <c r="D118" s="62" t="str">
        <f>IFERROR(VLOOKUP($B118,блюда!$B$11:$I$65,4,FALSE)*$C118/100,"")</f>
        <v/>
      </c>
      <c r="E118" s="62" t="str">
        <f>IFERROR(VLOOKUP($B118,блюда!$B$11:$I$65,5,FALSE)*$C118/100,"")</f>
        <v/>
      </c>
      <c r="F118" s="62" t="str">
        <f>IFERROR(VLOOKUP($B118,блюда!$B$11:$I$65,6,FALSE)*$C118/100,"")</f>
        <v/>
      </c>
      <c r="G118" s="62" t="str">
        <f>IFERROR(VLOOKUP($B118,блюда!$B$11:$I$65,7,FALSE)*$C118/100,"")</f>
        <v/>
      </c>
      <c r="H118" s="62" t="str">
        <f>IFERROR(VLOOKUP($B118,блюда!$B$11:$I$65,8,FALSE),"")</f>
        <v/>
      </c>
    </row>
    <row r="119" spans="1:8" s="63" customFormat="1" ht="10.199999999999999" customHeight="1" x14ac:dyDescent="0.2">
      <c r="B119" s="60"/>
      <c r="C119" s="61"/>
      <c r="D119" s="62" t="str">
        <f>IFERROR(VLOOKUP($B119,блюда!$B$11:$I$65,4,FALSE)*$C119/100,"")</f>
        <v/>
      </c>
      <c r="E119" s="62" t="str">
        <f>IFERROR(VLOOKUP($B119,блюда!$B$11:$I$65,5,FALSE)*$C119/100,"")</f>
        <v/>
      </c>
      <c r="F119" s="62" t="str">
        <f>IFERROR(VLOOKUP($B119,блюда!$B$11:$I$65,6,FALSE)*$C119/100,"")</f>
        <v/>
      </c>
      <c r="G119" s="62" t="str">
        <f>IFERROR(VLOOKUP($B119,блюда!$B$11:$I$65,7,FALSE)*$C119/100,"")</f>
        <v/>
      </c>
      <c r="H119" s="62" t="str">
        <f>IFERROR(VLOOKUP($B119,блюда!$B$11:$I$65,8,FALSE),"")</f>
        <v/>
      </c>
    </row>
    <row r="120" spans="1:8" ht="10.199999999999999" customHeight="1" x14ac:dyDescent="0.2">
      <c r="A120" s="64" t="s">
        <v>65</v>
      </c>
      <c r="B120" s="65"/>
      <c r="C120" s="66">
        <f>SUM(C114:C119)</f>
        <v>0</v>
      </c>
      <c r="D120" s="62">
        <f>SUM(D114:D119)</f>
        <v>0</v>
      </c>
      <c r="E120" s="62">
        <f>SUM(E114:E119)</f>
        <v>0</v>
      </c>
      <c r="F120" s="62">
        <f>SUM(F114:F119)</f>
        <v>0</v>
      </c>
      <c r="G120" s="69">
        <f>SUM(G114:G119)</f>
        <v>0</v>
      </c>
      <c r="H120" s="52"/>
    </row>
    <row r="121" spans="1:8" ht="10.199999999999999" customHeight="1" x14ac:dyDescent="0.2">
      <c r="A121" s="55" t="s">
        <v>10</v>
      </c>
      <c r="B121" s="56"/>
      <c r="C121" s="57"/>
      <c r="D121" s="57"/>
      <c r="E121" s="57"/>
      <c r="F121" s="57"/>
      <c r="G121" s="58"/>
      <c r="H121" s="59"/>
    </row>
    <row r="122" spans="1:8" ht="10.199999999999999" customHeight="1" x14ac:dyDescent="0.2">
      <c r="B122" s="60" t="s">
        <v>74</v>
      </c>
      <c r="C122" s="61">
        <v>250</v>
      </c>
      <c r="D122" s="62">
        <f>IFERROR(VLOOKUP($B122,блюда!$B$11:$I$65,4,FALSE)*$C122/100,"")</f>
        <v>6.95</v>
      </c>
      <c r="E122" s="62">
        <f>IFERROR(VLOOKUP($B122,блюда!$B$11:$I$65,5,FALSE)*$C122/100,"")</f>
        <v>7.95</v>
      </c>
      <c r="F122" s="62">
        <f>IFERROR(VLOOKUP($B122,блюда!$B$11:$I$65,6,FALSE)*$C122/100,"")</f>
        <v>13.125</v>
      </c>
      <c r="G122" s="62">
        <f>IFERROR(VLOOKUP($B122,блюда!$B$11:$I$65,7,FALSE)*$C122/100,"")</f>
        <v>152.92500000000001</v>
      </c>
      <c r="H122" s="62" t="str">
        <f>IFERROR(VLOOKUP($B122,блюда!$B$11:$I$65,8,FALSE),"")</f>
        <v>110(1) / 107(1)</v>
      </c>
    </row>
    <row r="123" spans="1:8" ht="10.199999999999999" customHeight="1" x14ac:dyDescent="0.2">
      <c r="B123" s="60" t="s">
        <v>18</v>
      </c>
      <c r="C123" s="61">
        <v>200</v>
      </c>
      <c r="D123" s="62">
        <f>IFERROR(VLOOKUP($B123,блюда!$B$11:$I$65,4,FALSE)*$C123/100,"")</f>
        <v>28</v>
      </c>
      <c r="E123" s="62">
        <f>IFERROR(VLOOKUP($B123,блюда!$B$11:$I$65,5,FALSE)*$C123/100,"")</f>
        <v>8</v>
      </c>
      <c r="F123" s="62">
        <f>IFERROR(VLOOKUP($B123,блюда!$B$11:$I$65,6,FALSE)*$C123/100,"")</f>
        <v>34</v>
      </c>
      <c r="G123" s="62">
        <f>IFERROR(VLOOKUP($B123,блюда!$B$11:$I$65,7,FALSE)*$C123/100,"")</f>
        <v>340</v>
      </c>
      <c r="H123" s="62" t="str">
        <f>IFERROR(VLOOKUP($B123,блюда!$B$11:$I$65,8,FALSE),"")</f>
        <v>291(2)</v>
      </c>
    </row>
    <row r="124" spans="1:8" s="63" customFormat="1" ht="10.199999999999999" customHeight="1" x14ac:dyDescent="0.2">
      <c r="B124" s="60" t="s">
        <v>13</v>
      </c>
      <c r="C124" s="61">
        <v>200</v>
      </c>
      <c r="D124" s="62">
        <f>IFERROR(VLOOKUP($B124,блюда!$B$11:$I$65,4,FALSE)*$C124/100,"")</f>
        <v>1</v>
      </c>
      <c r="E124" s="62">
        <f>IFERROR(VLOOKUP($B124,блюда!$B$11:$I$65,5,FALSE)*$C124/100,"")</f>
        <v>0</v>
      </c>
      <c r="F124" s="62">
        <f>IFERROR(VLOOKUP($B124,блюда!$B$11:$I$65,6,FALSE)*$C124/100,"")</f>
        <v>20</v>
      </c>
      <c r="G124" s="62">
        <f>IFERROR(VLOOKUP($B124,блюда!$B$11:$I$65,7,FALSE)*$C124/100,"")</f>
        <v>84.8</v>
      </c>
      <c r="H124" s="62" t="str">
        <f>IFERROR(VLOOKUP($B124,блюда!$B$11:$I$65,8,FALSE),"")</f>
        <v>389(3)</v>
      </c>
    </row>
    <row r="125" spans="1:8" s="63" customFormat="1" ht="10.199999999999999" customHeight="1" x14ac:dyDescent="0.2">
      <c r="B125" s="60" t="s">
        <v>7</v>
      </c>
      <c r="C125" s="61">
        <v>30</v>
      </c>
      <c r="D125" s="62">
        <f>IFERROR(VLOOKUP($B125,блюда!$B$11:$I$65,4,FALSE)*$C125/100,"")</f>
        <v>2.7</v>
      </c>
      <c r="E125" s="62">
        <f>IFERROR(VLOOKUP($B125,блюда!$B$11:$I$65,5,FALSE)*$C125/100,"")</f>
        <v>0.3</v>
      </c>
      <c r="F125" s="62">
        <f>IFERROR(VLOOKUP($B125,блюда!$B$11:$I$65,6,FALSE)*$C125/100,"")</f>
        <v>17.100000000000001</v>
      </c>
      <c r="G125" s="62">
        <f>IFERROR(VLOOKUP($B125,блюда!$B$11:$I$65,7,FALSE)*$C125/100,"")</f>
        <v>94.8</v>
      </c>
      <c r="H125" s="62" t="str">
        <f>IFERROR(VLOOKUP($B125,блюда!$B$11:$I$65,8,FALSE),"")</f>
        <v>т/н</v>
      </c>
    </row>
    <row r="126" spans="1:8" ht="10.199999999999999" customHeight="1" x14ac:dyDescent="0.2">
      <c r="B126" s="60" t="s">
        <v>8</v>
      </c>
      <c r="C126" s="61">
        <v>30</v>
      </c>
      <c r="D126" s="62">
        <f>IFERROR(VLOOKUP($B126,блюда!$B$11:$I$65,4,FALSE)*$C126/100,"")</f>
        <v>0.3</v>
      </c>
      <c r="E126" s="62">
        <f>IFERROR(VLOOKUP($B126,блюда!$B$11:$I$65,5,FALSE)*$C126/100,"")</f>
        <v>0.3</v>
      </c>
      <c r="F126" s="62">
        <f>IFERROR(VLOOKUP($B126,блюда!$B$11:$I$65,6,FALSE)*$C126/100,"")</f>
        <v>9.9</v>
      </c>
      <c r="G126" s="62">
        <f>IFERROR(VLOOKUP($B126,блюда!$B$11:$I$65,7,FALSE)*$C126/100,"")</f>
        <v>81.900000000000006</v>
      </c>
      <c r="H126" s="62" t="str">
        <f>IFERROR(VLOOKUP($B126,блюда!$B$11:$I$65,8,FALSE),"")</f>
        <v>т/н</v>
      </c>
    </row>
    <row r="127" spans="1:8" ht="10.199999999999999" customHeight="1" x14ac:dyDescent="0.2">
      <c r="B127" s="60" t="s">
        <v>124</v>
      </c>
      <c r="C127" s="61">
        <v>30</v>
      </c>
      <c r="D127" s="62">
        <f>IFERROR(VLOOKUP($B127,блюда!$B$11:$I$65,4,FALSE)*$C127/100,"")</f>
        <v>0.12</v>
      </c>
      <c r="E127" s="62">
        <f>IFERROR(VLOOKUP($B127,блюда!$B$11:$I$65,5,FALSE)*$C127/100,"")</f>
        <v>0.12</v>
      </c>
      <c r="F127" s="62">
        <f>IFERROR(VLOOKUP($B127,блюда!$B$11:$I$65,6,FALSE)*$C127/100,"")</f>
        <v>2.94</v>
      </c>
      <c r="G127" s="62">
        <f>IFERROR(VLOOKUP($B127,блюда!$B$11:$I$65,7,FALSE)*$C127/100,"")</f>
        <v>132</v>
      </c>
      <c r="H127" s="62" t="str">
        <f>IFERROR(VLOOKUP($B127,блюда!$B$11:$I$65,8,FALSE),"")</f>
        <v>т/н</v>
      </c>
    </row>
    <row r="128" spans="1:8" ht="10.199999999999999" customHeight="1" x14ac:dyDescent="0.2">
      <c r="B128" s="60"/>
      <c r="C128" s="61"/>
      <c r="D128" s="62" t="str">
        <f>IFERROR(VLOOKUP($B128,блюда!$B$11:$I$65,4,FALSE)*$C128/100,"")</f>
        <v/>
      </c>
      <c r="E128" s="62" t="str">
        <f>IFERROR(VLOOKUP($B128,блюда!$B$11:$I$65,5,FALSE)*$C128/100,"")</f>
        <v/>
      </c>
      <c r="F128" s="62" t="str">
        <f>IFERROR(VLOOKUP($B128,блюда!$B$11:$I$65,6,FALSE)*$C128/100,"")</f>
        <v/>
      </c>
      <c r="G128" s="62" t="str">
        <f>IFERROR(VLOOKUP($B128,блюда!$B$11:$I$65,7,FALSE)*$C128/100,"")</f>
        <v/>
      </c>
      <c r="H128" s="62" t="str">
        <f>IFERROR(VLOOKUP($B128,блюда!$B$11:$I$65,8,FALSE),"")</f>
        <v/>
      </c>
    </row>
    <row r="129" spans="1:10" x14ac:dyDescent="0.2">
      <c r="A129" s="67" t="s">
        <v>66</v>
      </c>
      <c r="B129" s="68"/>
      <c r="C129" s="66">
        <f>SUM(C122:C128)</f>
        <v>740</v>
      </c>
      <c r="D129" s="62">
        <f>SUM(D122:D128)</f>
        <v>39.07</v>
      </c>
      <c r="E129" s="62">
        <f>SUM(E122:E128)</f>
        <v>16.670000000000002</v>
      </c>
      <c r="F129" s="62">
        <f>SUM(F122:F128)</f>
        <v>97.064999999999998</v>
      </c>
      <c r="G129" s="69">
        <f>SUM(G122:G128)</f>
        <v>886.42499999999995</v>
      </c>
      <c r="H129" s="52"/>
    </row>
    <row r="130" spans="1:10" x14ac:dyDescent="0.2">
      <c r="A130" s="67" t="s">
        <v>67</v>
      </c>
      <c r="B130" s="68"/>
      <c r="C130" s="66">
        <f>SUM(C120,C129)</f>
        <v>740</v>
      </c>
      <c r="D130" s="62">
        <f>SUM(D120,D129)</f>
        <v>39.07</v>
      </c>
      <c r="E130" s="62">
        <f>SUM(E120,E129)</f>
        <v>16.670000000000002</v>
      </c>
      <c r="F130" s="62">
        <f>SUM(F120,F129)</f>
        <v>97.064999999999998</v>
      </c>
      <c r="G130" s="69">
        <f>SUM(G120,G129)</f>
        <v>886.42499999999995</v>
      </c>
      <c r="H130" s="52"/>
    </row>
    <row r="131" spans="1:10" x14ac:dyDescent="0.2">
      <c r="A131" s="74"/>
      <c r="B131" s="75"/>
      <c r="C131" s="74"/>
      <c r="D131" s="76"/>
      <c r="E131" s="76"/>
      <c r="F131" s="76"/>
      <c r="G131" s="77"/>
      <c r="H131" s="78"/>
    </row>
    <row r="132" spans="1:10" x14ac:dyDescent="0.2">
      <c r="A132" s="74"/>
      <c r="B132" s="75"/>
      <c r="C132" s="74"/>
      <c r="D132" s="76"/>
      <c r="E132" s="76"/>
      <c r="F132" s="76"/>
      <c r="G132" s="77"/>
      <c r="H132" s="78"/>
    </row>
    <row r="133" spans="1:10" x14ac:dyDescent="0.2">
      <c r="A133" s="74"/>
      <c r="B133" s="75"/>
      <c r="C133" s="74"/>
      <c r="D133" s="76"/>
      <c r="E133" s="76"/>
      <c r="F133" s="76"/>
      <c r="G133" s="77"/>
      <c r="H133" s="78"/>
    </row>
    <row r="134" spans="1:10" x14ac:dyDescent="0.2">
      <c r="A134" s="74"/>
      <c r="B134" s="75"/>
      <c r="C134" s="74"/>
      <c r="D134" s="76"/>
      <c r="E134" s="76"/>
      <c r="F134" s="76"/>
      <c r="G134" s="77"/>
      <c r="H134" s="78"/>
    </row>
    <row r="139" spans="1:10" x14ac:dyDescent="0.2">
      <c r="A139" s="88" t="s">
        <v>134</v>
      </c>
      <c r="B139" s="88"/>
      <c r="C139" s="88"/>
      <c r="D139" s="88"/>
      <c r="E139" s="88"/>
      <c r="F139" s="88"/>
      <c r="G139" s="88"/>
      <c r="H139" s="88"/>
      <c r="I139" s="49"/>
      <c r="J139" s="49"/>
    </row>
    <row r="140" spans="1:10" x14ac:dyDescent="0.2">
      <c r="A140" s="90" t="s">
        <v>24</v>
      </c>
      <c r="B140" s="90"/>
      <c r="C140" s="90"/>
      <c r="D140" s="90"/>
      <c r="E140" s="90"/>
      <c r="F140" s="90"/>
      <c r="G140" s="90"/>
      <c r="H140" s="90"/>
      <c r="I140" s="90"/>
      <c r="J140" s="90"/>
    </row>
    <row r="141" spans="1:10" x14ac:dyDescent="0.2">
      <c r="A141" s="91"/>
      <c r="B141" s="91"/>
      <c r="C141" s="91"/>
      <c r="D141" s="91"/>
      <c r="E141" s="91"/>
      <c r="F141" s="91"/>
      <c r="G141" s="91"/>
      <c r="H141" s="91"/>
      <c r="I141" s="91"/>
      <c r="J141" s="91"/>
    </row>
    <row r="142" spans="1:10" x14ac:dyDescent="0.2">
      <c r="A142" s="41" t="s">
        <v>0</v>
      </c>
      <c r="B142" s="42"/>
      <c r="C142" s="71" t="s">
        <v>138</v>
      </c>
      <c r="D142" s="72" t="s">
        <v>143</v>
      </c>
      <c r="E142" s="72"/>
      <c r="F142" s="43" t="s">
        <v>30</v>
      </c>
      <c r="G142" s="70" t="s">
        <v>144</v>
      </c>
      <c r="H142" s="44" t="s">
        <v>136</v>
      </c>
      <c r="I142" s="49"/>
      <c r="J142" s="49"/>
    </row>
    <row r="143" spans="1:10" x14ac:dyDescent="0.2">
      <c r="A143" s="49"/>
      <c r="B143" s="42"/>
      <c r="C143" s="73" t="s">
        <v>140</v>
      </c>
      <c r="D143" s="45">
        <v>1</v>
      </c>
      <c r="E143" s="46"/>
      <c r="F143" s="49"/>
      <c r="G143" s="47"/>
      <c r="H143" s="48"/>
      <c r="I143" s="89"/>
      <c r="J143" s="89"/>
    </row>
    <row r="144" spans="1:10" ht="20.399999999999999" x14ac:dyDescent="0.2">
      <c r="A144" s="87" t="s">
        <v>26</v>
      </c>
      <c r="B144" s="87" t="s">
        <v>27</v>
      </c>
      <c r="C144" s="87" t="s">
        <v>28</v>
      </c>
      <c r="D144" s="87" t="s">
        <v>1</v>
      </c>
      <c r="E144" s="87"/>
      <c r="F144" s="87"/>
      <c r="G144" s="87" t="s">
        <v>2</v>
      </c>
      <c r="H144" s="50" t="s">
        <v>29</v>
      </c>
    </row>
    <row r="145" spans="1:8" x14ac:dyDescent="0.2">
      <c r="A145" s="87"/>
      <c r="B145" s="87"/>
      <c r="C145" s="87"/>
      <c r="D145" s="51" t="s">
        <v>3</v>
      </c>
      <c r="E145" s="51" t="s">
        <v>4</v>
      </c>
      <c r="F145" s="51" t="s">
        <v>5</v>
      </c>
      <c r="G145" s="87"/>
      <c r="H145" s="52"/>
    </row>
    <row r="146" spans="1:8" x14ac:dyDescent="0.2">
      <c r="A146" s="53">
        <v>1</v>
      </c>
      <c r="B146" s="53">
        <v>2</v>
      </c>
      <c r="C146" s="53">
        <v>3</v>
      </c>
      <c r="D146" s="53">
        <v>4</v>
      </c>
      <c r="E146" s="53">
        <v>5</v>
      </c>
      <c r="F146" s="53">
        <v>6</v>
      </c>
      <c r="G146" s="53">
        <v>7</v>
      </c>
      <c r="H146" s="54"/>
    </row>
    <row r="147" spans="1:8" ht="10.199999999999999" customHeight="1" x14ac:dyDescent="0.2">
      <c r="A147" s="55" t="s">
        <v>50</v>
      </c>
      <c r="B147" s="56"/>
      <c r="C147" s="57"/>
      <c r="D147" s="57"/>
      <c r="E147" s="57"/>
      <c r="F147" s="57"/>
      <c r="G147" s="58"/>
      <c r="H147" s="59"/>
    </row>
    <row r="148" spans="1:8" ht="10.199999999999999" customHeight="1" x14ac:dyDescent="0.2">
      <c r="B148" s="60"/>
      <c r="C148" s="61"/>
      <c r="D148" s="62" t="str">
        <f>IFERROR(VLOOKUP($B148,блюда!$B$11:$I$65,4,FALSE)*$C148/100,"")</f>
        <v/>
      </c>
      <c r="E148" s="62" t="str">
        <f>IFERROR(VLOOKUP($B148,блюда!$B$11:$I$65,5,FALSE)*$C148/100,"")</f>
        <v/>
      </c>
      <c r="F148" s="62" t="str">
        <f>IFERROR(VLOOKUP($B148,блюда!$B$11:$I$65,6,FALSE)*$C148/100,"")</f>
        <v/>
      </c>
      <c r="G148" s="62" t="str">
        <f>IFERROR(VLOOKUP($B148,блюда!$B$11:$I$65,7,FALSE)*$C148/100,"")</f>
        <v/>
      </c>
      <c r="H148" s="62" t="str">
        <f>IFERROR(VLOOKUP($B148,блюда!$B$11:$I$65,8,FALSE),"")</f>
        <v/>
      </c>
    </row>
    <row r="149" spans="1:8" ht="10.199999999999999" customHeight="1" x14ac:dyDescent="0.2">
      <c r="B149" s="60"/>
      <c r="C149" s="61"/>
      <c r="D149" s="62" t="str">
        <f>IFERROR(VLOOKUP($B149,блюда!$B$11:$I$65,4,FALSE)*$C149/100,"")</f>
        <v/>
      </c>
      <c r="E149" s="62" t="str">
        <f>IFERROR(VLOOKUP($B149,блюда!$B$11:$I$65,5,FALSE)*$C149/100,"")</f>
        <v/>
      </c>
      <c r="F149" s="62" t="str">
        <f>IFERROR(VLOOKUP($B149,блюда!$B$11:$I$65,6,FALSE)*$C149/100,"")</f>
        <v/>
      </c>
      <c r="G149" s="62" t="str">
        <f>IFERROR(VLOOKUP($B149,блюда!$B$11:$I$65,7,FALSE)*$C149/100,"")</f>
        <v/>
      </c>
      <c r="H149" s="62" t="str">
        <f>IFERROR(VLOOKUP($B149,блюда!$B$11:$I$65,8,FALSE),"")</f>
        <v/>
      </c>
    </row>
    <row r="150" spans="1:8" s="63" customFormat="1" ht="10.199999999999999" customHeight="1" x14ac:dyDescent="0.2">
      <c r="B150" s="60"/>
      <c r="C150" s="61"/>
      <c r="D150" s="62" t="str">
        <f>IFERROR(VLOOKUP($B150,блюда!$B$11:$I$65,4,FALSE)*$C150/100,"")</f>
        <v/>
      </c>
      <c r="E150" s="62" t="str">
        <f>IFERROR(VLOOKUP($B150,блюда!$B$11:$I$65,5,FALSE)*$C150/100,"")</f>
        <v/>
      </c>
      <c r="F150" s="62" t="str">
        <f>IFERROR(VLOOKUP($B150,блюда!$B$11:$I$65,6,FALSE)*$C150/100,"")</f>
        <v/>
      </c>
      <c r="G150" s="62" t="str">
        <f>IFERROR(VLOOKUP($B150,блюда!$B$11:$I$65,7,FALSE)*$C150/100,"")</f>
        <v/>
      </c>
      <c r="H150" s="62" t="str">
        <f>IFERROR(VLOOKUP($B150,блюда!$B$11:$I$65,8,FALSE),"")</f>
        <v/>
      </c>
    </row>
    <row r="151" spans="1:8" s="63" customFormat="1" ht="10.199999999999999" customHeight="1" x14ac:dyDescent="0.2">
      <c r="B151" s="60"/>
      <c r="C151" s="61"/>
      <c r="D151" s="62" t="str">
        <f>IFERROR(VLOOKUP($B151,блюда!$B$11:$I$65,4,FALSE)*$C151/100,"")</f>
        <v/>
      </c>
      <c r="E151" s="62" t="str">
        <f>IFERROR(VLOOKUP($B151,блюда!$B$11:$I$65,5,FALSE)*$C151/100,"")</f>
        <v/>
      </c>
      <c r="F151" s="62" t="str">
        <f>IFERROR(VLOOKUP($B151,блюда!$B$11:$I$65,6,FALSE)*$C151/100,"")</f>
        <v/>
      </c>
      <c r="G151" s="62" t="str">
        <f>IFERROR(VLOOKUP($B151,блюда!$B$11:$I$65,7,FALSE)*$C151/100,"")</f>
        <v/>
      </c>
      <c r="H151" s="62" t="str">
        <f>IFERROR(VLOOKUP($B151,блюда!$B$11:$I$65,8,FALSE),"")</f>
        <v/>
      </c>
    </row>
    <row r="152" spans="1:8" s="63" customFormat="1" ht="10.199999999999999" customHeight="1" x14ac:dyDescent="0.2">
      <c r="B152" s="60"/>
      <c r="C152" s="61"/>
      <c r="D152" s="62" t="str">
        <f>IFERROR(VLOOKUP($B152,блюда!$B$11:$I$65,4,FALSE)*$C152/100,"")</f>
        <v/>
      </c>
      <c r="E152" s="62" t="str">
        <f>IFERROR(VLOOKUP($B152,блюда!$B$11:$I$65,5,FALSE)*$C152/100,"")</f>
        <v/>
      </c>
      <c r="F152" s="62" t="str">
        <f>IFERROR(VLOOKUP($B152,блюда!$B$11:$I$65,6,FALSE)*$C152/100,"")</f>
        <v/>
      </c>
      <c r="G152" s="62" t="str">
        <f>IFERROR(VLOOKUP($B152,блюда!$B$11:$I$65,7,FALSE)*$C152/100,"")</f>
        <v/>
      </c>
      <c r="H152" s="62" t="str">
        <f>IFERROR(VLOOKUP($B152,блюда!$B$11:$I$65,8,FALSE),"")</f>
        <v/>
      </c>
    </row>
    <row r="153" spans="1:8" s="63" customFormat="1" ht="10.199999999999999" customHeight="1" x14ac:dyDescent="0.2">
      <c r="B153" s="60"/>
      <c r="C153" s="61"/>
      <c r="D153" s="62" t="str">
        <f>IFERROR(VLOOKUP($B153,блюда!$B$11:$I$65,4,FALSE)*$C153/100,"")</f>
        <v/>
      </c>
      <c r="E153" s="62" t="str">
        <f>IFERROR(VLOOKUP($B153,блюда!$B$11:$I$65,5,FALSE)*$C153/100,"")</f>
        <v/>
      </c>
      <c r="F153" s="62" t="str">
        <f>IFERROR(VLOOKUP($B153,блюда!$B$11:$I$65,6,FALSE)*$C153/100,"")</f>
        <v/>
      </c>
      <c r="G153" s="62" t="str">
        <f>IFERROR(VLOOKUP($B153,блюда!$B$11:$I$65,7,FALSE)*$C153/100,"")</f>
        <v/>
      </c>
      <c r="H153" s="62" t="str">
        <f>IFERROR(VLOOKUP($B153,блюда!$B$11:$I$65,8,FALSE),"")</f>
        <v/>
      </c>
    </row>
    <row r="154" spans="1:8" ht="10.199999999999999" customHeight="1" x14ac:dyDescent="0.2">
      <c r="A154" s="64" t="s">
        <v>65</v>
      </c>
      <c r="B154" s="65"/>
      <c r="C154" s="66">
        <f>SUM(C148:C153)</f>
        <v>0</v>
      </c>
      <c r="D154" s="62">
        <f>SUM(D148:D153)</f>
        <v>0</v>
      </c>
      <c r="E154" s="62">
        <f>SUM(E148:E153)</f>
        <v>0</v>
      </c>
      <c r="F154" s="62">
        <f>SUM(F148:F153)</f>
        <v>0</v>
      </c>
      <c r="G154" s="69">
        <f>SUM(G148:G153)</f>
        <v>0</v>
      </c>
      <c r="H154" s="52"/>
    </row>
    <row r="155" spans="1:8" ht="10.199999999999999" customHeight="1" x14ac:dyDescent="0.2">
      <c r="A155" s="55" t="s">
        <v>10</v>
      </c>
      <c r="B155" s="56"/>
      <c r="C155" s="57"/>
      <c r="D155" s="57"/>
      <c r="E155" s="57"/>
      <c r="F155" s="57"/>
      <c r="G155" s="58"/>
      <c r="H155" s="59"/>
    </row>
    <row r="156" spans="1:8" ht="10.199999999999999" customHeight="1" x14ac:dyDescent="0.2">
      <c r="B156" s="60" t="s">
        <v>79</v>
      </c>
      <c r="C156" s="61">
        <v>200</v>
      </c>
      <c r="D156" s="62">
        <f>IFERROR(VLOOKUP($B156,блюда!$B$11:$I$65,4,FALSE)*$C156/100,"")</f>
        <v>4</v>
      </c>
      <c r="E156" s="62">
        <f>IFERROR(VLOOKUP($B156,блюда!$B$11:$I$65,5,FALSE)*$C156/100,"")</f>
        <v>6</v>
      </c>
      <c r="F156" s="62">
        <f>IFERROR(VLOOKUP($B156,блюда!$B$11:$I$65,6,FALSE)*$C156/100,"")</f>
        <v>6</v>
      </c>
      <c r="G156" s="62">
        <f>IFERROR(VLOOKUP($B156,блюда!$B$11:$I$65,7,FALSE)*$C156/100,"")</f>
        <v>94</v>
      </c>
      <c r="H156" s="62" t="str">
        <f>IFERROR(VLOOKUP($B156,блюда!$B$11:$I$65,8,FALSE),"")</f>
        <v>124(1)</v>
      </c>
    </row>
    <row r="157" spans="1:8" ht="10.199999999999999" customHeight="1" x14ac:dyDescent="0.2">
      <c r="B157" s="60" t="s">
        <v>19</v>
      </c>
      <c r="C157" s="61">
        <v>180</v>
      </c>
      <c r="D157" s="62">
        <f>IFERROR(VLOOKUP($B157,блюда!$B$11:$I$65,4,FALSE)*$C157/100,"")</f>
        <v>3.6</v>
      </c>
      <c r="E157" s="62">
        <f>IFERROR(VLOOKUP($B157,блюда!$B$11:$I$65,5,FALSE)*$C157/100,"")</f>
        <v>6.84</v>
      </c>
      <c r="F157" s="62">
        <f>IFERROR(VLOOKUP($B157,блюда!$B$11:$I$65,6,FALSE)*$C157/100,"")</f>
        <v>28.44</v>
      </c>
      <c r="G157" s="62">
        <f>IFERROR(VLOOKUP($B157,блюда!$B$11:$I$65,7,FALSE)*$C157/100,"")</f>
        <v>190.08</v>
      </c>
      <c r="H157" s="62" t="str">
        <f>IFERROR(VLOOKUP($B157,блюда!$B$11:$I$65,8,FALSE),"")</f>
        <v>128 (3)</v>
      </c>
    </row>
    <row r="158" spans="1:8" s="63" customFormat="1" ht="10.199999999999999" customHeight="1" x14ac:dyDescent="0.2">
      <c r="B158" s="60" t="s">
        <v>49</v>
      </c>
      <c r="C158" s="61">
        <v>100</v>
      </c>
      <c r="D158" s="62">
        <f>IFERROR(VLOOKUP($B158,блюда!$B$11:$I$65,4,FALSE)*$C158/100,"")</f>
        <v>11.78</v>
      </c>
      <c r="E158" s="62">
        <f>IFERROR(VLOOKUP($B158,блюда!$B$11:$I$65,5,FALSE)*$C158/100,"")</f>
        <v>11.6</v>
      </c>
      <c r="F158" s="62">
        <f>IFERROR(VLOOKUP($B158,блюда!$B$11:$I$65,6,FALSE)*$C158/100,"")</f>
        <v>3.08</v>
      </c>
      <c r="G158" s="62">
        <f>IFERROR(VLOOKUP($B158,блюда!$B$11:$I$65,7,FALSE)*$C158/100,"")</f>
        <v>162.38999999999999</v>
      </c>
      <c r="H158" s="62" t="str">
        <f>IFERROR(VLOOKUP($B158,блюда!$B$11:$I$65,8,FALSE),"")</f>
        <v>302 (4) / 587 (1)</v>
      </c>
    </row>
    <row r="159" spans="1:8" s="63" customFormat="1" ht="10.199999999999999" customHeight="1" x14ac:dyDescent="0.2">
      <c r="B159" s="60" t="s">
        <v>23</v>
      </c>
      <c r="C159" s="61">
        <v>200</v>
      </c>
      <c r="D159" s="62">
        <f>IFERROR(VLOOKUP($B159,блюда!$B$11:$I$65,4,FALSE)*$C159/100,"")</f>
        <v>0.2</v>
      </c>
      <c r="E159" s="62">
        <f>IFERROR(VLOOKUP($B159,блюда!$B$11:$I$65,5,FALSE)*$C159/100,"")</f>
        <v>0</v>
      </c>
      <c r="F159" s="62">
        <f>IFERROR(VLOOKUP($B159,блюда!$B$11:$I$65,6,FALSE)*$C159/100,"")</f>
        <v>6.5</v>
      </c>
      <c r="G159" s="62">
        <f>IFERROR(VLOOKUP($B159,блюда!$B$11:$I$65,7,FALSE)*$C159/100,"")</f>
        <v>26.4</v>
      </c>
      <c r="H159" s="62" t="str">
        <f>IFERROR(VLOOKUP($B159,блюда!$B$11:$I$65,8,FALSE),"")</f>
        <v>685 (1)</v>
      </c>
    </row>
    <row r="160" spans="1:8" ht="10.199999999999999" customHeight="1" x14ac:dyDescent="0.2">
      <c r="B160" s="60" t="s">
        <v>7</v>
      </c>
      <c r="C160" s="61">
        <v>30</v>
      </c>
      <c r="D160" s="62">
        <f>IFERROR(VLOOKUP($B160,блюда!$B$11:$I$65,4,FALSE)*$C160/100,"")</f>
        <v>2.7</v>
      </c>
      <c r="E160" s="62">
        <f>IFERROR(VLOOKUP($B160,блюда!$B$11:$I$65,5,FALSE)*$C160/100,"")</f>
        <v>0.3</v>
      </c>
      <c r="F160" s="62">
        <f>IFERROR(VLOOKUP($B160,блюда!$B$11:$I$65,6,FALSE)*$C160/100,"")</f>
        <v>17.100000000000001</v>
      </c>
      <c r="G160" s="62">
        <f>IFERROR(VLOOKUP($B160,блюда!$B$11:$I$65,7,FALSE)*$C160/100,"")</f>
        <v>94.8</v>
      </c>
      <c r="H160" s="62" t="str">
        <f>IFERROR(VLOOKUP($B160,блюда!$B$11:$I$65,8,FALSE),"")</f>
        <v>т/н</v>
      </c>
    </row>
    <row r="161" spans="1:10" ht="10.199999999999999" customHeight="1" x14ac:dyDescent="0.2">
      <c r="B161" s="60" t="s">
        <v>8</v>
      </c>
      <c r="C161" s="61">
        <v>30</v>
      </c>
      <c r="D161" s="62">
        <f>IFERROR(VLOOKUP($B161,блюда!$B$11:$I$65,4,FALSE)*$C161/100,"")</f>
        <v>0.3</v>
      </c>
      <c r="E161" s="62">
        <f>IFERROR(VLOOKUP($B161,блюда!$B$11:$I$65,5,FALSE)*$C161/100,"")</f>
        <v>0.3</v>
      </c>
      <c r="F161" s="62">
        <f>IFERROR(VLOOKUP($B161,блюда!$B$11:$I$65,6,FALSE)*$C161/100,"")</f>
        <v>9.9</v>
      </c>
      <c r="G161" s="62">
        <f>IFERROR(VLOOKUP($B161,блюда!$B$11:$I$65,7,FALSE)*$C161/100,"")</f>
        <v>81.900000000000006</v>
      </c>
      <c r="H161" s="62" t="str">
        <f>IFERROR(VLOOKUP($B161,блюда!$B$11:$I$65,8,FALSE),"")</f>
        <v>т/н</v>
      </c>
    </row>
    <row r="162" spans="1:10" ht="10.199999999999999" customHeight="1" x14ac:dyDescent="0.2">
      <c r="B162" s="60" t="s">
        <v>146</v>
      </c>
      <c r="C162" s="61">
        <v>60</v>
      </c>
      <c r="D162" s="62">
        <f>IFERROR(VLOOKUP($B162,блюда!$B$11:$I$65,4,FALSE)*$C162/100,"")</f>
        <v>4.74</v>
      </c>
      <c r="E162" s="62">
        <f>IFERROR(VLOOKUP($B162,блюда!$B$11:$I$65,5,FALSE)*$C162/100,"")</f>
        <v>2.4</v>
      </c>
      <c r="F162" s="62">
        <f>IFERROR(VLOOKUP($B162,блюда!$B$11:$I$65,6,FALSE)*$C162/100,"")</f>
        <v>33.6</v>
      </c>
      <c r="G162" s="62">
        <f>IFERROR(VLOOKUP($B162,блюда!$B$11:$I$65,7,FALSE)*$C162/100,"")</f>
        <v>174</v>
      </c>
      <c r="H162" s="62" t="str">
        <f>IFERROR(VLOOKUP($B162,блюда!$B$11:$I$65,8,FALSE),"")</f>
        <v>т/н</v>
      </c>
    </row>
    <row r="163" spans="1:10" x14ac:dyDescent="0.2">
      <c r="A163" s="67" t="s">
        <v>66</v>
      </c>
      <c r="B163" s="68"/>
      <c r="C163" s="66">
        <f>SUM(C156:C162)</f>
        <v>800</v>
      </c>
      <c r="D163" s="62">
        <f>SUM(D156:D162)</f>
        <v>27.32</v>
      </c>
      <c r="E163" s="62">
        <f>SUM(E156:E162)</f>
        <v>27.439999999999998</v>
      </c>
      <c r="F163" s="62">
        <f>SUM(F156:F162)</f>
        <v>104.62</v>
      </c>
      <c r="G163" s="69">
        <f>SUM(G156:G162)</f>
        <v>823.56999999999994</v>
      </c>
      <c r="H163" s="52"/>
    </row>
    <row r="164" spans="1:10" x14ac:dyDescent="0.2">
      <c r="A164" s="67" t="s">
        <v>67</v>
      </c>
      <c r="B164" s="68"/>
      <c r="C164" s="66">
        <f>SUM(C154,C163)</f>
        <v>800</v>
      </c>
      <c r="D164" s="62">
        <f>SUM(D154,D163)</f>
        <v>27.32</v>
      </c>
      <c r="E164" s="62">
        <f>SUM(E154,E163)</f>
        <v>27.439999999999998</v>
      </c>
      <c r="F164" s="62">
        <f>SUM(F154,F163)</f>
        <v>104.62</v>
      </c>
      <c r="G164" s="69">
        <f>SUM(G154,G163)</f>
        <v>823.56999999999994</v>
      </c>
      <c r="H164" s="52"/>
    </row>
    <row r="165" spans="1:10" x14ac:dyDescent="0.2">
      <c r="A165" s="74"/>
      <c r="B165" s="75"/>
      <c r="C165" s="74"/>
      <c r="D165" s="76"/>
      <c r="E165" s="76"/>
      <c r="F165" s="76"/>
      <c r="G165" s="77"/>
      <c r="H165" s="78"/>
    </row>
    <row r="166" spans="1:10" x14ac:dyDescent="0.2">
      <c r="A166" s="74"/>
      <c r="B166" s="75"/>
      <c r="C166" s="74"/>
      <c r="D166" s="76"/>
      <c r="E166" s="76"/>
      <c r="F166" s="76"/>
      <c r="G166" s="77"/>
      <c r="H166" s="78"/>
    </row>
    <row r="167" spans="1:10" x14ac:dyDescent="0.2">
      <c r="A167" s="74"/>
      <c r="B167" s="75"/>
      <c r="C167" s="74"/>
      <c r="D167" s="76"/>
      <c r="E167" s="76"/>
      <c r="F167" s="76"/>
      <c r="G167" s="77"/>
      <c r="H167" s="78"/>
    </row>
    <row r="168" spans="1:10" x14ac:dyDescent="0.2">
      <c r="A168" s="74"/>
      <c r="B168" s="75"/>
      <c r="C168" s="74"/>
      <c r="D168" s="76"/>
      <c r="E168" s="76"/>
      <c r="F168" s="76"/>
      <c r="G168" s="77"/>
      <c r="H168" s="78"/>
    </row>
    <row r="169" spans="1:10" x14ac:dyDescent="0.2">
      <c r="A169" s="74"/>
      <c r="B169" s="75"/>
      <c r="C169" s="74"/>
      <c r="D169" s="76"/>
      <c r="E169" s="76"/>
      <c r="F169" s="76"/>
      <c r="G169" s="77"/>
      <c r="H169" s="78"/>
    </row>
    <row r="174" spans="1:10" x14ac:dyDescent="0.2">
      <c r="A174" s="88" t="s">
        <v>134</v>
      </c>
      <c r="B174" s="88"/>
      <c r="C174" s="88"/>
      <c r="D174" s="88"/>
      <c r="E174" s="88"/>
      <c r="F174" s="88"/>
      <c r="G174" s="88"/>
      <c r="H174" s="88"/>
      <c r="I174" s="49"/>
      <c r="J174" s="49"/>
    </row>
    <row r="175" spans="1:10" x14ac:dyDescent="0.2">
      <c r="A175" s="90" t="s">
        <v>24</v>
      </c>
      <c r="B175" s="90"/>
      <c r="C175" s="90"/>
      <c r="D175" s="90"/>
      <c r="E175" s="90"/>
      <c r="F175" s="90"/>
      <c r="G175" s="90"/>
      <c r="H175" s="90"/>
      <c r="I175" s="90"/>
      <c r="J175" s="90"/>
    </row>
    <row r="176" spans="1:10" x14ac:dyDescent="0.2">
      <c r="A176" s="91"/>
      <c r="B176" s="91"/>
      <c r="C176" s="91"/>
      <c r="D176" s="91"/>
      <c r="E176" s="91"/>
      <c r="F176" s="91"/>
      <c r="G176" s="91"/>
      <c r="H176" s="91"/>
      <c r="I176" s="91"/>
      <c r="J176" s="91"/>
    </row>
    <row r="177" spans="1:10" x14ac:dyDescent="0.2">
      <c r="A177" s="41" t="s">
        <v>0</v>
      </c>
      <c r="B177" s="42"/>
      <c r="C177" s="71" t="s">
        <v>138</v>
      </c>
      <c r="D177" s="72" t="s">
        <v>139</v>
      </c>
      <c r="E177" s="72"/>
      <c r="F177" s="43" t="s">
        <v>30</v>
      </c>
      <c r="G177" s="70" t="s">
        <v>144</v>
      </c>
      <c r="H177" s="44" t="s">
        <v>136</v>
      </c>
      <c r="I177" s="49"/>
      <c r="J177" s="49"/>
    </row>
    <row r="178" spans="1:10" x14ac:dyDescent="0.2">
      <c r="A178" s="49"/>
      <c r="B178" s="42"/>
      <c r="C178" s="73" t="s">
        <v>140</v>
      </c>
      <c r="D178" s="45">
        <v>2</v>
      </c>
      <c r="E178" s="46"/>
      <c r="F178" s="49"/>
      <c r="G178" s="47"/>
      <c r="H178" s="48"/>
      <c r="I178" s="89"/>
      <c r="J178" s="89"/>
    </row>
    <row r="179" spans="1:10" ht="20.399999999999999" x14ac:dyDescent="0.2">
      <c r="A179" s="87" t="s">
        <v>26</v>
      </c>
      <c r="B179" s="87" t="s">
        <v>27</v>
      </c>
      <c r="C179" s="87" t="s">
        <v>28</v>
      </c>
      <c r="D179" s="87" t="s">
        <v>1</v>
      </c>
      <c r="E179" s="87"/>
      <c r="F179" s="87"/>
      <c r="G179" s="87" t="s">
        <v>2</v>
      </c>
      <c r="H179" s="50" t="s">
        <v>29</v>
      </c>
    </row>
    <row r="180" spans="1:10" x14ac:dyDescent="0.2">
      <c r="A180" s="87"/>
      <c r="B180" s="87"/>
      <c r="C180" s="87"/>
      <c r="D180" s="51" t="s">
        <v>3</v>
      </c>
      <c r="E180" s="51" t="s">
        <v>4</v>
      </c>
      <c r="F180" s="51" t="s">
        <v>5</v>
      </c>
      <c r="G180" s="87"/>
      <c r="H180" s="52"/>
    </row>
    <row r="181" spans="1:10" x14ac:dyDescent="0.2">
      <c r="A181" s="53">
        <v>1</v>
      </c>
      <c r="B181" s="53">
        <v>2</v>
      </c>
      <c r="C181" s="53">
        <v>3</v>
      </c>
      <c r="D181" s="53">
        <v>4</v>
      </c>
      <c r="E181" s="53">
        <v>5</v>
      </c>
      <c r="F181" s="53">
        <v>6</v>
      </c>
      <c r="G181" s="53">
        <v>7</v>
      </c>
      <c r="H181" s="54"/>
    </row>
    <row r="182" spans="1:10" ht="10.199999999999999" customHeight="1" x14ac:dyDescent="0.2">
      <c r="A182" s="55" t="s">
        <v>50</v>
      </c>
      <c r="B182" s="56"/>
      <c r="C182" s="57"/>
      <c r="D182" s="57"/>
      <c r="E182" s="57"/>
      <c r="F182" s="57"/>
      <c r="G182" s="58"/>
      <c r="H182" s="59"/>
    </row>
    <row r="183" spans="1:10" ht="10.199999999999999" customHeight="1" x14ac:dyDescent="0.2">
      <c r="B183" s="60"/>
      <c r="C183" s="61"/>
      <c r="D183" s="62" t="str">
        <f>IFERROR(VLOOKUP($B183,блюда!$B$11:$I$65,4,FALSE)*$C183/100,"")</f>
        <v/>
      </c>
      <c r="E183" s="62" t="str">
        <f>IFERROR(VLOOKUP($B183,блюда!$B$11:$I$65,5,FALSE)*$C183/100,"")</f>
        <v/>
      </c>
      <c r="F183" s="62" t="str">
        <f>IFERROR(VLOOKUP($B183,блюда!$B$11:$I$65,6,FALSE)*$C183/100,"")</f>
        <v/>
      </c>
      <c r="G183" s="62" t="str">
        <f>IFERROR(VLOOKUP($B183,блюда!$B$11:$I$65,7,FALSE)*$C183/100,"")</f>
        <v/>
      </c>
      <c r="H183" s="62" t="str">
        <f>IFERROR(VLOOKUP($B183,блюда!$B$11:$I$65,8,FALSE),"")</f>
        <v/>
      </c>
    </row>
    <row r="184" spans="1:10" ht="10.199999999999999" customHeight="1" x14ac:dyDescent="0.2">
      <c r="B184" s="60"/>
      <c r="C184" s="61"/>
      <c r="D184" s="62" t="str">
        <f>IFERROR(VLOOKUP($B184,блюда!$B$11:$I$65,4,FALSE)*$C184/100,"")</f>
        <v/>
      </c>
      <c r="E184" s="62" t="str">
        <f>IFERROR(VLOOKUP($B184,блюда!$B$11:$I$65,5,FALSE)*$C184/100,"")</f>
        <v/>
      </c>
      <c r="F184" s="62" t="str">
        <f>IFERROR(VLOOKUP($B184,блюда!$B$11:$I$65,6,FALSE)*$C184/100,"")</f>
        <v/>
      </c>
      <c r="G184" s="62" t="str">
        <f>IFERROR(VLOOKUP($B184,блюда!$B$11:$I$65,7,FALSE)*$C184/100,"")</f>
        <v/>
      </c>
      <c r="H184" s="62" t="str">
        <f>IFERROR(VLOOKUP($B184,блюда!$B$11:$I$65,8,FALSE),"")</f>
        <v/>
      </c>
    </row>
    <row r="185" spans="1:10" s="63" customFormat="1" ht="10.199999999999999" customHeight="1" x14ac:dyDescent="0.2">
      <c r="B185" s="60"/>
      <c r="C185" s="61"/>
      <c r="D185" s="62" t="str">
        <f>IFERROR(VLOOKUP($B185,блюда!$B$11:$I$65,4,FALSE)*$C185/100,"")</f>
        <v/>
      </c>
      <c r="E185" s="62" t="str">
        <f>IFERROR(VLOOKUP($B185,блюда!$B$11:$I$65,5,FALSE)*$C185/100,"")</f>
        <v/>
      </c>
      <c r="F185" s="62" t="str">
        <f>IFERROR(VLOOKUP($B185,блюда!$B$11:$I$65,6,FALSE)*$C185/100,"")</f>
        <v/>
      </c>
      <c r="G185" s="62" t="str">
        <f>IFERROR(VLOOKUP($B185,блюда!$B$11:$I$65,7,FALSE)*$C185/100,"")</f>
        <v/>
      </c>
      <c r="H185" s="62" t="str">
        <f>IFERROR(VLOOKUP($B185,блюда!$B$11:$I$65,8,FALSE),"")</f>
        <v/>
      </c>
    </row>
    <row r="186" spans="1:10" s="63" customFormat="1" ht="10.199999999999999" customHeight="1" x14ac:dyDescent="0.2">
      <c r="B186" s="60"/>
      <c r="C186" s="61"/>
      <c r="D186" s="62" t="str">
        <f>IFERROR(VLOOKUP($B186,блюда!$B$11:$I$65,4,FALSE)*$C186/100,"")</f>
        <v/>
      </c>
      <c r="E186" s="62" t="str">
        <f>IFERROR(VLOOKUP($B186,блюда!$B$11:$I$65,5,FALSE)*$C186/100,"")</f>
        <v/>
      </c>
      <c r="F186" s="62" t="str">
        <f>IFERROR(VLOOKUP($B186,блюда!$B$11:$I$65,6,FALSE)*$C186/100,"")</f>
        <v/>
      </c>
      <c r="G186" s="62" t="str">
        <f>IFERROR(VLOOKUP($B186,блюда!$B$11:$I$65,7,FALSE)*$C186/100,"")</f>
        <v/>
      </c>
      <c r="H186" s="62" t="str">
        <f>IFERROR(VLOOKUP($B186,блюда!$B$11:$I$65,8,FALSE),"")</f>
        <v/>
      </c>
    </row>
    <row r="187" spans="1:10" s="63" customFormat="1" ht="10.199999999999999" customHeight="1" x14ac:dyDescent="0.2">
      <c r="B187" s="60"/>
      <c r="C187" s="61"/>
      <c r="D187" s="62" t="str">
        <f>IFERROR(VLOOKUP($B187,блюда!$B$11:$I$65,4,FALSE)*$C187/100,"")</f>
        <v/>
      </c>
      <c r="E187" s="62" t="str">
        <f>IFERROR(VLOOKUP($B187,блюда!$B$11:$I$65,5,FALSE)*$C187/100,"")</f>
        <v/>
      </c>
      <c r="F187" s="62" t="str">
        <f>IFERROR(VLOOKUP($B187,блюда!$B$11:$I$65,6,FALSE)*$C187/100,"")</f>
        <v/>
      </c>
      <c r="G187" s="62" t="str">
        <f>IFERROR(VLOOKUP($B187,блюда!$B$11:$I$65,7,FALSE)*$C187/100,"")</f>
        <v/>
      </c>
      <c r="H187" s="62" t="str">
        <f>IFERROR(VLOOKUP($B187,блюда!$B$11:$I$65,8,FALSE),"")</f>
        <v/>
      </c>
    </row>
    <row r="188" spans="1:10" s="63" customFormat="1" ht="10.199999999999999" customHeight="1" x14ac:dyDescent="0.2">
      <c r="B188" s="60"/>
      <c r="C188" s="61"/>
      <c r="D188" s="62" t="str">
        <f>IFERROR(VLOOKUP($B188,блюда!$B$11:$I$65,4,FALSE)*$C188/100,"")</f>
        <v/>
      </c>
      <c r="E188" s="62" t="str">
        <f>IFERROR(VLOOKUP($B188,блюда!$B$11:$I$65,5,FALSE)*$C188/100,"")</f>
        <v/>
      </c>
      <c r="F188" s="62" t="str">
        <f>IFERROR(VLOOKUP($B188,блюда!$B$11:$I$65,6,FALSE)*$C188/100,"")</f>
        <v/>
      </c>
      <c r="G188" s="62" t="str">
        <f>IFERROR(VLOOKUP($B188,блюда!$B$11:$I$65,7,FALSE)*$C188/100,"")</f>
        <v/>
      </c>
      <c r="H188" s="62" t="str">
        <f>IFERROR(VLOOKUP($B188,блюда!$B$11:$I$65,8,FALSE),"")</f>
        <v/>
      </c>
    </row>
    <row r="189" spans="1:10" ht="10.199999999999999" customHeight="1" x14ac:dyDescent="0.2">
      <c r="A189" s="64" t="s">
        <v>65</v>
      </c>
      <c r="B189" s="65"/>
      <c r="C189" s="66">
        <f>SUM(C183:C188)</f>
        <v>0</v>
      </c>
      <c r="D189" s="62">
        <f>SUM(D183:D188)</f>
        <v>0</v>
      </c>
      <c r="E189" s="62">
        <f>SUM(E183:E188)</f>
        <v>0</v>
      </c>
      <c r="F189" s="62">
        <f>SUM(F183:F188)</f>
        <v>0</v>
      </c>
      <c r="G189" s="69">
        <f>SUM(G183:G188)</f>
        <v>0</v>
      </c>
      <c r="H189" s="52"/>
    </row>
    <row r="190" spans="1:10" ht="10.199999999999999" customHeight="1" x14ac:dyDescent="0.2">
      <c r="A190" s="55" t="s">
        <v>10</v>
      </c>
      <c r="B190" s="56"/>
      <c r="C190" s="57"/>
      <c r="D190" s="57"/>
      <c r="E190" s="57"/>
      <c r="F190" s="57"/>
      <c r="G190" s="58"/>
      <c r="H190" s="59"/>
    </row>
    <row r="191" spans="1:10" ht="10.199999999999999" customHeight="1" x14ac:dyDescent="0.2">
      <c r="B191" s="60" t="s">
        <v>9</v>
      </c>
      <c r="C191" s="61">
        <v>250</v>
      </c>
      <c r="D191" s="62">
        <f>IFERROR(VLOOKUP($B191,блюда!$B$11:$I$65,4,FALSE)*$C191/100,"")</f>
        <v>10</v>
      </c>
      <c r="E191" s="62">
        <f>IFERROR(VLOOKUP($B191,блюда!$B$11:$I$65,5,FALSE)*$C191/100,"")</f>
        <v>5</v>
      </c>
      <c r="F191" s="62">
        <f>IFERROR(VLOOKUP($B191,блюда!$B$11:$I$65,6,FALSE)*$C191/100,"")</f>
        <v>17.5</v>
      </c>
      <c r="G191" s="62">
        <f>IFERROR(VLOOKUP($B191,блюда!$B$11:$I$65,7,FALSE)*$C191/100,"")</f>
        <v>155</v>
      </c>
      <c r="H191" s="62" t="str">
        <f>IFERROR(VLOOKUP($B191,блюда!$B$11:$I$65,8,FALSE),"")</f>
        <v>87 (5)</v>
      </c>
    </row>
    <row r="192" spans="1:10" ht="10.199999999999999" customHeight="1" x14ac:dyDescent="0.2">
      <c r="B192" s="60" t="s">
        <v>81</v>
      </c>
      <c r="C192" s="61">
        <v>180</v>
      </c>
      <c r="D192" s="62">
        <f>IFERROR(VLOOKUP($B192,блюда!$B$11:$I$65,4,FALSE)*$C192/100,"")</f>
        <v>5.94</v>
      </c>
      <c r="E192" s="62">
        <f>IFERROR(VLOOKUP($B192,блюда!$B$11:$I$65,5,FALSE)*$C192/100,"")</f>
        <v>5.94</v>
      </c>
      <c r="F192" s="62">
        <f>IFERROR(VLOOKUP($B192,блюда!$B$11:$I$65,6,FALSE)*$C192/100,"")</f>
        <v>38.159999999999997</v>
      </c>
      <c r="G192" s="62">
        <f>IFERROR(VLOOKUP($B192,блюда!$B$11:$I$65,7,FALSE)*$C192/100,"")</f>
        <v>250.2</v>
      </c>
      <c r="H192" s="62" t="str">
        <f>IFERROR(VLOOKUP($B192,блюда!$B$11:$I$65,8,FALSE),"")</f>
        <v>203 (2)</v>
      </c>
    </row>
    <row r="193" spans="1:10" s="63" customFormat="1" ht="10.199999999999999" customHeight="1" x14ac:dyDescent="0.2">
      <c r="B193" s="60" t="s">
        <v>22</v>
      </c>
      <c r="C193" s="61">
        <v>100</v>
      </c>
      <c r="D193" s="62">
        <f>IFERROR(VLOOKUP($B193,блюда!$B$11:$I$65,4,FALSE)*$C193/100,"")</f>
        <v>19.329999999999998</v>
      </c>
      <c r="E193" s="62">
        <f>IFERROR(VLOOKUP($B193,блюда!$B$11:$I$65,5,FALSE)*$C193/100,"")</f>
        <v>4.92</v>
      </c>
      <c r="F193" s="62">
        <f>IFERROR(VLOOKUP($B193,блюда!$B$11:$I$65,6,FALSE)*$C193/100,"")</f>
        <v>12.67</v>
      </c>
      <c r="G193" s="62">
        <f>IFERROR(VLOOKUP($B193,блюда!$B$11:$I$65,7,FALSE)*$C193/100,"")</f>
        <v>171.07</v>
      </c>
      <c r="H193" s="62" t="str">
        <f>IFERROR(VLOOKUP($B193,блюда!$B$11:$I$65,8,FALSE),"")</f>
        <v>295 (3)</v>
      </c>
    </row>
    <row r="194" spans="1:10" s="63" customFormat="1" ht="10.199999999999999" customHeight="1" x14ac:dyDescent="0.2">
      <c r="B194" s="60" t="s">
        <v>12</v>
      </c>
      <c r="C194" s="61">
        <v>200</v>
      </c>
      <c r="D194" s="62">
        <f>IFERROR(VLOOKUP($B194,блюда!$B$11:$I$65,4,FALSE)*$C194/100,"")</f>
        <v>0.6</v>
      </c>
      <c r="E194" s="62">
        <f>IFERROR(VLOOKUP($B194,блюда!$B$11:$I$65,5,FALSE)*$C194/100,"")</f>
        <v>0</v>
      </c>
      <c r="F194" s="62">
        <f>IFERROR(VLOOKUP($B194,блюда!$B$11:$I$65,6,FALSE)*$C194/100,"")</f>
        <v>22.8</v>
      </c>
      <c r="G194" s="62">
        <f>IFERROR(VLOOKUP($B194,блюда!$B$11:$I$65,7,FALSE)*$C194/100,"")</f>
        <v>93.2</v>
      </c>
      <c r="H194" s="62" t="str">
        <f>IFERROR(VLOOKUP($B194,блюда!$B$11:$I$65,8,FALSE),"")</f>
        <v>349 (3)</v>
      </c>
    </row>
    <row r="195" spans="1:10" ht="10.199999999999999" customHeight="1" x14ac:dyDescent="0.2">
      <c r="B195" s="60" t="s">
        <v>7</v>
      </c>
      <c r="C195" s="61">
        <v>30</v>
      </c>
      <c r="D195" s="62">
        <f>IFERROR(VLOOKUP($B195,блюда!$B$11:$I$65,4,FALSE)*$C195/100,"")</f>
        <v>2.7</v>
      </c>
      <c r="E195" s="62">
        <f>IFERROR(VLOOKUP($B195,блюда!$B$11:$I$65,5,FALSE)*$C195/100,"")</f>
        <v>0.3</v>
      </c>
      <c r="F195" s="62">
        <f>IFERROR(VLOOKUP($B195,блюда!$B$11:$I$65,6,FALSE)*$C195/100,"")</f>
        <v>17.100000000000001</v>
      </c>
      <c r="G195" s="62">
        <f>IFERROR(VLOOKUP($B195,блюда!$B$11:$I$65,7,FALSE)*$C195/100,"")</f>
        <v>94.8</v>
      </c>
      <c r="H195" s="62" t="str">
        <f>IFERROR(VLOOKUP($B195,блюда!$B$11:$I$65,8,FALSE),"")</f>
        <v>т/н</v>
      </c>
    </row>
    <row r="196" spans="1:10" ht="10.199999999999999" customHeight="1" x14ac:dyDescent="0.2">
      <c r="B196" s="60" t="s">
        <v>8</v>
      </c>
      <c r="C196" s="61">
        <v>30</v>
      </c>
      <c r="D196" s="62">
        <f>IFERROR(VLOOKUP($B196,блюда!$B$11:$I$65,4,FALSE)*$C196/100,"")</f>
        <v>0.3</v>
      </c>
      <c r="E196" s="62">
        <f>IFERROR(VLOOKUP($B196,блюда!$B$11:$I$65,5,FALSE)*$C196/100,"")</f>
        <v>0.3</v>
      </c>
      <c r="F196" s="62">
        <f>IFERROR(VLOOKUP($B196,блюда!$B$11:$I$65,6,FALSE)*$C196/100,"")</f>
        <v>9.9</v>
      </c>
      <c r="G196" s="62">
        <f>IFERROR(VLOOKUP($B196,блюда!$B$11:$I$65,7,FALSE)*$C196/100,"")</f>
        <v>81.900000000000006</v>
      </c>
      <c r="H196" s="62" t="str">
        <f>IFERROR(VLOOKUP($B196,блюда!$B$11:$I$65,8,FALSE),"")</f>
        <v>т/н</v>
      </c>
    </row>
    <row r="197" spans="1:10" ht="10.199999999999999" customHeight="1" x14ac:dyDescent="0.2">
      <c r="B197" s="60"/>
      <c r="C197" s="61"/>
      <c r="D197" s="62" t="str">
        <f>IFERROR(VLOOKUP($B197,блюда!$B$11:$I$65,4,FALSE)*$C197/100,"")</f>
        <v/>
      </c>
      <c r="E197" s="62" t="str">
        <f>IFERROR(VLOOKUP($B197,блюда!$B$11:$I$65,5,FALSE)*$C197/100,"")</f>
        <v/>
      </c>
      <c r="F197" s="62" t="str">
        <f>IFERROR(VLOOKUP($B197,блюда!$B$11:$I$65,6,FALSE)*$C197/100,"")</f>
        <v/>
      </c>
      <c r="G197" s="62" t="str">
        <f>IFERROR(VLOOKUP($B197,блюда!$B$11:$I$65,7,FALSE)*$C197/100,"")</f>
        <v/>
      </c>
      <c r="H197" s="62" t="str">
        <f>IFERROR(VLOOKUP($B197,блюда!$B$11:$I$65,8,FALSE),"")</f>
        <v/>
      </c>
    </row>
    <row r="198" spans="1:10" x14ac:dyDescent="0.2">
      <c r="A198" s="67" t="s">
        <v>66</v>
      </c>
      <c r="B198" s="68"/>
      <c r="C198" s="66">
        <f>SUM(C191:C197)</f>
        <v>790</v>
      </c>
      <c r="D198" s="62">
        <f>SUM(D191:D197)</f>
        <v>38.869999999999997</v>
      </c>
      <c r="E198" s="62">
        <f>SUM(E191:E197)</f>
        <v>16.46</v>
      </c>
      <c r="F198" s="62">
        <f>SUM(F191:F197)</f>
        <v>118.13</v>
      </c>
      <c r="G198" s="69">
        <f>SUM(G191:G197)</f>
        <v>846.17</v>
      </c>
      <c r="H198" s="52"/>
    </row>
    <row r="199" spans="1:10" x14ac:dyDescent="0.2">
      <c r="A199" s="67" t="s">
        <v>67</v>
      </c>
      <c r="B199" s="68"/>
      <c r="C199" s="66">
        <f>SUM(C189,C198)</f>
        <v>790</v>
      </c>
      <c r="D199" s="62">
        <f>SUM(D189,D198)</f>
        <v>38.869999999999997</v>
      </c>
      <c r="E199" s="62">
        <f>SUM(E189,E198)</f>
        <v>16.46</v>
      </c>
      <c r="F199" s="62">
        <f>SUM(F189,F198)</f>
        <v>118.13</v>
      </c>
      <c r="G199" s="69">
        <f>SUM(G189,G198)</f>
        <v>846.17</v>
      </c>
      <c r="H199" s="52"/>
    </row>
    <row r="200" spans="1:10" x14ac:dyDescent="0.2">
      <c r="A200" s="74"/>
      <c r="B200" s="75"/>
      <c r="C200" s="74"/>
      <c r="D200" s="76"/>
      <c r="E200" s="76"/>
      <c r="F200" s="76"/>
      <c r="G200" s="77"/>
      <c r="H200" s="78"/>
    </row>
    <row r="201" spans="1:10" x14ac:dyDescent="0.2">
      <c r="A201" s="74"/>
      <c r="B201" s="75"/>
      <c r="C201" s="74"/>
      <c r="D201" s="76"/>
      <c r="E201" s="76"/>
      <c r="F201" s="76"/>
      <c r="G201" s="77"/>
      <c r="H201" s="78"/>
    </row>
    <row r="202" spans="1:10" x14ac:dyDescent="0.2">
      <c r="A202" s="74"/>
      <c r="B202" s="75"/>
      <c r="C202" s="74"/>
      <c r="D202" s="76"/>
      <c r="E202" s="76"/>
      <c r="F202" s="76"/>
      <c r="G202" s="77"/>
      <c r="H202" s="78"/>
    </row>
    <row r="203" spans="1:10" x14ac:dyDescent="0.2">
      <c r="A203" s="74"/>
      <c r="B203" s="75"/>
      <c r="C203" s="74"/>
      <c r="D203" s="76"/>
      <c r="E203" s="76"/>
      <c r="F203" s="76"/>
      <c r="G203" s="77"/>
      <c r="H203" s="78"/>
    </row>
    <row r="208" spans="1:10" x14ac:dyDescent="0.2">
      <c r="A208" s="88" t="s">
        <v>134</v>
      </c>
      <c r="B208" s="88"/>
      <c r="C208" s="88"/>
      <c r="D208" s="88"/>
      <c r="E208" s="88"/>
      <c r="F208" s="88"/>
      <c r="G208" s="88"/>
      <c r="H208" s="88"/>
      <c r="I208" s="49"/>
      <c r="J208" s="49"/>
    </row>
    <row r="209" spans="1:10" x14ac:dyDescent="0.2">
      <c r="A209" s="90" t="s">
        <v>24</v>
      </c>
      <c r="B209" s="90"/>
      <c r="C209" s="90"/>
      <c r="D209" s="90"/>
      <c r="E209" s="90"/>
      <c r="F209" s="90"/>
      <c r="G209" s="90"/>
      <c r="H209" s="90"/>
      <c r="I209" s="90"/>
      <c r="J209" s="90"/>
    </row>
    <row r="210" spans="1:10" x14ac:dyDescent="0.2">
      <c r="A210" s="91"/>
      <c r="B210" s="91"/>
      <c r="C210" s="91"/>
      <c r="D210" s="91"/>
      <c r="E210" s="91"/>
      <c r="F210" s="91"/>
      <c r="G210" s="91"/>
      <c r="H210" s="91"/>
      <c r="I210" s="91"/>
      <c r="J210" s="91"/>
    </row>
    <row r="211" spans="1:10" x14ac:dyDescent="0.2">
      <c r="A211" s="41" t="s">
        <v>0</v>
      </c>
      <c r="B211" s="42"/>
      <c r="C211" s="71" t="s">
        <v>138</v>
      </c>
      <c r="D211" s="72" t="s">
        <v>137</v>
      </c>
      <c r="E211" s="72"/>
      <c r="F211" s="43" t="s">
        <v>30</v>
      </c>
      <c r="G211" s="70" t="s">
        <v>144</v>
      </c>
      <c r="H211" s="44" t="s">
        <v>136</v>
      </c>
      <c r="I211" s="49"/>
      <c r="J211" s="49"/>
    </row>
    <row r="212" spans="1:10" x14ac:dyDescent="0.2">
      <c r="A212" s="49"/>
      <c r="B212" s="42"/>
      <c r="C212" s="73" t="s">
        <v>140</v>
      </c>
      <c r="D212" s="45">
        <v>2</v>
      </c>
      <c r="E212" s="46"/>
      <c r="F212" s="49"/>
      <c r="G212" s="47"/>
      <c r="H212" s="48"/>
      <c r="I212" s="89"/>
      <c r="J212" s="89"/>
    </row>
    <row r="213" spans="1:10" ht="20.399999999999999" x14ac:dyDescent="0.2">
      <c r="A213" s="87" t="s">
        <v>26</v>
      </c>
      <c r="B213" s="87" t="s">
        <v>27</v>
      </c>
      <c r="C213" s="87" t="s">
        <v>28</v>
      </c>
      <c r="D213" s="87" t="s">
        <v>1</v>
      </c>
      <c r="E213" s="87"/>
      <c r="F213" s="87"/>
      <c r="G213" s="87" t="s">
        <v>2</v>
      </c>
      <c r="H213" s="50" t="s">
        <v>29</v>
      </c>
    </row>
    <row r="214" spans="1:10" x14ac:dyDescent="0.2">
      <c r="A214" s="87"/>
      <c r="B214" s="87"/>
      <c r="C214" s="87"/>
      <c r="D214" s="51" t="s">
        <v>3</v>
      </c>
      <c r="E214" s="51" t="s">
        <v>4</v>
      </c>
      <c r="F214" s="51" t="s">
        <v>5</v>
      </c>
      <c r="G214" s="87"/>
      <c r="H214" s="52"/>
    </row>
    <row r="215" spans="1:10" x14ac:dyDescent="0.2">
      <c r="A215" s="53">
        <v>1</v>
      </c>
      <c r="B215" s="53">
        <v>2</v>
      </c>
      <c r="C215" s="53">
        <v>3</v>
      </c>
      <c r="D215" s="53">
        <v>4</v>
      </c>
      <c r="E215" s="53">
        <v>5</v>
      </c>
      <c r="F215" s="53">
        <v>6</v>
      </c>
      <c r="G215" s="53">
        <v>7</v>
      </c>
      <c r="H215" s="54"/>
    </row>
    <row r="216" spans="1:10" ht="10.199999999999999" customHeight="1" x14ac:dyDescent="0.2">
      <c r="A216" s="55" t="s">
        <v>50</v>
      </c>
      <c r="B216" s="56"/>
      <c r="C216" s="57"/>
      <c r="D216" s="57"/>
      <c r="E216" s="57"/>
      <c r="F216" s="57"/>
      <c r="G216" s="58"/>
      <c r="H216" s="59"/>
    </row>
    <row r="217" spans="1:10" ht="10.199999999999999" customHeight="1" x14ac:dyDescent="0.2">
      <c r="B217" s="60"/>
      <c r="C217" s="61"/>
      <c r="D217" s="62" t="str">
        <f>IFERROR(VLOOKUP($B217,блюда!$B$11:$I$65,4,FALSE)*$C217/100,"")</f>
        <v/>
      </c>
      <c r="E217" s="62" t="str">
        <f>IFERROR(VLOOKUP($B217,блюда!$B$11:$I$65,5,FALSE)*$C217/100,"")</f>
        <v/>
      </c>
      <c r="F217" s="62" t="str">
        <f>IFERROR(VLOOKUP($B217,блюда!$B$11:$I$65,6,FALSE)*$C217/100,"")</f>
        <v/>
      </c>
      <c r="G217" s="62" t="str">
        <f>IFERROR(VLOOKUP($B217,блюда!$B$11:$I$65,7,FALSE)*$C217/100,"")</f>
        <v/>
      </c>
      <c r="H217" s="62" t="str">
        <f>IFERROR(VLOOKUP($B217,блюда!$B$11:$I$65,8,FALSE),"")</f>
        <v/>
      </c>
    </row>
    <row r="218" spans="1:10" ht="10.199999999999999" customHeight="1" x14ac:dyDescent="0.2">
      <c r="B218" s="60"/>
      <c r="C218" s="61"/>
      <c r="D218" s="62" t="str">
        <f>IFERROR(VLOOKUP($B218,блюда!$B$11:$I$65,4,FALSE)*$C218/100,"")</f>
        <v/>
      </c>
      <c r="E218" s="62" t="str">
        <f>IFERROR(VLOOKUP($B218,блюда!$B$11:$I$65,5,FALSE)*$C218/100,"")</f>
        <v/>
      </c>
      <c r="F218" s="62" t="str">
        <f>IFERROR(VLOOKUP($B218,блюда!$B$11:$I$65,6,FALSE)*$C218/100,"")</f>
        <v/>
      </c>
      <c r="G218" s="62" t="str">
        <f>IFERROR(VLOOKUP($B218,блюда!$B$11:$I$65,7,FALSE)*$C218/100,"")</f>
        <v/>
      </c>
      <c r="H218" s="62" t="str">
        <f>IFERROR(VLOOKUP($B218,блюда!$B$11:$I$65,8,FALSE),"")</f>
        <v/>
      </c>
    </row>
    <row r="219" spans="1:10" s="63" customFormat="1" ht="10.199999999999999" customHeight="1" x14ac:dyDescent="0.2">
      <c r="B219" s="60"/>
      <c r="C219" s="61"/>
      <c r="D219" s="62" t="str">
        <f>IFERROR(VLOOKUP($B219,блюда!$B$11:$I$65,4,FALSE)*$C219/100,"")</f>
        <v/>
      </c>
      <c r="E219" s="62" t="str">
        <f>IFERROR(VLOOKUP($B219,блюда!$B$11:$I$65,5,FALSE)*$C219/100,"")</f>
        <v/>
      </c>
      <c r="F219" s="62" t="str">
        <f>IFERROR(VLOOKUP($B219,блюда!$B$11:$I$65,6,FALSE)*$C219/100,"")</f>
        <v/>
      </c>
      <c r="G219" s="62" t="str">
        <f>IFERROR(VLOOKUP($B219,блюда!$B$11:$I$65,7,FALSE)*$C219/100,"")</f>
        <v/>
      </c>
      <c r="H219" s="62" t="str">
        <f>IFERROR(VLOOKUP($B219,блюда!$B$11:$I$65,8,FALSE),"")</f>
        <v/>
      </c>
    </row>
    <row r="220" spans="1:10" s="63" customFormat="1" ht="10.199999999999999" customHeight="1" x14ac:dyDescent="0.2">
      <c r="B220" s="60"/>
      <c r="C220" s="61"/>
      <c r="D220" s="62" t="str">
        <f>IFERROR(VLOOKUP($B220,блюда!$B$11:$I$65,4,FALSE)*$C220/100,"")</f>
        <v/>
      </c>
      <c r="E220" s="62" t="str">
        <f>IFERROR(VLOOKUP($B220,блюда!$B$11:$I$65,5,FALSE)*$C220/100,"")</f>
        <v/>
      </c>
      <c r="F220" s="62" t="str">
        <f>IFERROR(VLOOKUP($B220,блюда!$B$11:$I$65,6,FALSE)*$C220/100,"")</f>
        <v/>
      </c>
      <c r="G220" s="62" t="str">
        <f>IFERROR(VLOOKUP($B220,блюда!$B$11:$I$65,7,FALSE)*$C220/100,"")</f>
        <v/>
      </c>
      <c r="H220" s="62" t="str">
        <f>IFERROR(VLOOKUP($B220,блюда!$B$11:$I$65,8,FALSE),"")</f>
        <v/>
      </c>
    </row>
    <row r="221" spans="1:10" s="63" customFormat="1" ht="10.199999999999999" customHeight="1" x14ac:dyDescent="0.2">
      <c r="B221" s="60"/>
      <c r="C221" s="61"/>
      <c r="D221" s="62" t="str">
        <f>IFERROR(VLOOKUP($B221,блюда!$B$11:$I$65,4,FALSE)*$C221/100,"")</f>
        <v/>
      </c>
      <c r="E221" s="62" t="str">
        <f>IFERROR(VLOOKUP($B221,блюда!$B$11:$I$65,5,FALSE)*$C221/100,"")</f>
        <v/>
      </c>
      <c r="F221" s="62" t="str">
        <f>IFERROR(VLOOKUP($B221,блюда!$B$11:$I$65,6,FALSE)*$C221/100,"")</f>
        <v/>
      </c>
      <c r="G221" s="62" t="str">
        <f>IFERROR(VLOOKUP($B221,блюда!$B$11:$I$65,7,FALSE)*$C221/100,"")</f>
        <v/>
      </c>
      <c r="H221" s="62" t="str">
        <f>IFERROR(VLOOKUP($B221,блюда!$B$11:$I$65,8,FALSE),"")</f>
        <v/>
      </c>
    </row>
    <row r="222" spans="1:10" s="63" customFormat="1" ht="10.199999999999999" customHeight="1" x14ac:dyDescent="0.2">
      <c r="B222" s="60"/>
      <c r="C222" s="61"/>
      <c r="D222" s="62" t="str">
        <f>IFERROR(VLOOKUP($B222,блюда!$B$11:$I$65,4,FALSE)*$C222/100,"")</f>
        <v/>
      </c>
      <c r="E222" s="62" t="str">
        <f>IFERROR(VLOOKUP($B222,блюда!$B$11:$I$65,5,FALSE)*$C222/100,"")</f>
        <v/>
      </c>
      <c r="F222" s="62" t="str">
        <f>IFERROR(VLOOKUP($B222,блюда!$B$11:$I$65,6,FALSE)*$C222/100,"")</f>
        <v/>
      </c>
      <c r="G222" s="62" t="str">
        <f>IFERROR(VLOOKUP($B222,блюда!$B$11:$I$65,7,FALSE)*$C222/100,"")</f>
        <v/>
      </c>
      <c r="H222" s="62" t="str">
        <f>IFERROR(VLOOKUP($B222,блюда!$B$11:$I$65,8,FALSE),"")</f>
        <v/>
      </c>
    </row>
    <row r="223" spans="1:10" ht="10.199999999999999" customHeight="1" x14ac:dyDescent="0.2">
      <c r="A223" s="64" t="s">
        <v>65</v>
      </c>
      <c r="B223" s="65"/>
      <c r="C223" s="66">
        <f>SUM(C217:C222)</f>
        <v>0</v>
      </c>
      <c r="D223" s="62">
        <f>SUM(D217:D222)</f>
        <v>0</v>
      </c>
      <c r="E223" s="62">
        <f>SUM(E217:E222)</f>
        <v>0</v>
      </c>
      <c r="F223" s="62">
        <f>SUM(F217:F222)</f>
        <v>0</v>
      </c>
      <c r="G223" s="69">
        <f>SUM(G217:G222)</f>
        <v>0</v>
      </c>
      <c r="H223" s="52"/>
    </row>
    <row r="224" spans="1:10" ht="10.199999999999999" customHeight="1" x14ac:dyDescent="0.2">
      <c r="A224" s="55" t="s">
        <v>10</v>
      </c>
      <c r="B224" s="56"/>
      <c r="C224" s="57"/>
      <c r="D224" s="57"/>
      <c r="E224" s="57"/>
      <c r="F224" s="57"/>
      <c r="G224" s="58"/>
      <c r="H224" s="59"/>
    </row>
    <row r="225" spans="1:8" ht="10.199999999999999" customHeight="1" x14ac:dyDescent="0.2">
      <c r="B225" s="60" t="s">
        <v>80</v>
      </c>
      <c r="C225" s="61">
        <v>250</v>
      </c>
      <c r="D225" s="62">
        <f>IFERROR(VLOOKUP($B225,блюда!$B$11:$I$65,4,FALSE)*$C225/100,"")</f>
        <v>5</v>
      </c>
      <c r="E225" s="62">
        <f>IFERROR(VLOOKUP($B225,блюда!$B$11:$I$65,5,FALSE)*$C225/100,"")</f>
        <v>5</v>
      </c>
      <c r="F225" s="62">
        <f>IFERROR(VLOOKUP($B225,блюда!$B$11:$I$65,6,FALSE)*$C225/100,"")</f>
        <v>15</v>
      </c>
      <c r="G225" s="62">
        <f>IFERROR(VLOOKUP($B225,блюда!$B$11:$I$65,7,FALSE)*$C225/100,"")</f>
        <v>125</v>
      </c>
      <c r="H225" s="62" t="str">
        <f>IFERROR(VLOOKUP($B225,блюда!$B$11:$I$65,8,FALSE),"")</f>
        <v>134 (1)</v>
      </c>
    </row>
    <row r="226" spans="1:8" ht="10.199999999999999" customHeight="1" x14ac:dyDescent="0.2">
      <c r="B226" s="60" t="s">
        <v>89</v>
      </c>
      <c r="C226" s="61">
        <v>200</v>
      </c>
      <c r="D226" s="62">
        <f>IFERROR(VLOOKUP($B226,блюда!$B$11:$I$65,4,FALSE)*$C226/100,"")</f>
        <v>4</v>
      </c>
      <c r="E226" s="62">
        <f>IFERROR(VLOOKUP($B226,блюда!$B$11:$I$65,5,FALSE)*$C226/100,"")</f>
        <v>6</v>
      </c>
      <c r="F226" s="62">
        <f>IFERROR(VLOOKUP($B226,блюда!$B$11:$I$65,6,FALSE)*$C226/100,"")</f>
        <v>50</v>
      </c>
      <c r="G226" s="62">
        <f>IFERROR(VLOOKUP($B226,блюда!$B$11:$I$65,7,FALSE)*$C226/100,"")</f>
        <v>284</v>
      </c>
      <c r="H226" s="62" t="str">
        <f>IFERROR(VLOOKUP($B226,блюда!$B$11:$I$65,8,FALSE),"")</f>
        <v>304 (3)</v>
      </c>
    </row>
    <row r="227" spans="1:8" s="63" customFormat="1" ht="10.199999999999999" customHeight="1" x14ac:dyDescent="0.2">
      <c r="B227" s="60" t="s">
        <v>32</v>
      </c>
      <c r="C227" s="61">
        <v>90</v>
      </c>
      <c r="D227" s="62">
        <f>IFERROR(VLOOKUP($B227,блюда!$B$11:$I$65,4,FALSE)*$C227/100,"")</f>
        <v>18</v>
      </c>
      <c r="E227" s="62">
        <f>IFERROR(VLOOKUP($B227,блюда!$B$11:$I$65,5,FALSE)*$C227/100,"")</f>
        <v>11.25</v>
      </c>
      <c r="F227" s="62">
        <f>IFERROR(VLOOKUP($B227,блюда!$B$11:$I$65,6,FALSE)*$C227/100,"")</f>
        <v>0</v>
      </c>
      <c r="G227" s="62">
        <f>IFERROR(VLOOKUP($B227,блюда!$B$11:$I$65,7,FALSE)*$C227/100,"")</f>
        <v>139.5</v>
      </c>
      <c r="H227" s="62" t="str">
        <f>IFERROR(VLOOKUP($B227,блюда!$B$11:$I$65,8,FALSE),"")</f>
        <v>487(1)</v>
      </c>
    </row>
    <row r="228" spans="1:8" s="63" customFormat="1" ht="10.199999999999999" customHeight="1" x14ac:dyDescent="0.2">
      <c r="B228" s="60" t="s">
        <v>15</v>
      </c>
      <c r="C228" s="61">
        <v>200</v>
      </c>
      <c r="D228" s="62">
        <f>IFERROR(VLOOKUP($B228,блюда!$B$11:$I$65,4,FALSE)*$C228/100,"")</f>
        <v>2</v>
      </c>
      <c r="E228" s="62">
        <f>IFERROR(VLOOKUP($B228,блюда!$B$11:$I$65,5,FALSE)*$C228/100,"")</f>
        <v>0</v>
      </c>
      <c r="F228" s="62">
        <f>IFERROR(VLOOKUP($B228,блюда!$B$11:$I$65,6,FALSE)*$C228/100,"")</f>
        <v>20</v>
      </c>
      <c r="G228" s="62">
        <f>IFERROR(VLOOKUP($B228,блюда!$B$11:$I$65,7,FALSE)*$C228/100,"")</f>
        <v>84.8</v>
      </c>
      <c r="H228" s="62" t="str">
        <f>IFERROR(VLOOKUP($B228,блюда!$B$11:$I$65,8,FALSE),"")</f>
        <v>389 (3)</v>
      </c>
    </row>
    <row r="229" spans="1:8" ht="10.199999999999999" customHeight="1" x14ac:dyDescent="0.2">
      <c r="B229" s="60" t="s">
        <v>7</v>
      </c>
      <c r="C229" s="61">
        <v>30</v>
      </c>
      <c r="D229" s="62">
        <f>IFERROR(VLOOKUP($B229,блюда!$B$11:$I$65,4,FALSE)*$C229/100,"")</f>
        <v>2.7</v>
      </c>
      <c r="E229" s="62">
        <f>IFERROR(VLOOKUP($B229,блюда!$B$11:$I$65,5,FALSE)*$C229/100,"")</f>
        <v>0.3</v>
      </c>
      <c r="F229" s="62">
        <f>IFERROR(VLOOKUP($B229,блюда!$B$11:$I$65,6,FALSE)*$C229/100,"")</f>
        <v>17.100000000000001</v>
      </c>
      <c r="G229" s="62">
        <f>IFERROR(VLOOKUP($B229,блюда!$B$11:$I$65,7,FALSE)*$C229/100,"")</f>
        <v>94.8</v>
      </c>
      <c r="H229" s="62" t="str">
        <f>IFERROR(VLOOKUP($B229,блюда!$B$11:$I$65,8,FALSE),"")</f>
        <v>т/н</v>
      </c>
    </row>
    <row r="230" spans="1:8" ht="10.199999999999999" customHeight="1" x14ac:dyDescent="0.2">
      <c r="B230" s="60" t="s">
        <v>8</v>
      </c>
      <c r="C230" s="61">
        <v>30</v>
      </c>
      <c r="D230" s="62">
        <f>IFERROR(VLOOKUP($B230,блюда!$B$11:$I$65,4,FALSE)*$C230/100,"")</f>
        <v>0.3</v>
      </c>
      <c r="E230" s="62">
        <f>IFERROR(VLOOKUP($B230,блюда!$B$11:$I$65,5,FALSE)*$C230/100,"")</f>
        <v>0.3</v>
      </c>
      <c r="F230" s="62">
        <f>IFERROR(VLOOKUP($B230,блюда!$B$11:$I$65,6,FALSE)*$C230/100,"")</f>
        <v>9.9</v>
      </c>
      <c r="G230" s="62">
        <f>IFERROR(VLOOKUP($B230,блюда!$B$11:$I$65,7,FALSE)*$C230/100,"")</f>
        <v>81.900000000000006</v>
      </c>
      <c r="H230" s="62" t="str">
        <f>IFERROR(VLOOKUP($B230,блюда!$B$11:$I$65,8,FALSE),"")</f>
        <v>т/н</v>
      </c>
    </row>
    <row r="231" spans="1:8" ht="10.199999999999999" customHeight="1" x14ac:dyDescent="0.2">
      <c r="B231" s="60"/>
      <c r="C231" s="61"/>
      <c r="D231" s="62" t="str">
        <f>IFERROR(VLOOKUP($B231,блюда!$B$11:$I$65,4,FALSE)*$C231/100,"")</f>
        <v/>
      </c>
      <c r="E231" s="62" t="str">
        <f>IFERROR(VLOOKUP($B231,блюда!$B$11:$I$65,5,FALSE)*$C231/100,"")</f>
        <v/>
      </c>
      <c r="F231" s="62" t="str">
        <f>IFERROR(VLOOKUP($B231,блюда!$B$11:$I$65,6,FALSE)*$C231/100,"")</f>
        <v/>
      </c>
      <c r="G231" s="62" t="str">
        <f>IFERROR(VLOOKUP($B231,блюда!$B$11:$I$65,7,FALSE)*$C231/100,"")</f>
        <v/>
      </c>
      <c r="H231" s="62" t="str">
        <f>IFERROR(VLOOKUP($B231,блюда!$B$11:$I$65,8,FALSE),"")</f>
        <v/>
      </c>
    </row>
    <row r="232" spans="1:8" x14ac:dyDescent="0.2">
      <c r="A232" s="67" t="s">
        <v>66</v>
      </c>
      <c r="B232" s="68"/>
      <c r="C232" s="66">
        <f>SUM(C225:C231)</f>
        <v>800</v>
      </c>
      <c r="D232" s="62">
        <f>SUM(D225:D231)</f>
        <v>32</v>
      </c>
      <c r="E232" s="62">
        <f>SUM(E225:E231)</f>
        <v>22.85</v>
      </c>
      <c r="F232" s="62">
        <f>SUM(F225:F231)</f>
        <v>112</v>
      </c>
      <c r="G232" s="69">
        <f>SUM(G225:G231)</f>
        <v>809.99999999999989</v>
      </c>
      <c r="H232" s="52"/>
    </row>
    <row r="233" spans="1:8" x14ac:dyDescent="0.2">
      <c r="A233" s="67" t="s">
        <v>67</v>
      </c>
      <c r="B233" s="68"/>
      <c r="C233" s="66">
        <f>SUM(C223,C232)</f>
        <v>800</v>
      </c>
      <c r="D233" s="62">
        <f>SUM(D223,D232)</f>
        <v>32</v>
      </c>
      <c r="E233" s="62">
        <f>SUM(E223,E232)</f>
        <v>22.85</v>
      </c>
      <c r="F233" s="62">
        <f>SUM(F223,F232)</f>
        <v>112</v>
      </c>
      <c r="G233" s="69">
        <f>SUM(G223,G232)</f>
        <v>809.99999999999989</v>
      </c>
      <c r="H233" s="52"/>
    </row>
    <row r="234" spans="1:8" x14ac:dyDescent="0.2">
      <c r="A234" s="74"/>
      <c r="B234" s="75"/>
      <c r="C234" s="74"/>
      <c r="D234" s="76"/>
      <c r="E234" s="76"/>
      <c r="F234" s="76"/>
      <c r="G234" s="77"/>
      <c r="H234" s="78"/>
    </row>
    <row r="235" spans="1:8" x14ac:dyDescent="0.2">
      <c r="A235" s="74"/>
      <c r="B235" s="75"/>
      <c r="C235" s="74"/>
      <c r="D235" s="76"/>
      <c r="E235" s="76"/>
      <c r="F235" s="76"/>
      <c r="G235" s="77"/>
      <c r="H235" s="78"/>
    </row>
    <row r="236" spans="1:8" x14ac:dyDescent="0.2">
      <c r="A236" s="74"/>
      <c r="B236" s="75"/>
      <c r="C236" s="74"/>
      <c r="D236" s="76"/>
      <c r="E236" s="76"/>
      <c r="F236" s="76"/>
      <c r="G236" s="77"/>
      <c r="H236" s="78"/>
    </row>
    <row r="237" spans="1:8" x14ac:dyDescent="0.2">
      <c r="A237" s="74"/>
      <c r="B237" s="75"/>
      <c r="C237" s="74"/>
      <c r="D237" s="76"/>
      <c r="E237" s="76"/>
      <c r="F237" s="76"/>
      <c r="G237" s="77"/>
      <c r="H237" s="78"/>
    </row>
    <row r="238" spans="1:8" x14ac:dyDescent="0.2">
      <c r="A238" s="74"/>
      <c r="B238" s="75"/>
      <c r="C238" s="74"/>
      <c r="D238" s="76"/>
      <c r="E238" s="76"/>
      <c r="F238" s="76"/>
      <c r="G238" s="77"/>
      <c r="H238" s="78"/>
    </row>
    <row r="243" spans="1:10" x14ac:dyDescent="0.2">
      <c r="A243" s="88" t="s">
        <v>134</v>
      </c>
      <c r="B243" s="88"/>
      <c r="C243" s="88"/>
      <c r="D243" s="88"/>
      <c r="E243" s="88"/>
      <c r="F243" s="88"/>
      <c r="G243" s="88"/>
      <c r="H243" s="88"/>
      <c r="I243" s="49"/>
      <c r="J243" s="49"/>
    </row>
    <row r="244" spans="1:10" x14ac:dyDescent="0.2">
      <c r="A244" s="90" t="s">
        <v>24</v>
      </c>
      <c r="B244" s="90"/>
      <c r="C244" s="90"/>
      <c r="D244" s="90"/>
      <c r="E244" s="90"/>
      <c r="F244" s="90"/>
      <c r="G244" s="90"/>
      <c r="H244" s="90"/>
      <c r="I244" s="90"/>
      <c r="J244" s="90"/>
    </row>
    <row r="245" spans="1:10" x14ac:dyDescent="0.2">
      <c r="A245" s="91"/>
      <c r="B245" s="91"/>
      <c r="C245" s="91"/>
      <c r="D245" s="91"/>
      <c r="E245" s="91"/>
      <c r="F245" s="91"/>
      <c r="G245" s="91"/>
      <c r="H245" s="91"/>
      <c r="I245" s="91"/>
      <c r="J245" s="91"/>
    </row>
    <row r="246" spans="1:10" x14ac:dyDescent="0.2">
      <c r="A246" s="41" t="s">
        <v>0</v>
      </c>
      <c r="B246" s="42"/>
      <c r="C246" s="71" t="s">
        <v>138</v>
      </c>
      <c r="D246" s="72" t="s">
        <v>141</v>
      </c>
      <c r="E246" s="72"/>
      <c r="F246" s="43" t="s">
        <v>30</v>
      </c>
      <c r="G246" s="70" t="s">
        <v>144</v>
      </c>
      <c r="H246" s="44" t="s">
        <v>136</v>
      </c>
      <c r="I246" s="49"/>
      <c r="J246" s="49"/>
    </row>
    <row r="247" spans="1:10" x14ac:dyDescent="0.2">
      <c r="A247" s="49"/>
      <c r="B247" s="42"/>
      <c r="C247" s="73" t="s">
        <v>140</v>
      </c>
      <c r="D247" s="45">
        <v>2</v>
      </c>
      <c r="E247" s="46"/>
      <c r="F247" s="49"/>
      <c r="G247" s="47"/>
      <c r="H247" s="48"/>
      <c r="I247" s="89"/>
      <c r="J247" s="89"/>
    </row>
    <row r="248" spans="1:10" ht="20.399999999999999" x14ac:dyDescent="0.2">
      <c r="A248" s="87" t="s">
        <v>26</v>
      </c>
      <c r="B248" s="87" t="s">
        <v>27</v>
      </c>
      <c r="C248" s="87" t="s">
        <v>28</v>
      </c>
      <c r="D248" s="87" t="s">
        <v>1</v>
      </c>
      <c r="E248" s="87"/>
      <c r="F248" s="87"/>
      <c r="G248" s="87" t="s">
        <v>2</v>
      </c>
      <c r="H248" s="50" t="s">
        <v>29</v>
      </c>
    </row>
    <row r="249" spans="1:10" x14ac:dyDescent="0.2">
      <c r="A249" s="87"/>
      <c r="B249" s="87"/>
      <c r="C249" s="87"/>
      <c r="D249" s="51" t="s">
        <v>3</v>
      </c>
      <c r="E249" s="51" t="s">
        <v>4</v>
      </c>
      <c r="F249" s="51" t="s">
        <v>5</v>
      </c>
      <c r="G249" s="87"/>
      <c r="H249" s="52"/>
    </row>
    <row r="250" spans="1:10" x14ac:dyDescent="0.2">
      <c r="A250" s="53">
        <v>1</v>
      </c>
      <c r="B250" s="53">
        <v>2</v>
      </c>
      <c r="C250" s="53">
        <v>3</v>
      </c>
      <c r="D250" s="53">
        <v>4</v>
      </c>
      <c r="E250" s="53">
        <v>5</v>
      </c>
      <c r="F250" s="53">
        <v>6</v>
      </c>
      <c r="G250" s="53">
        <v>7</v>
      </c>
      <c r="H250" s="54"/>
    </row>
    <row r="251" spans="1:10" ht="10.199999999999999" customHeight="1" x14ac:dyDescent="0.2">
      <c r="A251" s="55" t="s">
        <v>50</v>
      </c>
      <c r="B251" s="56"/>
      <c r="C251" s="57"/>
      <c r="D251" s="57"/>
      <c r="E251" s="57"/>
      <c r="F251" s="57"/>
      <c r="G251" s="58"/>
      <c r="H251" s="59"/>
    </row>
    <row r="252" spans="1:10" ht="10.199999999999999" customHeight="1" x14ac:dyDescent="0.2">
      <c r="B252" s="60"/>
      <c r="C252" s="61"/>
      <c r="D252" s="62" t="str">
        <f>IFERROR(VLOOKUP($B252,блюда!$B$11:$I$65,4,FALSE)*$C252/100,"")</f>
        <v/>
      </c>
      <c r="E252" s="62" t="str">
        <f>IFERROR(VLOOKUP($B252,блюда!$B$11:$I$65,5,FALSE)*$C252/100,"")</f>
        <v/>
      </c>
      <c r="F252" s="62" t="str">
        <f>IFERROR(VLOOKUP($B252,блюда!$B$11:$I$65,6,FALSE)*$C252/100,"")</f>
        <v/>
      </c>
      <c r="G252" s="62" t="str">
        <f>IFERROR(VLOOKUP($B252,блюда!$B$11:$I$65,7,FALSE)*$C252/100,"")</f>
        <v/>
      </c>
      <c r="H252" s="62" t="str">
        <f>IFERROR(VLOOKUP($B252,блюда!$B$11:$I$65,8,FALSE),"")</f>
        <v/>
      </c>
    </row>
    <row r="253" spans="1:10" ht="10.199999999999999" customHeight="1" x14ac:dyDescent="0.2">
      <c r="B253" s="60"/>
      <c r="C253" s="61"/>
      <c r="D253" s="62" t="str">
        <f>IFERROR(VLOOKUP($B253,блюда!$B$11:$I$65,4,FALSE)*$C253/100,"")</f>
        <v/>
      </c>
      <c r="E253" s="62" t="str">
        <f>IFERROR(VLOOKUP($B253,блюда!$B$11:$I$65,5,FALSE)*$C253/100,"")</f>
        <v/>
      </c>
      <c r="F253" s="62" t="str">
        <f>IFERROR(VLOOKUP($B253,блюда!$B$11:$I$65,6,FALSE)*$C253/100,"")</f>
        <v/>
      </c>
      <c r="G253" s="62" t="str">
        <f>IFERROR(VLOOKUP($B253,блюда!$B$11:$I$65,7,FALSE)*$C253/100,"")</f>
        <v/>
      </c>
      <c r="H253" s="62" t="str">
        <f>IFERROR(VLOOKUP($B253,блюда!$B$11:$I$65,8,FALSE),"")</f>
        <v/>
      </c>
    </row>
    <row r="254" spans="1:10" s="63" customFormat="1" ht="10.199999999999999" customHeight="1" x14ac:dyDescent="0.2">
      <c r="B254" s="60"/>
      <c r="C254" s="61"/>
      <c r="D254" s="62" t="str">
        <f>IFERROR(VLOOKUP($B254,блюда!$B$11:$I$65,4,FALSE)*$C254/100,"")</f>
        <v/>
      </c>
      <c r="E254" s="62" t="str">
        <f>IFERROR(VLOOKUP($B254,блюда!$B$11:$I$65,5,FALSE)*$C254/100,"")</f>
        <v/>
      </c>
      <c r="F254" s="62" t="str">
        <f>IFERROR(VLOOKUP($B254,блюда!$B$11:$I$65,6,FALSE)*$C254/100,"")</f>
        <v/>
      </c>
      <c r="G254" s="62" t="str">
        <f>IFERROR(VLOOKUP($B254,блюда!$B$11:$I$65,7,FALSE)*$C254/100,"")</f>
        <v/>
      </c>
      <c r="H254" s="62" t="str">
        <f>IFERROR(VLOOKUP($B254,блюда!$B$11:$I$65,8,FALSE),"")</f>
        <v/>
      </c>
    </row>
    <row r="255" spans="1:10" s="63" customFormat="1" ht="10.199999999999999" customHeight="1" x14ac:dyDescent="0.2">
      <c r="B255" s="60"/>
      <c r="C255" s="61"/>
      <c r="D255" s="62" t="str">
        <f>IFERROR(VLOOKUP($B255,блюда!$B$11:$I$65,4,FALSE)*$C255/100,"")</f>
        <v/>
      </c>
      <c r="E255" s="62" t="str">
        <f>IFERROR(VLOOKUP($B255,блюда!$B$11:$I$65,5,FALSE)*$C255/100,"")</f>
        <v/>
      </c>
      <c r="F255" s="62" t="str">
        <f>IFERROR(VLOOKUP($B255,блюда!$B$11:$I$65,6,FALSE)*$C255/100,"")</f>
        <v/>
      </c>
      <c r="G255" s="62" t="str">
        <f>IFERROR(VLOOKUP($B255,блюда!$B$11:$I$65,7,FALSE)*$C255/100,"")</f>
        <v/>
      </c>
      <c r="H255" s="62" t="str">
        <f>IFERROR(VLOOKUP($B255,блюда!$B$11:$I$65,8,FALSE),"")</f>
        <v/>
      </c>
    </row>
    <row r="256" spans="1:10" s="63" customFormat="1" ht="10.199999999999999" customHeight="1" x14ac:dyDescent="0.2">
      <c r="B256" s="60"/>
      <c r="C256" s="61"/>
      <c r="D256" s="62" t="str">
        <f>IFERROR(VLOOKUP($B256,блюда!$B$11:$I$65,4,FALSE)*$C256/100,"")</f>
        <v/>
      </c>
      <c r="E256" s="62" t="str">
        <f>IFERROR(VLOOKUP($B256,блюда!$B$11:$I$65,5,FALSE)*$C256/100,"")</f>
        <v/>
      </c>
      <c r="F256" s="62" t="str">
        <f>IFERROR(VLOOKUP($B256,блюда!$B$11:$I$65,6,FALSE)*$C256/100,"")</f>
        <v/>
      </c>
      <c r="G256" s="62" t="str">
        <f>IFERROR(VLOOKUP($B256,блюда!$B$11:$I$65,7,FALSE)*$C256/100,"")</f>
        <v/>
      </c>
      <c r="H256" s="62" t="str">
        <f>IFERROR(VLOOKUP($B256,блюда!$B$11:$I$65,8,FALSE),"")</f>
        <v/>
      </c>
    </row>
    <row r="257" spans="1:8" s="63" customFormat="1" ht="10.199999999999999" customHeight="1" x14ac:dyDescent="0.2">
      <c r="B257" s="60"/>
      <c r="C257" s="61"/>
      <c r="D257" s="62" t="str">
        <f>IFERROR(VLOOKUP($B257,блюда!$B$11:$I$65,4,FALSE)*$C257/100,"")</f>
        <v/>
      </c>
      <c r="E257" s="62" t="str">
        <f>IFERROR(VLOOKUP($B257,блюда!$B$11:$I$65,5,FALSE)*$C257/100,"")</f>
        <v/>
      </c>
      <c r="F257" s="62" t="str">
        <f>IFERROR(VLOOKUP($B257,блюда!$B$11:$I$65,6,FALSE)*$C257/100,"")</f>
        <v/>
      </c>
      <c r="G257" s="62" t="str">
        <f>IFERROR(VLOOKUP($B257,блюда!$B$11:$I$65,7,FALSE)*$C257/100,"")</f>
        <v/>
      </c>
      <c r="H257" s="62" t="str">
        <f>IFERROR(VLOOKUP($B257,блюда!$B$11:$I$65,8,FALSE),"")</f>
        <v/>
      </c>
    </row>
    <row r="258" spans="1:8" ht="10.199999999999999" customHeight="1" x14ac:dyDescent="0.2">
      <c r="A258" s="64" t="s">
        <v>65</v>
      </c>
      <c r="B258" s="65"/>
      <c r="C258" s="66">
        <f>SUM(C252:C257)</f>
        <v>0</v>
      </c>
      <c r="D258" s="62">
        <f>SUM(D252:D257)</f>
        <v>0</v>
      </c>
      <c r="E258" s="62">
        <f>SUM(E252:E257)</f>
        <v>0</v>
      </c>
      <c r="F258" s="62">
        <f>SUM(F252:F257)</f>
        <v>0</v>
      </c>
      <c r="G258" s="69">
        <f>SUM(G252:G257)</f>
        <v>0</v>
      </c>
      <c r="H258" s="52"/>
    </row>
    <row r="259" spans="1:8" ht="10.199999999999999" customHeight="1" x14ac:dyDescent="0.2">
      <c r="A259" s="55" t="s">
        <v>10</v>
      </c>
      <c r="B259" s="56"/>
      <c r="C259" s="57"/>
      <c r="D259" s="57"/>
      <c r="E259" s="57"/>
      <c r="F259" s="57"/>
      <c r="G259" s="58"/>
      <c r="H259" s="59"/>
    </row>
    <row r="260" spans="1:8" ht="10.199999999999999" customHeight="1" x14ac:dyDescent="0.2">
      <c r="B260" s="60" t="s">
        <v>73</v>
      </c>
      <c r="C260" s="61">
        <v>250</v>
      </c>
      <c r="D260" s="62">
        <f>IFERROR(VLOOKUP($B260,блюда!$B$11:$I$65,4,FALSE)*$C260/100,"")</f>
        <v>12.5</v>
      </c>
      <c r="E260" s="62">
        <f>IFERROR(VLOOKUP($B260,блюда!$B$11:$I$65,5,FALSE)*$C260/100,"")</f>
        <v>7.5</v>
      </c>
      <c r="F260" s="62">
        <f>IFERROR(VLOOKUP($B260,блюда!$B$11:$I$65,6,FALSE)*$C260/100,"")</f>
        <v>22.5</v>
      </c>
      <c r="G260" s="62">
        <f>IFERROR(VLOOKUP($B260,блюда!$B$11:$I$65,7,FALSE)*$C260/100,"")</f>
        <v>215</v>
      </c>
      <c r="H260" s="62" t="str">
        <f>IFERROR(VLOOKUP($B260,блюда!$B$11:$I$65,8,FALSE),"")</f>
        <v>139(1) / 107(1)</v>
      </c>
    </row>
    <row r="261" spans="1:8" ht="10.199999999999999" customHeight="1" x14ac:dyDescent="0.2">
      <c r="B261" s="60" t="s">
        <v>20</v>
      </c>
      <c r="C261" s="61">
        <v>180</v>
      </c>
      <c r="D261" s="62">
        <f>IFERROR(VLOOKUP($B261,блюда!$B$11:$I$65,4,FALSE)*$C261/100,"")</f>
        <v>9</v>
      </c>
      <c r="E261" s="62">
        <f>IFERROR(VLOOKUP($B261,блюда!$B$11:$I$65,5,FALSE)*$C261/100,"")</f>
        <v>7.2</v>
      </c>
      <c r="F261" s="62">
        <f>IFERROR(VLOOKUP($B261,блюда!$B$11:$I$65,6,FALSE)*$C261/100,"")</f>
        <v>52.2</v>
      </c>
      <c r="G261" s="62">
        <f>IFERROR(VLOOKUP($B261,блюда!$B$11:$I$65,7,FALSE)*$C261/100,"")</f>
        <v>315</v>
      </c>
      <c r="H261" s="62" t="str">
        <f>IFERROR(VLOOKUP($B261,блюда!$B$11:$I$65,8,FALSE),"")</f>
        <v>302 (3)</v>
      </c>
    </row>
    <row r="262" spans="1:8" s="63" customFormat="1" ht="10.199999999999999" customHeight="1" x14ac:dyDescent="0.2">
      <c r="B262" s="60" t="s">
        <v>17</v>
      </c>
      <c r="C262" s="61">
        <v>100</v>
      </c>
      <c r="D262" s="62">
        <f>IFERROR(VLOOKUP($B262,блюда!$B$11:$I$65,4,FALSE)*$C262/100,"")</f>
        <v>1</v>
      </c>
      <c r="E262" s="62">
        <f>IFERROR(VLOOKUP($B262,блюда!$B$11:$I$65,5,FALSE)*$C262/100,"")</f>
        <v>0</v>
      </c>
      <c r="F262" s="62">
        <f>IFERROR(VLOOKUP($B262,блюда!$B$11:$I$65,6,FALSE)*$C262/100,"")</f>
        <v>3</v>
      </c>
      <c r="G262" s="62">
        <f>IFERROR(VLOOKUP($B262,блюда!$B$11:$I$65,7,FALSE)*$C262/100,"")</f>
        <v>92.5</v>
      </c>
      <c r="H262" s="62" t="str">
        <f>IFERROR(VLOOKUP($B262,блюда!$B$11:$I$65,8,FALSE),"")</f>
        <v>229 (6)</v>
      </c>
    </row>
    <row r="263" spans="1:8" s="63" customFormat="1" ht="10.199999999999999" customHeight="1" x14ac:dyDescent="0.2">
      <c r="B263" s="60" t="s">
        <v>23</v>
      </c>
      <c r="C263" s="61">
        <v>200</v>
      </c>
      <c r="D263" s="62">
        <f>IFERROR(VLOOKUP($B263,блюда!$B$11:$I$65,4,FALSE)*$C263/100,"")</f>
        <v>0.2</v>
      </c>
      <c r="E263" s="62">
        <f>IFERROR(VLOOKUP($B263,блюда!$B$11:$I$65,5,FALSE)*$C263/100,"")</f>
        <v>0</v>
      </c>
      <c r="F263" s="62">
        <f>IFERROR(VLOOKUP($B263,блюда!$B$11:$I$65,6,FALSE)*$C263/100,"")</f>
        <v>6.5</v>
      </c>
      <c r="G263" s="62">
        <f>IFERROR(VLOOKUP($B263,блюда!$B$11:$I$65,7,FALSE)*$C263/100,"")</f>
        <v>26.4</v>
      </c>
      <c r="H263" s="62" t="str">
        <f>IFERROR(VLOOKUP($B263,блюда!$B$11:$I$65,8,FALSE),"")</f>
        <v>685 (1)</v>
      </c>
    </row>
    <row r="264" spans="1:8" ht="10.199999999999999" customHeight="1" x14ac:dyDescent="0.2">
      <c r="B264" s="60" t="s">
        <v>7</v>
      </c>
      <c r="C264" s="61">
        <v>30</v>
      </c>
      <c r="D264" s="62">
        <f>IFERROR(VLOOKUP($B264,блюда!$B$11:$I$65,4,FALSE)*$C264/100,"")</f>
        <v>2.7</v>
      </c>
      <c r="E264" s="62">
        <f>IFERROR(VLOOKUP($B264,блюда!$B$11:$I$65,5,FALSE)*$C264/100,"")</f>
        <v>0.3</v>
      </c>
      <c r="F264" s="62">
        <f>IFERROR(VLOOKUP($B264,блюда!$B$11:$I$65,6,FALSE)*$C264/100,"")</f>
        <v>17.100000000000001</v>
      </c>
      <c r="G264" s="62">
        <f>IFERROR(VLOOKUP($B264,блюда!$B$11:$I$65,7,FALSE)*$C264/100,"")</f>
        <v>94.8</v>
      </c>
      <c r="H264" s="62" t="str">
        <f>IFERROR(VLOOKUP($B264,блюда!$B$11:$I$65,8,FALSE),"")</f>
        <v>т/н</v>
      </c>
    </row>
    <row r="265" spans="1:8" ht="10.199999999999999" customHeight="1" x14ac:dyDescent="0.2">
      <c r="B265" s="60" t="s">
        <v>8</v>
      </c>
      <c r="C265" s="61">
        <v>30</v>
      </c>
      <c r="D265" s="62">
        <f>IFERROR(VLOOKUP($B265,блюда!$B$11:$I$65,4,FALSE)*$C265/100,"")</f>
        <v>0.3</v>
      </c>
      <c r="E265" s="62">
        <f>IFERROR(VLOOKUP($B265,блюда!$B$11:$I$65,5,FALSE)*$C265/100,"")</f>
        <v>0.3</v>
      </c>
      <c r="F265" s="62">
        <f>IFERROR(VLOOKUP($B265,блюда!$B$11:$I$65,6,FALSE)*$C265/100,"")</f>
        <v>9.9</v>
      </c>
      <c r="G265" s="62">
        <f>IFERROR(VLOOKUP($B265,блюда!$B$11:$I$65,7,FALSE)*$C265/100,"")</f>
        <v>81.900000000000006</v>
      </c>
      <c r="H265" s="62" t="str">
        <f>IFERROR(VLOOKUP($B265,блюда!$B$11:$I$65,8,FALSE),"")</f>
        <v>т/н</v>
      </c>
    </row>
    <row r="266" spans="1:8" ht="10.199999999999999" customHeight="1" x14ac:dyDescent="0.2">
      <c r="B266" s="60"/>
      <c r="C266" s="61"/>
      <c r="D266" s="62" t="str">
        <f>IFERROR(VLOOKUP($B266,блюда!$B$11:$I$65,4,FALSE)*$C266/100,"")</f>
        <v/>
      </c>
      <c r="E266" s="62" t="str">
        <f>IFERROR(VLOOKUP($B266,блюда!$B$11:$I$65,5,FALSE)*$C266/100,"")</f>
        <v/>
      </c>
      <c r="F266" s="62" t="str">
        <f>IFERROR(VLOOKUP($B266,блюда!$B$11:$I$65,6,FALSE)*$C266/100,"")</f>
        <v/>
      </c>
      <c r="G266" s="62" t="str">
        <f>IFERROR(VLOOKUP($B266,блюда!$B$11:$I$65,7,FALSE)*$C266/100,"")</f>
        <v/>
      </c>
      <c r="H266" s="62" t="str">
        <f>IFERROR(VLOOKUP($B266,блюда!$B$11:$I$65,8,FALSE),"")</f>
        <v/>
      </c>
    </row>
    <row r="267" spans="1:8" x14ac:dyDescent="0.2">
      <c r="A267" s="67" t="s">
        <v>66</v>
      </c>
      <c r="B267" s="68"/>
      <c r="C267" s="66">
        <f>SUM(C260:C266)</f>
        <v>790</v>
      </c>
      <c r="D267" s="62">
        <f>SUM(D260:D266)</f>
        <v>25.7</v>
      </c>
      <c r="E267" s="62">
        <f>SUM(E260:E266)</f>
        <v>15.3</v>
      </c>
      <c r="F267" s="62">
        <f>SUM(F260:F266)</f>
        <v>111.20000000000002</v>
      </c>
      <c r="G267" s="69">
        <f>SUM(G260:G266)</f>
        <v>825.59999999999991</v>
      </c>
      <c r="H267" s="52"/>
    </row>
    <row r="268" spans="1:8" x14ac:dyDescent="0.2">
      <c r="A268" s="67" t="s">
        <v>67</v>
      </c>
      <c r="B268" s="68"/>
      <c r="C268" s="66">
        <f>SUM(C258,C267)</f>
        <v>790</v>
      </c>
      <c r="D268" s="62">
        <f>SUM(D258,D267)</f>
        <v>25.7</v>
      </c>
      <c r="E268" s="62">
        <f>SUM(E258,E267)</f>
        <v>15.3</v>
      </c>
      <c r="F268" s="62">
        <f>SUM(F258,F267)</f>
        <v>111.20000000000002</v>
      </c>
      <c r="G268" s="69">
        <f>SUM(G258,G267)</f>
        <v>825.59999999999991</v>
      </c>
      <c r="H268" s="52"/>
    </row>
    <row r="269" spans="1:8" x14ac:dyDescent="0.2">
      <c r="A269" s="74"/>
      <c r="B269" s="75"/>
      <c r="C269" s="74"/>
      <c r="D269" s="76"/>
      <c r="E269" s="76"/>
      <c r="F269" s="76"/>
      <c r="G269" s="77"/>
      <c r="H269" s="78"/>
    </row>
    <row r="270" spans="1:8" x14ac:dyDescent="0.2">
      <c r="A270" s="74"/>
      <c r="B270" s="75"/>
      <c r="C270" s="74"/>
      <c r="D270" s="76"/>
      <c r="E270" s="76"/>
      <c r="F270" s="76"/>
      <c r="G270" s="77"/>
      <c r="H270" s="78"/>
    </row>
    <row r="271" spans="1:8" x14ac:dyDescent="0.2">
      <c r="A271" s="74"/>
      <c r="B271" s="75"/>
      <c r="C271" s="74"/>
      <c r="D271" s="76"/>
      <c r="E271" s="76"/>
      <c r="F271" s="76"/>
      <c r="G271" s="77"/>
      <c r="H271" s="78"/>
    </row>
    <row r="272" spans="1:8" x14ac:dyDescent="0.2">
      <c r="A272" s="74"/>
      <c r="B272" s="75"/>
      <c r="C272" s="74"/>
      <c r="D272" s="76"/>
      <c r="E272" s="76"/>
      <c r="F272" s="76"/>
      <c r="G272" s="77"/>
      <c r="H272" s="78"/>
    </row>
    <row r="277" spans="1:10" x14ac:dyDescent="0.2">
      <c r="A277" s="88" t="s">
        <v>134</v>
      </c>
      <c r="B277" s="88"/>
      <c r="C277" s="88"/>
      <c r="D277" s="88"/>
      <c r="E277" s="88"/>
      <c r="F277" s="88"/>
      <c r="G277" s="88"/>
      <c r="H277" s="88"/>
      <c r="I277" s="49"/>
      <c r="J277" s="49"/>
    </row>
    <row r="278" spans="1:10" x14ac:dyDescent="0.2">
      <c r="A278" s="90" t="s">
        <v>24</v>
      </c>
      <c r="B278" s="90"/>
      <c r="C278" s="90"/>
      <c r="D278" s="90"/>
      <c r="E278" s="90"/>
      <c r="F278" s="90"/>
      <c r="G278" s="90"/>
      <c r="H278" s="90"/>
      <c r="I278" s="90"/>
      <c r="J278" s="90"/>
    </row>
    <row r="279" spans="1:10" x14ac:dyDescent="0.2">
      <c r="A279" s="91"/>
      <c r="B279" s="91"/>
      <c r="C279" s="91"/>
      <c r="D279" s="91"/>
      <c r="E279" s="91"/>
      <c r="F279" s="91"/>
      <c r="G279" s="91"/>
      <c r="H279" s="91"/>
      <c r="I279" s="91"/>
      <c r="J279" s="91"/>
    </row>
    <row r="280" spans="1:10" x14ac:dyDescent="0.2">
      <c r="A280" s="41" t="s">
        <v>0</v>
      </c>
      <c r="B280" s="42"/>
      <c r="C280" s="71" t="s">
        <v>138</v>
      </c>
      <c r="D280" s="72" t="s">
        <v>142</v>
      </c>
      <c r="E280" s="72"/>
      <c r="F280" s="43" t="s">
        <v>30</v>
      </c>
      <c r="G280" s="70" t="s">
        <v>144</v>
      </c>
      <c r="H280" s="44" t="s">
        <v>136</v>
      </c>
      <c r="I280" s="49"/>
      <c r="J280" s="49"/>
    </row>
    <row r="281" spans="1:10" x14ac:dyDescent="0.2">
      <c r="A281" s="49"/>
      <c r="B281" s="42"/>
      <c r="C281" s="73" t="s">
        <v>140</v>
      </c>
      <c r="D281" s="45">
        <v>2</v>
      </c>
      <c r="E281" s="46"/>
      <c r="F281" s="49"/>
      <c r="G281" s="47"/>
      <c r="H281" s="48"/>
      <c r="I281" s="89"/>
      <c r="J281" s="89"/>
    </row>
    <row r="282" spans="1:10" ht="20.399999999999999" x14ac:dyDescent="0.2">
      <c r="A282" s="87" t="s">
        <v>26</v>
      </c>
      <c r="B282" s="87" t="s">
        <v>27</v>
      </c>
      <c r="C282" s="87" t="s">
        <v>28</v>
      </c>
      <c r="D282" s="87" t="s">
        <v>1</v>
      </c>
      <c r="E282" s="87"/>
      <c r="F282" s="87"/>
      <c r="G282" s="87" t="s">
        <v>2</v>
      </c>
      <c r="H282" s="50" t="s">
        <v>29</v>
      </c>
    </row>
    <row r="283" spans="1:10" x14ac:dyDescent="0.2">
      <c r="A283" s="87"/>
      <c r="B283" s="87"/>
      <c r="C283" s="87"/>
      <c r="D283" s="51" t="s">
        <v>3</v>
      </c>
      <c r="E283" s="51" t="s">
        <v>4</v>
      </c>
      <c r="F283" s="51" t="s">
        <v>5</v>
      </c>
      <c r="G283" s="87"/>
      <c r="H283" s="52"/>
    </row>
    <row r="284" spans="1:10" x14ac:dyDescent="0.2">
      <c r="A284" s="53">
        <v>1</v>
      </c>
      <c r="B284" s="53">
        <v>2</v>
      </c>
      <c r="C284" s="53">
        <v>3</v>
      </c>
      <c r="D284" s="53">
        <v>4</v>
      </c>
      <c r="E284" s="53">
        <v>5</v>
      </c>
      <c r="F284" s="53">
        <v>6</v>
      </c>
      <c r="G284" s="53">
        <v>7</v>
      </c>
      <c r="H284" s="54"/>
    </row>
    <row r="285" spans="1:10" ht="10.199999999999999" customHeight="1" x14ac:dyDescent="0.2">
      <c r="A285" s="55" t="s">
        <v>50</v>
      </c>
      <c r="B285" s="56"/>
      <c r="C285" s="57"/>
      <c r="D285" s="57"/>
      <c r="E285" s="57"/>
      <c r="F285" s="57"/>
      <c r="G285" s="58"/>
      <c r="H285" s="59"/>
    </row>
    <row r="286" spans="1:10" ht="10.199999999999999" customHeight="1" x14ac:dyDescent="0.2">
      <c r="B286" s="60"/>
      <c r="C286" s="61"/>
      <c r="D286" s="62" t="str">
        <f>IFERROR(VLOOKUP($B286,блюда!$B$11:$I$65,4,FALSE)*$C286/100,"")</f>
        <v/>
      </c>
      <c r="E286" s="62" t="str">
        <f>IFERROR(VLOOKUP($B286,блюда!$B$11:$I$65,5,FALSE)*$C286/100,"")</f>
        <v/>
      </c>
      <c r="F286" s="62" t="str">
        <f>IFERROR(VLOOKUP($B286,блюда!$B$11:$I$65,6,FALSE)*$C286/100,"")</f>
        <v/>
      </c>
      <c r="G286" s="62" t="str">
        <f>IFERROR(VLOOKUP($B286,блюда!$B$11:$I$65,7,FALSE)*$C286/100,"")</f>
        <v/>
      </c>
      <c r="H286" s="62" t="str">
        <f>IFERROR(VLOOKUP($B286,блюда!$B$11:$I$65,8,FALSE),"")</f>
        <v/>
      </c>
    </row>
    <row r="287" spans="1:10" ht="10.199999999999999" customHeight="1" x14ac:dyDescent="0.2">
      <c r="B287" s="60"/>
      <c r="C287" s="61"/>
      <c r="D287" s="62" t="str">
        <f>IFERROR(VLOOKUP($B287,блюда!$B$11:$I$65,4,FALSE)*$C287/100,"")</f>
        <v/>
      </c>
      <c r="E287" s="62" t="str">
        <f>IFERROR(VLOOKUP($B287,блюда!$B$11:$I$65,5,FALSE)*$C287/100,"")</f>
        <v/>
      </c>
      <c r="F287" s="62" t="str">
        <f>IFERROR(VLOOKUP($B287,блюда!$B$11:$I$65,6,FALSE)*$C287/100,"")</f>
        <v/>
      </c>
      <c r="G287" s="62" t="str">
        <f>IFERROR(VLOOKUP($B287,блюда!$B$11:$I$65,7,FALSE)*$C287/100,"")</f>
        <v/>
      </c>
      <c r="H287" s="62" t="str">
        <f>IFERROR(VLOOKUP($B287,блюда!$B$11:$I$65,8,FALSE),"")</f>
        <v/>
      </c>
    </row>
    <row r="288" spans="1:10" s="63" customFormat="1" ht="10.199999999999999" customHeight="1" x14ac:dyDescent="0.2">
      <c r="B288" s="60"/>
      <c r="C288" s="61"/>
      <c r="D288" s="62" t="str">
        <f>IFERROR(VLOOKUP($B288,блюда!$B$11:$I$65,4,FALSE)*$C288/100,"")</f>
        <v/>
      </c>
      <c r="E288" s="62" t="str">
        <f>IFERROR(VLOOKUP($B288,блюда!$B$11:$I$65,5,FALSE)*$C288/100,"")</f>
        <v/>
      </c>
      <c r="F288" s="62" t="str">
        <f>IFERROR(VLOOKUP($B288,блюда!$B$11:$I$65,6,FALSE)*$C288/100,"")</f>
        <v/>
      </c>
      <c r="G288" s="62" t="str">
        <f>IFERROR(VLOOKUP($B288,блюда!$B$11:$I$65,7,FALSE)*$C288/100,"")</f>
        <v/>
      </c>
      <c r="H288" s="62" t="str">
        <f>IFERROR(VLOOKUP($B288,блюда!$B$11:$I$65,8,FALSE),"")</f>
        <v/>
      </c>
    </row>
    <row r="289" spans="1:8" s="63" customFormat="1" ht="10.199999999999999" customHeight="1" x14ac:dyDescent="0.2">
      <c r="B289" s="60"/>
      <c r="C289" s="61"/>
      <c r="D289" s="62" t="str">
        <f>IFERROR(VLOOKUP($B289,блюда!$B$11:$I$65,4,FALSE)*$C289/100,"")</f>
        <v/>
      </c>
      <c r="E289" s="62" t="str">
        <f>IFERROR(VLOOKUP($B289,блюда!$B$11:$I$65,5,FALSE)*$C289/100,"")</f>
        <v/>
      </c>
      <c r="F289" s="62" t="str">
        <f>IFERROR(VLOOKUP($B289,блюда!$B$11:$I$65,6,FALSE)*$C289/100,"")</f>
        <v/>
      </c>
      <c r="G289" s="62" t="str">
        <f>IFERROR(VLOOKUP($B289,блюда!$B$11:$I$65,7,FALSE)*$C289/100,"")</f>
        <v/>
      </c>
      <c r="H289" s="62" t="str">
        <f>IFERROR(VLOOKUP($B289,блюда!$B$11:$I$65,8,FALSE),"")</f>
        <v/>
      </c>
    </row>
    <row r="290" spans="1:8" s="63" customFormat="1" ht="10.199999999999999" customHeight="1" x14ac:dyDescent="0.2">
      <c r="B290" s="60"/>
      <c r="C290" s="61"/>
      <c r="D290" s="62" t="str">
        <f>IFERROR(VLOOKUP($B290,блюда!$B$11:$I$65,4,FALSE)*$C290/100,"")</f>
        <v/>
      </c>
      <c r="E290" s="62" t="str">
        <f>IFERROR(VLOOKUP($B290,блюда!$B$11:$I$65,5,FALSE)*$C290/100,"")</f>
        <v/>
      </c>
      <c r="F290" s="62" t="str">
        <f>IFERROR(VLOOKUP($B290,блюда!$B$11:$I$65,6,FALSE)*$C290/100,"")</f>
        <v/>
      </c>
      <c r="G290" s="62" t="str">
        <f>IFERROR(VLOOKUP($B290,блюда!$B$11:$I$65,7,FALSE)*$C290/100,"")</f>
        <v/>
      </c>
      <c r="H290" s="62" t="str">
        <f>IFERROR(VLOOKUP($B290,блюда!$B$11:$I$65,8,FALSE),"")</f>
        <v/>
      </c>
    </row>
    <row r="291" spans="1:8" s="63" customFormat="1" ht="10.199999999999999" customHeight="1" x14ac:dyDescent="0.2">
      <c r="B291" s="60"/>
      <c r="C291" s="61"/>
      <c r="D291" s="62" t="str">
        <f>IFERROR(VLOOKUP($B291,блюда!$B$11:$I$65,4,FALSE)*$C291/100,"")</f>
        <v/>
      </c>
      <c r="E291" s="62" t="str">
        <f>IFERROR(VLOOKUP($B291,блюда!$B$11:$I$65,5,FALSE)*$C291/100,"")</f>
        <v/>
      </c>
      <c r="F291" s="62" t="str">
        <f>IFERROR(VLOOKUP($B291,блюда!$B$11:$I$65,6,FALSE)*$C291/100,"")</f>
        <v/>
      </c>
      <c r="G291" s="62" t="str">
        <f>IFERROR(VLOOKUP($B291,блюда!$B$11:$I$65,7,FALSE)*$C291/100,"")</f>
        <v/>
      </c>
      <c r="H291" s="62" t="str">
        <f>IFERROR(VLOOKUP($B291,блюда!$B$11:$I$65,8,FALSE),"")</f>
        <v/>
      </c>
    </row>
    <row r="292" spans="1:8" ht="10.199999999999999" customHeight="1" x14ac:dyDescent="0.2">
      <c r="A292" s="64" t="s">
        <v>65</v>
      </c>
      <c r="B292" s="65"/>
      <c r="C292" s="66">
        <f>SUM(C286:C291)</f>
        <v>0</v>
      </c>
      <c r="D292" s="62">
        <f>SUM(D286:D291)</f>
        <v>0</v>
      </c>
      <c r="E292" s="62">
        <f>SUM(E286:E291)</f>
        <v>0</v>
      </c>
      <c r="F292" s="62">
        <f>SUM(F286:F291)</f>
        <v>0</v>
      </c>
      <c r="G292" s="69">
        <f>SUM(G286:G291)</f>
        <v>0</v>
      </c>
      <c r="H292" s="52"/>
    </row>
    <row r="293" spans="1:8" ht="10.199999999999999" customHeight="1" x14ac:dyDescent="0.2">
      <c r="A293" s="55" t="s">
        <v>10</v>
      </c>
      <c r="B293" s="56"/>
      <c r="C293" s="57"/>
      <c r="D293" s="57"/>
      <c r="E293" s="57"/>
      <c r="F293" s="57"/>
      <c r="G293" s="58"/>
      <c r="H293" s="59"/>
    </row>
    <row r="294" spans="1:8" ht="10.199999999999999" customHeight="1" x14ac:dyDescent="0.2">
      <c r="B294" s="60" t="s">
        <v>76</v>
      </c>
      <c r="C294" s="61">
        <v>250</v>
      </c>
      <c r="D294" s="62">
        <f>IFERROR(VLOOKUP($B294,блюда!$B$11:$I$65,4,FALSE)*$C294/100,"")</f>
        <v>2.5</v>
      </c>
      <c r="E294" s="62">
        <f>IFERROR(VLOOKUP($B294,блюда!$B$11:$I$65,5,FALSE)*$C294/100,"")</f>
        <v>2.5</v>
      </c>
      <c r="F294" s="62">
        <f>IFERROR(VLOOKUP($B294,блюда!$B$11:$I$65,6,FALSE)*$C294/100,"")</f>
        <v>17.5</v>
      </c>
      <c r="G294" s="62">
        <f>IFERROR(VLOOKUP($B294,блюда!$B$11:$I$65,7,FALSE)*$C294/100,"")</f>
        <v>112.5</v>
      </c>
      <c r="H294" s="62" t="str">
        <f>IFERROR(VLOOKUP($B294,блюда!$B$11:$I$65,8,FALSE),"")</f>
        <v>140(1) / 107(1)</v>
      </c>
    </row>
    <row r="295" spans="1:8" ht="10.199999999999999" customHeight="1" x14ac:dyDescent="0.2">
      <c r="B295" s="60" t="s">
        <v>19</v>
      </c>
      <c r="C295" s="61">
        <v>180</v>
      </c>
      <c r="D295" s="62">
        <f>IFERROR(VLOOKUP($B295,блюда!$B$11:$I$65,4,FALSE)*$C295/100,"")</f>
        <v>3.6</v>
      </c>
      <c r="E295" s="62">
        <f>IFERROR(VLOOKUP($B295,блюда!$B$11:$I$65,5,FALSE)*$C295/100,"")</f>
        <v>6.84</v>
      </c>
      <c r="F295" s="62">
        <f>IFERROR(VLOOKUP($B295,блюда!$B$11:$I$65,6,FALSE)*$C295/100,"")</f>
        <v>28.44</v>
      </c>
      <c r="G295" s="62">
        <f>IFERROR(VLOOKUP($B295,блюда!$B$11:$I$65,7,FALSE)*$C295/100,"")</f>
        <v>190.08</v>
      </c>
      <c r="H295" s="62" t="str">
        <f>IFERROR(VLOOKUP($B295,блюда!$B$11:$I$65,8,FALSE),"")</f>
        <v>128 (3)</v>
      </c>
    </row>
    <row r="296" spans="1:8" s="63" customFormat="1" ht="10.199999999999999" customHeight="1" x14ac:dyDescent="0.2">
      <c r="B296" s="60" t="s">
        <v>49</v>
      </c>
      <c r="C296" s="61">
        <v>100</v>
      </c>
      <c r="D296" s="62">
        <f>IFERROR(VLOOKUP($B296,блюда!$B$11:$I$65,4,FALSE)*$C296/100,"")</f>
        <v>11.78</v>
      </c>
      <c r="E296" s="62">
        <f>IFERROR(VLOOKUP($B296,блюда!$B$11:$I$65,5,FALSE)*$C296/100,"")</f>
        <v>11.6</v>
      </c>
      <c r="F296" s="62">
        <f>IFERROR(VLOOKUP($B296,блюда!$B$11:$I$65,6,FALSE)*$C296/100,"")</f>
        <v>3.08</v>
      </c>
      <c r="G296" s="62">
        <f>IFERROR(VLOOKUP($B296,блюда!$B$11:$I$65,7,FALSE)*$C296/100,"")</f>
        <v>162.38999999999999</v>
      </c>
      <c r="H296" s="62" t="str">
        <f>IFERROR(VLOOKUP($B296,блюда!$B$11:$I$65,8,FALSE),"")</f>
        <v>302 (4) / 587 (1)</v>
      </c>
    </row>
    <row r="297" spans="1:8" s="63" customFormat="1" ht="10.199999999999999" customHeight="1" x14ac:dyDescent="0.2">
      <c r="B297" s="60" t="s">
        <v>12</v>
      </c>
      <c r="C297" s="61">
        <v>200</v>
      </c>
      <c r="D297" s="62">
        <f>IFERROR(VLOOKUP($B297,блюда!$B$11:$I$65,4,FALSE)*$C297/100,"")</f>
        <v>0.6</v>
      </c>
      <c r="E297" s="62">
        <f>IFERROR(VLOOKUP($B297,блюда!$B$11:$I$65,5,FALSE)*$C297/100,"")</f>
        <v>0</v>
      </c>
      <c r="F297" s="62">
        <f>IFERROR(VLOOKUP($B297,блюда!$B$11:$I$65,6,FALSE)*$C297/100,"")</f>
        <v>22.8</v>
      </c>
      <c r="G297" s="62">
        <f>IFERROR(VLOOKUP($B297,блюда!$B$11:$I$65,7,FALSE)*$C297/100,"")</f>
        <v>93.2</v>
      </c>
      <c r="H297" s="62" t="str">
        <f>IFERROR(VLOOKUP($B297,блюда!$B$11:$I$65,8,FALSE),"")</f>
        <v>349 (3)</v>
      </c>
    </row>
    <row r="298" spans="1:8" ht="10.199999999999999" customHeight="1" x14ac:dyDescent="0.2">
      <c r="B298" s="60" t="s">
        <v>7</v>
      </c>
      <c r="C298" s="61">
        <v>30</v>
      </c>
      <c r="D298" s="62">
        <f>IFERROR(VLOOKUP($B298,блюда!$B$11:$I$65,4,FALSE)*$C298/100,"")</f>
        <v>2.7</v>
      </c>
      <c r="E298" s="62">
        <f>IFERROR(VLOOKUP($B298,блюда!$B$11:$I$65,5,FALSE)*$C298/100,"")</f>
        <v>0.3</v>
      </c>
      <c r="F298" s="62">
        <f>IFERROR(VLOOKUP($B298,блюда!$B$11:$I$65,6,FALSE)*$C298/100,"")</f>
        <v>17.100000000000001</v>
      </c>
      <c r="G298" s="62">
        <f>IFERROR(VLOOKUP($B298,блюда!$B$11:$I$65,7,FALSE)*$C298/100,"")</f>
        <v>94.8</v>
      </c>
      <c r="H298" s="62" t="str">
        <f>IFERROR(VLOOKUP($B298,блюда!$B$11:$I$65,8,FALSE),"")</f>
        <v>т/н</v>
      </c>
    </row>
    <row r="299" spans="1:8" ht="10.199999999999999" customHeight="1" x14ac:dyDescent="0.2">
      <c r="B299" s="60" t="s">
        <v>8</v>
      </c>
      <c r="C299" s="61">
        <v>30</v>
      </c>
      <c r="D299" s="62">
        <f>IFERROR(VLOOKUP($B299,блюда!$B$11:$I$65,4,FALSE)*$C299/100,"")</f>
        <v>0.3</v>
      </c>
      <c r="E299" s="62">
        <f>IFERROR(VLOOKUP($B299,блюда!$B$11:$I$65,5,FALSE)*$C299/100,"")</f>
        <v>0.3</v>
      </c>
      <c r="F299" s="62">
        <f>IFERROR(VLOOKUP($B299,блюда!$B$11:$I$65,6,FALSE)*$C299/100,"")</f>
        <v>9.9</v>
      </c>
      <c r="G299" s="62">
        <f>IFERROR(VLOOKUP($B299,блюда!$B$11:$I$65,7,FALSE)*$C299/100,"")</f>
        <v>81.900000000000006</v>
      </c>
      <c r="H299" s="62" t="str">
        <f>IFERROR(VLOOKUP($B299,блюда!$B$11:$I$65,8,FALSE),"")</f>
        <v>т/н</v>
      </c>
    </row>
    <row r="300" spans="1:8" ht="10.199999999999999" customHeight="1" x14ac:dyDescent="0.2">
      <c r="B300" s="60" t="s">
        <v>21</v>
      </c>
      <c r="C300" s="61">
        <v>50</v>
      </c>
      <c r="D300" s="62">
        <f>IFERROR(VLOOKUP($B300,блюда!$B$11:$I$65,4,FALSE)*$C300/100,"")</f>
        <v>1.5</v>
      </c>
      <c r="E300" s="62">
        <f>IFERROR(VLOOKUP($B300,блюда!$B$11:$I$65,5,FALSE)*$C300/100,"")</f>
        <v>43</v>
      </c>
      <c r="F300" s="62">
        <f>IFERROR(VLOOKUP($B300,блюда!$B$11:$I$65,6,FALSE)*$C300/100,"")</f>
        <v>63</v>
      </c>
      <c r="G300" s="62">
        <f>IFERROR(VLOOKUP($B300,блюда!$B$11:$I$65,7,FALSE)*$C300/100,"")</f>
        <v>68.5</v>
      </c>
      <c r="H300" s="62" t="str">
        <f>IFERROR(VLOOKUP($B300,блюда!$B$11:$I$65,8,FALSE),"")</f>
        <v>78 (1)</v>
      </c>
    </row>
    <row r="301" spans="1:8" x14ac:dyDescent="0.2">
      <c r="A301" s="67" t="s">
        <v>66</v>
      </c>
      <c r="B301" s="68"/>
      <c r="C301" s="66">
        <f>SUM(C294:C300)</f>
        <v>840</v>
      </c>
      <c r="D301" s="62">
        <f>SUM(D294:D300)</f>
        <v>22.98</v>
      </c>
      <c r="E301" s="62">
        <f>SUM(E294:E300)</f>
        <v>64.539999999999992</v>
      </c>
      <c r="F301" s="62">
        <f>SUM(F294:F300)</f>
        <v>161.82</v>
      </c>
      <c r="G301" s="69">
        <f>SUM(G294:G300)</f>
        <v>803.37</v>
      </c>
      <c r="H301" s="52"/>
    </row>
    <row r="302" spans="1:8" x14ac:dyDescent="0.2">
      <c r="A302" s="67" t="s">
        <v>67</v>
      </c>
      <c r="B302" s="68"/>
      <c r="C302" s="66">
        <f>SUM(C292,C301)</f>
        <v>840</v>
      </c>
      <c r="D302" s="62">
        <f>SUM(D292,D301)</f>
        <v>22.98</v>
      </c>
      <c r="E302" s="62">
        <f>SUM(E292,E301)</f>
        <v>64.539999999999992</v>
      </c>
      <c r="F302" s="62">
        <f>SUM(F292,F301)</f>
        <v>161.82</v>
      </c>
      <c r="G302" s="69">
        <f>SUM(G292,G301)</f>
        <v>803.37</v>
      </c>
      <c r="H302" s="52"/>
    </row>
    <row r="303" spans="1:8" x14ac:dyDescent="0.2">
      <c r="A303" s="74"/>
      <c r="B303" s="75"/>
      <c r="C303" s="74"/>
      <c r="D303" s="76"/>
      <c r="E303" s="76"/>
      <c r="F303" s="76"/>
      <c r="G303" s="77"/>
      <c r="H303" s="78"/>
    </row>
    <row r="304" spans="1:8" x14ac:dyDescent="0.2">
      <c r="A304" s="74"/>
      <c r="B304" s="75"/>
      <c r="C304" s="74"/>
      <c r="D304" s="76"/>
      <c r="E304" s="76"/>
      <c r="F304" s="76"/>
      <c r="G304" s="77"/>
      <c r="H304" s="78"/>
    </row>
    <row r="305" spans="1:10" x14ac:dyDescent="0.2">
      <c r="A305" s="74"/>
      <c r="B305" s="75"/>
      <c r="C305" s="74"/>
      <c r="D305" s="76"/>
      <c r="E305" s="76"/>
      <c r="F305" s="76"/>
      <c r="G305" s="77"/>
      <c r="H305" s="78"/>
    </row>
    <row r="306" spans="1:10" x14ac:dyDescent="0.2">
      <c r="A306" s="74"/>
      <c r="B306" s="75"/>
      <c r="C306" s="74"/>
      <c r="D306" s="76"/>
      <c r="E306" s="76"/>
      <c r="F306" s="76"/>
      <c r="G306" s="77"/>
      <c r="H306" s="78"/>
    </row>
    <row r="307" spans="1:10" x14ac:dyDescent="0.2">
      <c r="A307" s="74"/>
      <c r="B307" s="75"/>
      <c r="C307" s="74"/>
      <c r="D307" s="76"/>
      <c r="E307" s="76"/>
      <c r="F307" s="76"/>
      <c r="G307" s="77"/>
      <c r="H307" s="78"/>
    </row>
    <row r="312" spans="1:10" x14ac:dyDescent="0.2">
      <c r="A312" s="88" t="s">
        <v>134</v>
      </c>
      <c r="B312" s="88"/>
      <c r="C312" s="88"/>
      <c r="D312" s="88"/>
      <c r="E312" s="88"/>
      <c r="F312" s="88"/>
      <c r="G312" s="88"/>
      <c r="H312" s="88"/>
      <c r="I312" s="49"/>
      <c r="J312" s="49"/>
    </row>
    <row r="313" spans="1:10" x14ac:dyDescent="0.2">
      <c r="A313" s="90" t="s">
        <v>24</v>
      </c>
      <c r="B313" s="90"/>
      <c r="C313" s="90"/>
      <c r="D313" s="90"/>
      <c r="E313" s="90"/>
      <c r="F313" s="90"/>
      <c r="G313" s="90"/>
      <c r="H313" s="90"/>
      <c r="I313" s="90"/>
      <c r="J313" s="90"/>
    </row>
    <row r="314" spans="1:10" x14ac:dyDescent="0.2">
      <c r="A314" s="91"/>
      <c r="B314" s="91"/>
      <c r="C314" s="91"/>
      <c r="D314" s="91"/>
      <c r="E314" s="91"/>
      <c r="F314" s="91"/>
      <c r="G314" s="91"/>
      <c r="H314" s="91"/>
      <c r="I314" s="91"/>
      <c r="J314" s="91"/>
    </row>
    <row r="315" spans="1:10" x14ac:dyDescent="0.2">
      <c r="A315" s="41" t="s">
        <v>0</v>
      </c>
      <c r="B315" s="42"/>
      <c r="C315" s="71" t="s">
        <v>138</v>
      </c>
      <c r="D315" s="72" t="s">
        <v>143</v>
      </c>
      <c r="E315" s="72"/>
      <c r="F315" s="43" t="s">
        <v>30</v>
      </c>
      <c r="G315" s="70" t="s">
        <v>144</v>
      </c>
      <c r="H315" s="44" t="s">
        <v>136</v>
      </c>
      <c r="I315" s="49"/>
      <c r="J315" s="49"/>
    </row>
    <row r="316" spans="1:10" x14ac:dyDescent="0.2">
      <c r="A316" s="49"/>
      <c r="B316" s="42"/>
      <c r="C316" s="73" t="s">
        <v>140</v>
      </c>
      <c r="D316" s="45">
        <v>2</v>
      </c>
      <c r="E316" s="46"/>
      <c r="F316" s="49"/>
      <c r="G316" s="47"/>
      <c r="H316" s="48"/>
      <c r="I316" s="89"/>
      <c r="J316" s="89"/>
    </row>
    <row r="317" spans="1:10" ht="20.399999999999999" x14ac:dyDescent="0.2">
      <c r="A317" s="87" t="s">
        <v>26</v>
      </c>
      <c r="B317" s="87" t="s">
        <v>27</v>
      </c>
      <c r="C317" s="87" t="s">
        <v>28</v>
      </c>
      <c r="D317" s="87" t="s">
        <v>1</v>
      </c>
      <c r="E317" s="87"/>
      <c r="F317" s="87"/>
      <c r="G317" s="87" t="s">
        <v>2</v>
      </c>
      <c r="H317" s="50" t="s">
        <v>29</v>
      </c>
    </row>
    <row r="318" spans="1:10" x14ac:dyDescent="0.2">
      <c r="A318" s="87"/>
      <c r="B318" s="87"/>
      <c r="C318" s="87"/>
      <c r="D318" s="51" t="s">
        <v>3</v>
      </c>
      <c r="E318" s="51" t="s">
        <v>4</v>
      </c>
      <c r="F318" s="51" t="s">
        <v>5</v>
      </c>
      <c r="G318" s="87"/>
      <c r="H318" s="52"/>
    </row>
    <row r="319" spans="1:10" x14ac:dyDescent="0.2">
      <c r="A319" s="53">
        <v>1</v>
      </c>
      <c r="B319" s="53">
        <v>2</v>
      </c>
      <c r="C319" s="53">
        <v>3</v>
      </c>
      <c r="D319" s="53">
        <v>4</v>
      </c>
      <c r="E319" s="53">
        <v>5</v>
      </c>
      <c r="F319" s="53">
        <v>6</v>
      </c>
      <c r="G319" s="53">
        <v>7</v>
      </c>
      <c r="H319" s="54"/>
    </row>
    <row r="320" spans="1:10" ht="10.199999999999999" customHeight="1" x14ac:dyDescent="0.2">
      <c r="A320" s="55" t="s">
        <v>50</v>
      </c>
      <c r="B320" s="56"/>
      <c r="C320" s="57"/>
      <c r="D320" s="57"/>
      <c r="E320" s="57"/>
      <c r="F320" s="57"/>
      <c r="G320" s="58"/>
      <c r="H320" s="59"/>
    </row>
    <row r="321" spans="1:8" ht="10.199999999999999" customHeight="1" x14ac:dyDescent="0.2">
      <c r="B321" s="60"/>
      <c r="C321" s="61"/>
      <c r="D321" s="62" t="str">
        <f>IFERROR(VLOOKUP($B321,блюда!$B$11:$I$65,4,FALSE)*$C321/100,"")</f>
        <v/>
      </c>
      <c r="E321" s="62" t="str">
        <f>IFERROR(VLOOKUP($B321,блюда!$B$11:$I$65,5,FALSE)*$C321/100,"")</f>
        <v/>
      </c>
      <c r="F321" s="62" t="str">
        <f>IFERROR(VLOOKUP($B321,блюда!$B$11:$I$65,6,FALSE)*$C321/100,"")</f>
        <v/>
      </c>
      <c r="G321" s="62" t="str">
        <f>IFERROR(VLOOKUP($B321,блюда!$B$11:$I$65,7,FALSE)*$C321/100,"")</f>
        <v/>
      </c>
      <c r="H321" s="62" t="str">
        <f>IFERROR(VLOOKUP($B321,блюда!$B$11:$I$65,8,FALSE),"")</f>
        <v/>
      </c>
    </row>
    <row r="322" spans="1:8" ht="10.199999999999999" customHeight="1" x14ac:dyDescent="0.2">
      <c r="B322" s="60"/>
      <c r="C322" s="61"/>
      <c r="D322" s="62" t="str">
        <f>IFERROR(VLOOKUP($B322,блюда!$B$11:$I$65,4,FALSE)*$C322/100,"")</f>
        <v/>
      </c>
      <c r="E322" s="62" t="str">
        <f>IFERROR(VLOOKUP($B322,блюда!$B$11:$I$65,5,FALSE)*$C322/100,"")</f>
        <v/>
      </c>
      <c r="F322" s="62" t="str">
        <f>IFERROR(VLOOKUP($B322,блюда!$B$11:$I$65,6,FALSE)*$C322/100,"")</f>
        <v/>
      </c>
      <c r="G322" s="62" t="str">
        <f>IFERROR(VLOOKUP($B322,блюда!$B$11:$I$65,7,FALSE)*$C322/100,"")</f>
        <v/>
      </c>
      <c r="H322" s="62" t="str">
        <f>IFERROR(VLOOKUP($B322,блюда!$B$11:$I$65,8,FALSE),"")</f>
        <v/>
      </c>
    </row>
    <row r="323" spans="1:8" s="63" customFormat="1" ht="10.199999999999999" customHeight="1" x14ac:dyDescent="0.2">
      <c r="B323" s="60"/>
      <c r="C323" s="61"/>
      <c r="D323" s="62" t="str">
        <f>IFERROR(VLOOKUP($B323,блюда!$B$11:$I$65,4,FALSE)*$C323/100,"")</f>
        <v/>
      </c>
      <c r="E323" s="62" t="str">
        <f>IFERROR(VLOOKUP($B323,блюда!$B$11:$I$65,5,FALSE)*$C323/100,"")</f>
        <v/>
      </c>
      <c r="F323" s="62" t="str">
        <f>IFERROR(VLOOKUP($B323,блюда!$B$11:$I$65,6,FALSE)*$C323/100,"")</f>
        <v/>
      </c>
      <c r="G323" s="62" t="str">
        <f>IFERROR(VLOOKUP($B323,блюда!$B$11:$I$65,7,FALSE)*$C323/100,"")</f>
        <v/>
      </c>
      <c r="H323" s="62" t="str">
        <f>IFERROR(VLOOKUP($B323,блюда!$B$11:$I$65,8,FALSE),"")</f>
        <v/>
      </c>
    </row>
    <row r="324" spans="1:8" s="63" customFormat="1" ht="10.199999999999999" customHeight="1" x14ac:dyDescent="0.2">
      <c r="B324" s="60"/>
      <c r="C324" s="61"/>
      <c r="D324" s="62" t="str">
        <f>IFERROR(VLOOKUP($B324,блюда!$B$11:$I$65,4,FALSE)*$C324/100,"")</f>
        <v/>
      </c>
      <c r="E324" s="62" t="str">
        <f>IFERROR(VLOOKUP($B324,блюда!$B$11:$I$65,5,FALSE)*$C324/100,"")</f>
        <v/>
      </c>
      <c r="F324" s="62" t="str">
        <f>IFERROR(VLOOKUP($B324,блюда!$B$11:$I$65,6,FALSE)*$C324/100,"")</f>
        <v/>
      </c>
      <c r="G324" s="62" t="str">
        <f>IFERROR(VLOOKUP($B324,блюда!$B$11:$I$65,7,FALSE)*$C324/100,"")</f>
        <v/>
      </c>
      <c r="H324" s="62" t="str">
        <f>IFERROR(VLOOKUP($B324,блюда!$B$11:$I$65,8,FALSE),"")</f>
        <v/>
      </c>
    </row>
    <row r="325" spans="1:8" s="63" customFormat="1" ht="10.199999999999999" customHeight="1" x14ac:dyDescent="0.2">
      <c r="B325" s="60"/>
      <c r="C325" s="61"/>
      <c r="D325" s="62" t="str">
        <f>IFERROR(VLOOKUP($B325,блюда!$B$11:$I$65,4,FALSE)*$C325/100,"")</f>
        <v/>
      </c>
      <c r="E325" s="62" t="str">
        <f>IFERROR(VLOOKUP($B325,блюда!$B$11:$I$65,5,FALSE)*$C325/100,"")</f>
        <v/>
      </c>
      <c r="F325" s="62" t="str">
        <f>IFERROR(VLOOKUP($B325,блюда!$B$11:$I$65,6,FALSE)*$C325/100,"")</f>
        <v/>
      </c>
      <c r="G325" s="62" t="str">
        <f>IFERROR(VLOOKUP($B325,блюда!$B$11:$I$65,7,FALSE)*$C325/100,"")</f>
        <v/>
      </c>
      <c r="H325" s="62" t="str">
        <f>IFERROR(VLOOKUP($B325,блюда!$B$11:$I$65,8,FALSE),"")</f>
        <v/>
      </c>
    </row>
    <row r="326" spans="1:8" s="63" customFormat="1" ht="10.199999999999999" customHeight="1" x14ac:dyDescent="0.2">
      <c r="B326" s="60"/>
      <c r="C326" s="61"/>
      <c r="D326" s="62" t="str">
        <f>IFERROR(VLOOKUP($B326,блюда!$B$11:$I$65,4,FALSE)*$C326/100,"")</f>
        <v/>
      </c>
      <c r="E326" s="62" t="str">
        <f>IFERROR(VLOOKUP($B326,блюда!$B$11:$I$65,5,FALSE)*$C326/100,"")</f>
        <v/>
      </c>
      <c r="F326" s="62" t="str">
        <f>IFERROR(VLOOKUP($B326,блюда!$B$11:$I$65,6,FALSE)*$C326/100,"")</f>
        <v/>
      </c>
      <c r="G326" s="62" t="str">
        <f>IFERROR(VLOOKUP($B326,блюда!$B$11:$I$65,7,FALSE)*$C326/100,"")</f>
        <v/>
      </c>
      <c r="H326" s="62" t="str">
        <f>IFERROR(VLOOKUP($B326,блюда!$B$11:$I$65,8,FALSE),"")</f>
        <v/>
      </c>
    </row>
    <row r="327" spans="1:8" ht="10.199999999999999" customHeight="1" x14ac:dyDescent="0.2">
      <c r="A327" s="64" t="s">
        <v>65</v>
      </c>
      <c r="B327" s="65"/>
      <c r="C327" s="66">
        <f>SUM(C321:C326)</f>
        <v>0</v>
      </c>
      <c r="D327" s="62">
        <f>SUM(D321:D326)</f>
        <v>0</v>
      </c>
      <c r="E327" s="62">
        <f>SUM(E321:E326)</f>
        <v>0</v>
      </c>
      <c r="F327" s="62">
        <f>SUM(F321:F326)</f>
        <v>0</v>
      </c>
      <c r="G327" s="69">
        <f>SUM(G321:G326)</f>
        <v>0</v>
      </c>
      <c r="H327" s="52"/>
    </row>
    <row r="328" spans="1:8" ht="10.199999999999999" customHeight="1" x14ac:dyDescent="0.2">
      <c r="A328" s="55" t="s">
        <v>10</v>
      </c>
      <c r="B328" s="56"/>
      <c r="C328" s="57"/>
      <c r="D328" s="57"/>
      <c r="E328" s="57"/>
      <c r="F328" s="57"/>
      <c r="G328" s="58"/>
      <c r="H328" s="59"/>
    </row>
    <row r="329" spans="1:8" ht="10.199999999999999" customHeight="1" x14ac:dyDescent="0.2">
      <c r="B329" s="60" t="s">
        <v>74</v>
      </c>
      <c r="C329" s="61">
        <v>250</v>
      </c>
      <c r="D329" s="62">
        <f>IFERROR(VLOOKUP($B329,блюда!$B$11:$I$65,4,FALSE)*$C329/100,"")</f>
        <v>6.95</v>
      </c>
      <c r="E329" s="62">
        <f>IFERROR(VLOOKUP($B329,блюда!$B$11:$I$65,5,FALSE)*$C329/100,"")</f>
        <v>7.95</v>
      </c>
      <c r="F329" s="62">
        <f>IFERROR(VLOOKUP($B329,блюда!$B$11:$I$65,6,FALSE)*$C329/100,"")</f>
        <v>13.125</v>
      </c>
      <c r="G329" s="62">
        <f>IFERROR(VLOOKUP($B329,блюда!$B$11:$I$65,7,FALSE)*$C329/100,"")</f>
        <v>152.92500000000001</v>
      </c>
      <c r="H329" s="62" t="str">
        <f>IFERROR(VLOOKUP($B329,блюда!$B$11:$I$65,8,FALSE),"")</f>
        <v>110(1) / 107(1)</v>
      </c>
    </row>
    <row r="330" spans="1:8" ht="10.199999999999999" customHeight="1" x14ac:dyDescent="0.2">
      <c r="B330" s="60" t="s">
        <v>16</v>
      </c>
      <c r="C330" s="61">
        <v>250</v>
      </c>
      <c r="D330" s="62">
        <f>IFERROR(VLOOKUP($B330,блюда!$B$11:$I$65,4,FALSE)*$C330/100,"")</f>
        <v>25.5</v>
      </c>
      <c r="E330" s="62">
        <f>IFERROR(VLOOKUP($B330,блюда!$B$11:$I$65,5,FALSE)*$C330/100,"")</f>
        <v>19.75</v>
      </c>
      <c r="F330" s="62">
        <f>IFERROR(VLOOKUP($B330,блюда!$B$11:$I$65,6,FALSE)*$C330/100,"")</f>
        <v>25.625</v>
      </c>
      <c r="G330" s="62">
        <f>IFERROR(VLOOKUP($B330,блюда!$B$11:$I$65,7,FALSE)*$C330/100,"")</f>
        <v>382.5</v>
      </c>
      <c r="H330" s="62" t="str">
        <f>IFERROR(VLOOKUP($B330,блюда!$B$11:$I$65,8,FALSE),"")</f>
        <v>259 (3)</v>
      </c>
    </row>
    <row r="331" spans="1:8" s="63" customFormat="1" ht="10.199999999999999" customHeight="1" x14ac:dyDescent="0.2">
      <c r="B331" s="60" t="s">
        <v>23</v>
      </c>
      <c r="C331" s="61">
        <v>200</v>
      </c>
      <c r="D331" s="62">
        <f>IFERROR(VLOOKUP($B331,блюда!$B$11:$I$65,4,FALSE)*$C331/100,"")</f>
        <v>0.2</v>
      </c>
      <c r="E331" s="62">
        <f>IFERROR(VLOOKUP($B331,блюда!$B$11:$I$65,5,FALSE)*$C331/100,"")</f>
        <v>0</v>
      </c>
      <c r="F331" s="62">
        <f>IFERROR(VLOOKUP($B331,блюда!$B$11:$I$65,6,FALSE)*$C331/100,"")</f>
        <v>6.5</v>
      </c>
      <c r="G331" s="62">
        <f>IFERROR(VLOOKUP($B331,блюда!$B$11:$I$65,7,FALSE)*$C331/100,"")</f>
        <v>26.4</v>
      </c>
      <c r="H331" s="62" t="str">
        <f>IFERROR(VLOOKUP($B331,блюда!$B$11:$I$65,8,FALSE),"")</f>
        <v>685 (1)</v>
      </c>
    </row>
    <row r="332" spans="1:8" s="63" customFormat="1" ht="10.199999999999999" customHeight="1" x14ac:dyDescent="0.2">
      <c r="B332" s="60" t="s">
        <v>7</v>
      </c>
      <c r="C332" s="61">
        <v>30</v>
      </c>
      <c r="D332" s="62">
        <f>IFERROR(VLOOKUP($B332,блюда!$B$11:$I$65,4,FALSE)*$C332/100,"")</f>
        <v>2.7</v>
      </c>
      <c r="E332" s="62">
        <f>IFERROR(VLOOKUP($B332,блюда!$B$11:$I$65,5,FALSE)*$C332/100,"")</f>
        <v>0.3</v>
      </c>
      <c r="F332" s="62">
        <f>IFERROR(VLOOKUP($B332,блюда!$B$11:$I$65,6,FALSE)*$C332/100,"")</f>
        <v>17.100000000000001</v>
      </c>
      <c r="G332" s="62">
        <f>IFERROR(VLOOKUP($B332,блюда!$B$11:$I$65,7,FALSE)*$C332/100,"")</f>
        <v>94.8</v>
      </c>
      <c r="H332" s="62" t="str">
        <f>IFERROR(VLOOKUP($B332,блюда!$B$11:$I$65,8,FALSE),"")</f>
        <v>т/н</v>
      </c>
    </row>
    <row r="333" spans="1:8" ht="10.199999999999999" customHeight="1" x14ac:dyDescent="0.2">
      <c r="B333" s="60" t="s">
        <v>8</v>
      </c>
      <c r="C333" s="61">
        <v>30</v>
      </c>
      <c r="D333" s="62">
        <f>IFERROR(VLOOKUP($B333,блюда!$B$11:$I$65,4,FALSE)*$C333/100,"")</f>
        <v>0.3</v>
      </c>
      <c r="E333" s="62">
        <f>IFERROR(VLOOKUP($B333,блюда!$B$11:$I$65,5,FALSE)*$C333/100,"")</f>
        <v>0.3</v>
      </c>
      <c r="F333" s="62">
        <f>IFERROR(VLOOKUP($B333,блюда!$B$11:$I$65,6,FALSE)*$C333/100,"")</f>
        <v>9.9</v>
      </c>
      <c r="G333" s="62">
        <f>IFERROR(VLOOKUP($B333,блюда!$B$11:$I$65,7,FALSE)*$C333/100,"")</f>
        <v>81.900000000000006</v>
      </c>
      <c r="H333" s="62" t="str">
        <f>IFERROR(VLOOKUP($B333,блюда!$B$11:$I$65,8,FALSE),"")</f>
        <v>т/н</v>
      </c>
    </row>
    <row r="334" spans="1:8" ht="10.199999999999999" customHeight="1" x14ac:dyDescent="0.2">
      <c r="B334" s="60" t="s">
        <v>127</v>
      </c>
      <c r="C334" s="61">
        <v>100</v>
      </c>
      <c r="D334" s="62">
        <f>IFERROR(VLOOKUP($B334,блюда!$B$11:$I$65,4,FALSE)*$C334/100,"")</f>
        <v>2</v>
      </c>
      <c r="E334" s="62">
        <f>IFERROR(VLOOKUP($B334,блюда!$B$11:$I$65,5,FALSE)*$C334/100,"")</f>
        <v>5</v>
      </c>
      <c r="F334" s="62">
        <f>IFERROR(VLOOKUP($B334,блюда!$B$11:$I$65,6,FALSE)*$C334/100,"")</f>
        <v>9</v>
      </c>
      <c r="G334" s="62">
        <f>IFERROR(VLOOKUP($B334,блюда!$B$11:$I$65,7,FALSE)*$C334/100,"")</f>
        <v>88</v>
      </c>
      <c r="H334" s="62" t="str">
        <f>IFERROR(VLOOKUP($B334,блюда!$B$11:$I$65,8,FALSE),"")</f>
        <v>43 (1)</v>
      </c>
    </row>
    <row r="335" spans="1:8" ht="10.199999999999999" customHeight="1" x14ac:dyDescent="0.2">
      <c r="B335" s="60"/>
      <c r="C335" s="61"/>
      <c r="D335" s="62" t="str">
        <f>IFERROR(VLOOKUP($B335,блюда!$B$11:$I$65,4,FALSE)*$C335/100,"")</f>
        <v/>
      </c>
      <c r="E335" s="62" t="str">
        <f>IFERROR(VLOOKUP($B335,блюда!$B$11:$I$65,5,FALSE)*$C335/100,"")</f>
        <v/>
      </c>
      <c r="F335" s="62" t="str">
        <f>IFERROR(VLOOKUP($B335,блюда!$B$11:$I$65,6,FALSE)*$C335/100,"")</f>
        <v/>
      </c>
      <c r="G335" s="62" t="str">
        <f>IFERROR(VLOOKUP($B335,блюда!$B$11:$I$65,7,FALSE)*$C335/100,"")</f>
        <v/>
      </c>
      <c r="H335" s="62" t="str">
        <f>IFERROR(VLOOKUP($B335,блюда!$B$11:$I$65,8,FALSE),"")</f>
        <v/>
      </c>
    </row>
    <row r="336" spans="1:8" x14ac:dyDescent="0.2">
      <c r="A336" s="67" t="s">
        <v>66</v>
      </c>
      <c r="B336" s="68"/>
      <c r="C336" s="66">
        <f>SUM(C329:C335)</f>
        <v>860</v>
      </c>
      <c r="D336" s="62">
        <f>SUM(D329:D335)</f>
        <v>37.650000000000006</v>
      </c>
      <c r="E336" s="62">
        <f>SUM(E329:E335)</f>
        <v>33.299999999999997</v>
      </c>
      <c r="F336" s="62">
        <f>SUM(F329:F335)</f>
        <v>81.25</v>
      </c>
      <c r="G336" s="69">
        <f>SUM(G329:G335)</f>
        <v>826.52499999999986</v>
      </c>
      <c r="H336" s="52"/>
    </row>
    <row r="337" spans="1:8" x14ac:dyDescent="0.2">
      <c r="A337" s="67" t="s">
        <v>67</v>
      </c>
      <c r="B337" s="68"/>
      <c r="C337" s="66">
        <f>SUM(C327,C336)</f>
        <v>860</v>
      </c>
      <c r="D337" s="62">
        <f>SUM(D327,D336)</f>
        <v>37.650000000000006</v>
      </c>
      <c r="E337" s="62">
        <f>SUM(E327,E336)</f>
        <v>33.299999999999997</v>
      </c>
      <c r="F337" s="62">
        <f>SUM(F327,F336)</f>
        <v>81.25</v>
      </c>
      <c r="G337" s="69">
        <f>SUM(G327,G336)</f>
        <v>826.52499999999986</v>
      </c>
      <c r="H337" s="52"/>
    </row>
  </sheetData>
  <mergeCells count="90">
    <mergeCell ref="A35:H35"/>
    <mergeCell ref="A1:H1"/>
    <mergeCell ref="A2:J2"/>
    <mergeCell ref="A3:J3"/>
    <mergeCell ref="I5:J5"/>
    <mergeCell ref="A6:A7"/>
    <mergeCell ref="B6:B7"/>
    <mergeCell ref="C6:C7"/>
    <mergeCell ref="D6:F6"/>
    <mergeCell ref="G6:G7"/>
    <mergeCell ref="A36:J36"/>
    <mergeCell ref="A37:J37"/>
    <mergeCell ref="I39:J39"/>
    <mergeCell ref="A40:A41"/>
    <mergeCell ref="B40:B41"/>
    <mergeCell ref="C40:C41"/>
    <mergeCell ref="D40:F40"/>
    <mergeCell ref="G40:G41"/>
    <mergeCell ref="A105:H105"/>
    <mergeCell ref="A70:H70"/>
    <mergeCell ref="A71:J71"/>
    <mergeCell ref="A72:J72"/>
    <mergeCell ref="I74:J74"/>
    <mergeCell ref="A75:A76"/>
    <mergeCell ref="B75:B76"/>
    <mergeCell ref="C75:C76"/>
    <mergeCell ref="D75:F75"/>
    <mergeCell ref="G75:G76"/>
    <mergeCell ref="A106:J106"/>
    <mergeCell ref="A107:J107"/>
    <mergeCell ref="I109:J109"/>
    <mergeCell ref="A110:A111"/>
    <mergeCell ref="B110:B111"/>
    <mergeCell ref="C110:C111"/>
    <mergeCell ref="D110:F110"/>
    <mergeCell ref="G110:G111"/>
    <mergeCell ref="A174:H174"/>
    <mergeCell ref="A139:H139"/>
    <mergeCell ref="A140:J140"/>
    <mergeCell ref="A141:J141"/>
    <mergeCell ref="I143:J143"/>
    <mergeCell ref="A144:A145"/>
    <mergeCell ref="B144:B145"/>
    <mergeCell ref="C144:C145"/>
    <mergeCell ref="D144:F144"/>
    <mergeCell ref="G144:G145"/>
    <mergeCell ref="A175:J175"/>
    <mergeCell ref="A176:J176"/>
    <mergeCell ref="I178:J178"/>
    <mergeCell ref="A179:A180"/>
    <mergeCell ref="B179:B180"/>
    <mergeCell ref="C179:C180"/>
    <mergeCell ref="D179:F179"/>
    <mergeCell ref="G179:G180"/>
    <mergeCell ref="A243:H243"/>
    <mergeCell ref="A208:H208"/>
    <mergeCell ref="A209:J209"/>
    <mergeCell ref="A210:J210"/>
    <mergeCell ref="I212:J212"/>
    <mergeCell ref="A213:A214"/>
    <mergeCell ref="B213:B214"/>
    <mergeCell ref="C213:C214"/>
    <mergeCell ref="D213:F213"/>
    <mergeCell ref="G213:G214"/>
    <mergeCell ref="A244:J244"/>
    <mergeCell ref="A245:J245"/>
    <mergeCell ref="I247:J247"/>
    <mergeCell ref="A248:A249"/>
    <mergeCell ref="B248:B249"/>
    <mergeCell ref="C248:C249"/>
    <mergeCell ref="D248:F248"/>
    <mergeCell ref="G248:G249"/>
    <mergeCell ref="A312:H312"/>
    <mergeCell ref="A277:H277"/>
    <mergeCell ref="A278:J278"/>
    <mergeCell ref="A279:J279"/>
    <mergeCell ref="I281:J281"/>
    <mergeCell ref="A282:A283"/>
    <mergeCell ref="B282:B283"/>
    <mergeCell ref="C282:C283"/>
    <mergeCell ref="D282:F282"/>
    <mergeCell ref="G282:G283"/>
    <mergeCell ref="A313:J313"/>
    <mergeCell ref="A314:J314"/>
    <mergeCell ref="I316:J316"/>
    <mergeCell ref="A317:A318"/>
    <mergeCell ref="B317:B318"/>
    <mergeCell ref="C317:C318"/>
    <mergeCell ref="D317:F317"/>
    <mergeCell ref="G317:G318"/>
  </mergeCells>
  <dataValidations count="18">
    <dataValidation type="list" allowBlank="1" showInputMessage="1" showErrorMessage="1" sqref="B19 B21:B24">
      <formula1>$B$11:$B$64</formula1>
    </dataValidation>
    <dataValidation type="list" allowBlank="1" showInputMessage="1" showErrorMessage="1" sqref="B44:B49">
      <formula1>$B$11:$B$64</formula1>
    </dataValidation>
    <dataValidation type="list" allowBlank="1" showInputMessage="1" showErrorMessage="1" sqref="B52:B58">
      <formula1>$B$11:$B$64</formula1>
    </dataValidation>
    <dataValidation type="list" allowBlank="1" showInputMessage="1" showErrorMessage="1" sqref="B79:B84">
      <formula1>$B$11:$B$64</formula1>
    </dataValidation>
    <dataValidation type="list" allowBlank="1" showInputMessage="1" showErrorMessage="1" sqref="B87 B89 B91:B92">
      <formula1>$B$11:$B$64</formula1>
    </dataValidation>
    <dataValidation type="list" allowBlank="1" showInputMessage="1" showErrorMessage="1" sqref="B114:B119">
      <formula1>$B$11:$B$64</formula1>
    </dataValidation>
    <dataValidation type="list" allowBlank="1" showInputMessage="1" showErrorMessage="1" sqref="B123:B126 B128">
      <formula1>$B$11:$B$64</formula1>
    </dataValidation>
    <dataValidation type="list" allowBlank="1" showInputMessage="1" showErrorMessage="1" sqref="B148:B153">
      <formula1>$B$11:$B$64</formula1>
    </dataValidation>
    <dataValidation type="list" allowBlank="1" showInputMessage="1" showErrorMessage="1" sqref="B156 B158:B162">
      <formula1>$B$11:$B$64</formula1>
    </dataValidation>
    <dataValidation type="list" allowBlank="1" showInputMessage="1" showErrorMessage="1" sqref="B183:B188">
      <formula1>$B$11:$B$64</formula1>
    </dataValidation>
    <dataValidation type="list" allowBlank="1" showInputMessage="1" showErrorMessage="1" sqref="B191:B197">
      <formula1>$B$11:$B$64</formula1>
    </dataValidation>
    <dataValidation type="list" allowBlank="1" showInputMessage="1" showErrorMessage="1" sqref="B217:B222">
      <formula1>$B$11:$B$64</formula1>
    </dataValidation>
    <dataValidation type="list" allowBlank="1" showInputMessage="1" showErrorMessage="1" sqref="B225:B231">
      <formula1>$B$11:$B$64</formula1>
    </dataValidation>
    <dataValidation type="list" allowBlank="1" showInputMessage="1" showErrorMessage="1" sqref="B251:B257">
      <formula1>$B$11:$B$64</formula1>
    </dataValidation>
    <dataValidation type="list" allowBlank="1" showInputMessage="1" showErrorMessage="1" sqref="B260 B262:B266">
      <formula1>$B$11:$B$64</formula1>
    </dataValidation>
    <dataValidation type="list" allowBlank="1" showInputMessage="1" showErrorMessage="1" sqref="B286:B291">
      <formula1>$B$11:$B$64</formula1>
    </dataValidation>
    <dataValidation type="list" allowBlank="1" showInputMessage="1" showErrorMessage="1" sqref="B321:B326">
      <formula1>$B$11:$B$64</formula1>
    </dataValidation>
    <dataValidation type="list" allowBlank="1" showInputMessage="1" showErrorMessage="1" sqref="B329:B335">
      <formula1>$B$11:$B$64</formula1>
    </dataValidation>
  </dataValidations>
  <pageMargins left="0.25" right="0.25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3" operator="greaterThan" id="{55EBA0AF-85CE-4ABE-A295-5465E69E77E2}">
            <xm:f>блюда!$P$10</xm:f>
            <x14:dxf>
              <font>
                <color rgb="FF00B050"/>
              </font>
            </x14:dxf>
          </x14:cfRule>
          <x14:cfRule type="cellIs" priority="4" operator="lessThan" id="{10558F23-B118-4FE9-94DC-E7DC98372B70}">
            <xm:f>блюда!$O$10</xm:f>
            <x14:dxf>
              <font>
                <color rgb="FF9C0006"/>
              </font>
            </x14:dxf>
          </x14:cfRule>
          <xm:sqref>G16 G50 G85 G120 G154 G189 G223 G258 G292 G327</xm:sqref>
        </x14:conditionalFormatting>
        <x14:conditionalFormatting xmlns:xm="http://schemas.microsoft.com/office/excel/2006/main">
          <x14:cfRule type="cellIs" priority="1" operator="greaterThan" id="{D2336C0B-6BAD-41FC-B69B-AAD91321423B}">
            <xm:f>блюда!$R$10</xm:f>
            <x14:dxf>
              <font>
                <color rgb="FF00B050"/>
              </font>
            </x14:dxf>
          </x14:cfRule>
          <x14:cfRule type="cellIs" priority="2" operator="lessThan" id="{4DB6B474-DB6E-437B-9B03-780A1E1B6849}">
            <xm:f>блюда!$Q$10</xm:f>
            <x14:dxf>
              <font>
                <color rgb="FF9C0006"/>
              </font>
            </x14:dxf>
          </x14:cfRule>
          <xm:sqref>G25 G59 G94 G129 G163 G198 G232 G267 G301 G336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блюда!$B$11:$B$65</xm:f>
          </x14:formula1>
          <xm:sqref>B18 B88 B122 B127 B90</xm:sqref>
        </x14:dataValidation>
        <x14:dataValidation type="list" allowBlank="1" showInputMessage="1" showErrorMessage="1">
          <x14:formula1>
            <xm:f>блюда!$B$11:$B$65</xm:f>
          </x14:formula1>
          <xm:sqref>B294:B300</xm:sqref>
        </x14:dataValidation>
        <x14:dataValidation type="list" allowBlank="1" showInputMessage="1" showErrorMessage="1">
          <x14:formula1>
            <xm:f>блюда!$B$11:$B$65</xm:f>
          </x14:formula1>
          <xm:sqref>B10:B15</xm:sqref>
        </x14:dataValidation>
        <x14:dataValidation type="list" allowBlank="1" showInputMessage="1" showErrorMessage="1">
          <x14:formula1>
            <xm:f>блюда!$B$11:$B$64</xm:f>
          </x14:formula1>
          <xm:sqref>B20 B157 B93 B261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7"/>
  <sheetViews>
    <sheetView topLeftCell="A254" workbookViewId="0">
      <selection activeCell="J292" sqref="J292"/>
    </sheetView>
  </sheetViews>
  <sheetFormatPr defaultColWidth="12.33203125" defaultRowHeight="10.199999999999999" x14ac:dyDescent="0.2"/>
  <cols>
    <col min="1" max="1" width="12.33203125" style="40"/>
    <col min="2" max="2" width="31.88671875" style="40" customWidth="1"/>
    <col min="3" max="3" width="7.5546875" style="40" customWidth="1"/>
    <col min="4" max="6" width="5.77734375" style="40" customWidth="1"/>
    <col min="7" max="7" width="9.109375" style="40" customWidth="1"/>
    <col min="8" max="16384" width="12.33203125" style="40"/>
  </cols>
  <sheetData>
    <row r="1" spans="1:10" x14ac:dyDescent="0.2">
      <c r="A1" s="88" t="s">
        <v>134</v>
      </c>
      <c r="B1" s="88"/>
      <c r="C1" s="88"/>
      <c r="D1" s="88"/>
      <c r="E1" s="88"/>
      <c r="F1" s="88"/>
      <c r="G1" s="88"/>
      <c r="H1" s="88"/>
      <c r="I1" s="79"/>
      <c r="J1" s="79"/>
    </row>
    <row r="2" spans="1:10" x14ac:dyDescent="0.2">
      <c r="A2" s="43" t="s">
        <v>24</v>
      </c>
      <c r="B2" s="43"/>
      <c r="C2" s="43"/>
      <c r="D2" s="43"/>
      <c r="E2" s="43"/>
      <c r="F2" s="43"/>
      <c r="G2" s="43"/>
      <c r="H2" s="43"/>
      <c r="I2" s="43"/>
      <c r="J2" s="43"/>
    </row>
    <row r="3" spans="1:10" x14ac:dyDescent="0.2">
      <c r="A3" s="43"/>
      <c r="B3" s="43"/>
      <c r="C3" s="43"/>
      <c r="D3" s="43"/>
      <c r="E3" s="43"/>
      <c r="F3" s="43"/>
      <c r="G3" s="43"/>
      <c r="H3" s="43"/>
      <c r="I3" s="43"/>
      <c r="J3" s="43"/>
    </row>
    <row r="4" spans="1:10" x14ac:dyDescent="0.2">
      <c r="A4" s="41" t="s">
        <v>0</v>
      </c>
      <c r="B4" s="42"/>
      <c r="C4" s="71" t="s">
        <v>138</v>
      </c>
      <c r="D4" s="72" t="s">
        <v>139</v>
      </c>
      <c r="E4" s="72"/>
      <c r="F4" s="43" t="s">
        <v>30</v>
      </c>
      <c r="G4" s="70" t="s">
        <v>135</v>
      </c>
      <c r="H4" s="44" t="s">
        <v>136</v>
      </c>
      <c r="I4" s="79"/>
      <c r="J4" s="79"/>
    </row>
    <row r="5" spans="1:10" x14ac:dyDescent="0.2">
      <c r="A5" s="79"/>
      <c r="B5" s="42"/>
      <c r="C5" s="73" t="s">
        <v>140</v>
      </c>
      <c r="D5" s="45">
        <v>1</v>
      </c>
      <c r="E5" s="46"/>
      <c r="F5" s="79"/>
      <c r="G5" s="47"/>
      <c r="H5" s="48"/>
      <c r="I5" s="89"/>
      <c r="J5" s="89"/>
    </row>
    <row r="6" spans="1:10" ht="20.399999999999999" x14ac:dyDescent="0.2">
      <c r="A6" s="87" t="s">
        <v>26</v>
      </c>
      <c r="B6" s="87" t="s">
        <v>27</v>
      </c>
      <c r="C6" s="87" t="s">
        <v>28</v>
      </c>
      <c r="D6" s="87" t="s">
        <v>1</v>
      </c>
      <c r="E6" s="87"/>
      <c r="F6" s="87"/>
      <c r="G6" s="87" t="s">
        <v>2</v>
      </c>
      <c r="H6" s="50" t="s">
        <v>29</v>
      </c>
    </row>
    <row r="7" spans="1:10" x14ac:dyDescent="0.2">
      <c r="A7" s="87"/>
      <c r="B7" s="87"/>
      <c r="C7" s="87"/>
      <c r="D7" s="80" t="s">
        <v>3</v>
      </c>
      <c r="E7" s="80" t="s">
        <v>4</v>
      </c>
      <c r="F7" s="80" t="s">
        <v>5</v>
      </c>
      <c r="G7" s="87"/>
      <c r="H7" s="52"/>
    </row>
    <row r="8" spans="1:10" x14ac:dyDescent="0.2">
      <c r="A8" s="53">
        <v>1</v>
      </c>
      <c r="B8" s="53">
        <v>2</v>
      </c>
      <c r="C8" s="53">
        <v>3</v>
      </c>
      <c r="D8" s="53">
        <v>4</v>
      </c>
      <c r="E8" s="53">
        <v>5</v>
      </c>
      <c r="F8" s="53">
        <v>6</v>
      </c>
      <c r="G8" s="53">
        <v>7</v>
      </c>
      <c r="H8" s="54"/>
    </row>
    <row r="9" spans="1:10" ht="10.199999999999999" customHeight="1" x14ac:dyDescent="0.2">
      <c r="A9" s="55" t="s">
        <v>50</v>
      </c>
      <c r="B9" s="56"/>
      <c r="C9" s="57"/>
      <c r="D9" s="57"/>
      <c r="E9" s="57"/>
      <c r="F9" s="57"/>
      <c r="G9" s="58"/>
      <c r="H9" s="59"/>
    </row>
    <row r="10" spans="1:10" ht="10.199999999999999" customHeight="1" x14ac:dyDescent="0.2">
      <c r="B10" s="60"/>
      <c r="C10" s="61"/>
      <c r="D10" s="62" t="str">
        <f>IFERROR(VLOOKUP($B10,блюда!$B$11:$I$65,4,FALSE)*$C10/100,"")</f>
        <v/>
      </c>
      <c r="E10" s="62" t="str">
        <f>IFERROR(VLOOKUP($B10,блюда!$B$11:$I$65,5,FALSE)*$C10/100,"")</f>
        <v/>
      </c>
      <c r="F10" s="62" t="str">
        <f>IFERROR(VLOOKUP($B10,блюда!$B$11:$I$65,6,FALSE)*$C10/100,"")</f>
        <v/>
      </c>
      <c r="G10" s="62" t="str">
        <f>IFERROR(VLOOKUP($B10,блюда!$B$11:$I$65,7,FALSE)*$C10/100,"")</f>
        <v/>
      </c>
      <c r="H10" s="62" t="str">
        <f>IFERROR(VLOOKUP($B10,блюда!$B$11:$I$65,8,FALSE),"")</f>
        <v/>
      </c>
    </row>
    <row r="11" spans="1:10" ht="10.199999999999999" customHeight="1" x14ac:dyDescent="0.2">
      <c r="B11" s="60"/>
      <c r="C11" s="61"/>
      <c r="D11" s="62" t="str">
        <f>IFERROR(VLOOKUP($B11,блюда!$B$11:$I$65,4,FALSE)*$C11/100,"")</f>
        <v/>
      </c>
      <c r="E11" s="62" t="str">
        <f>IFERROR(VLOOKUP($B11,блюда!$B$11:$I$65,5,FALSE)*$C11/100,"")</f>
        <v/>
      </c>
      <c r="F11" s="62" t="str">
        <f>IFERROR(VLOOKUP($B11,блюда!$B$11:$I$65,6,FALSE)*$C11/100,"")</f>
        <v/>
      </c>
      <c r="G11" s="62" t="str">
        <f>IFERROR(VLOOKUP($B11,блюда!$B$11:$I$65,7,FALSE)*$C11/100,"")</f>
        <v/>
      </c>
      <c r="H11" s="62" t="str">
        <f>IFERROR(VLOOKUP($B11,блюда!$B$11:$I$65,8,FALSE),"")</f>
        <v/>
      </c>
    </row>
    <row r="12" spans="1:10" s="63" customFormat="1" ht="10.199999999999999" customHeight="1" x14ac:dyDescent="0.2">
      <c r="B12" s="60"/>
      <c r="C12" s="61"/>
      <c r="D12" s="62" t="str">
        <f>IFERROR(VLOOKUP($B12,блюда!$B$11:$I$65,4,FALSE)*$C12/100,"")</f>
        <v/>
      </c>
      <c r="E12" s="62" t="str">
        <f>IFERROR(VLOOKUP($B12,блюда!$B$11:$I$65,5,FALSE)*$C12/100,"")</f>
        <v/>
      </c>
      <c r="F12" s="62" t="str">
        <f>IFERROR(VLOOKUP($B12,блюда!$B$11:$I$65,6,FALSE)*$C12/100,"")</f>
        <v/>
      </c>
      <c r="G12" s="62" t="str">
        <f>IFERROR(VLOOKUP($B12,блюда!$B$11:$I$65,7,FALSE)*$C12/100,"")</f>
        <v/>
      </c>
      <c r="H12" s="62" t="str">
        <f>IFERROR(VLOOKUP($B12,блюда!$B$11:$I$65,8,FALSE),"")</f>
        <v/>
      </c>
    </row>
    <row r="13" spans="1:10" s="63" customFormat="1" ht="10.199999999999999" customHeight="1" x14ac:dyDescent="0.2">
      <c r="B13" s="60"/>
      <c r="C13" s="61"/>
      <c r="D13" s="62" t="str">
        <f>IFERROR(VLOOKUP($B13,блюда!$B$11:$I$65,4,FALSE)*$C13/100,"")</f>
        <v/>
      </c>
      <c r="E13" s="62" t="str">
        <f>IFERROR(VLOOKUP($B13,блюда!$B$11:$I$65,5,FALSE)*$C13/100,"")</f>
        <v/>
      </c>
      <c r="F13" s="62" t="str">
        <f>IFERROR(VLOOKUP($B13,блюда!$B$11:$I$65,6,FALSE)*$C13/100,"")</f>
        <v/>
      </c>
      <c r="G13" s="62" t="str">
        <f>IFERROR(VLOOKUP($B13,блюда!$B$11:$I$65,7,FALSE)*$C13/100,"")</f>
        <v/>
      </c>
      <c r="H13" s="62" t="str">
        <f>IFERROR(VLOOKUP($B13,блюда!$B$11:$I$65,8,FALSE),"")</f>
        <v/>
      </c>
    </row>
    <row r="14" spans="1:10" s="63" customFormat="1" ht="10.199999999999999" customHeight="1" x14ac:dyDescent="0.2">
      <c r="B14" s="60"/>
      <c r="C14" s="61"/>
      <c r="D14" s="62" t="str">
        <f>IFERROR(VLOOKUP($B14,блюда!$B$11:$I$65,4,FALSE)*$C14/100,"")</f>
        <v/>
      </c>
      <c r="E14" s="62" t="str">
        <f>IFERROR(VLOOKUP($B14,блюда!$B$11:$I$65,5,FALSE)*$C14/100,"")</f>
        <v/>
      </c>
      <c r="F14" s="62" t="str">
        <f>IFERROR(VLOOKUP($B14,блюда!$B$11:$I$65,6,FALSE)*$C14/100,"")</f>
        <v/>
      </c>
      <c r="G14" s="62" t="str">
        <f>IFERROR(VLOOKUP($B14,блюда!$B$11:$I$65,7,FALSE)*$C14/100,"")</f>
        <v/>
      </c>
      <c r="H14" s="62" t="str">
        <f>IFERROR(VLOOKUP($B14,блюда!$B$11:$I$65,8,FALSE),"")</f>
        <v/>
      </c>
    </row>
    <row r="15" spans="1:10" s="63" customFormat="1" ht="10.199999999999999" customHeight="1" x14ac:dyDescent="0.2">
      <c r="B15" s="60"/>
      <c r="C15" s="61"/>
      <c r="D15" s="62" t="str">
        <f>IFERROR(VLOOKUP($B15,блюда!$B$11:$I$65,4,FALSE)*$C15/100,"")</f>
        <v/>
      </c>
      <c r="E15" s="62" t="str">
        <f>IFERROR(VLOOKUP($B15,блюда!$B$11:$I$65,5,FALSE)*$C15/100,"")</f>
        <v/>
      </c>
      <c r="F15" s="62" t="str">
        <f>IFERROR(VLOOKUP($B15,блюда!$B$11:$I$65,6,FALSE)*$C15/100,"")</f>
        <v/>
      </c>
      <c r="G15" s="62" t="str">
        <f>IFERROR(VLOOKUP($B15,блюда!$B$11:$I$65,7,FALSE)*$C15/100,"")</f>
        <v/>
      </c>
      <c r="H15" s="62" t="str">
        <f>IFERROR(VLOOKUP($B15,блюда!$B$11:$I$65,8,FALSE),"")</f>
        <v/>
      </c>
    </row>
    <row r="16" spans="1:10" ht="10.199999999999999" customHeight="1" x14ac:dyDescent="0.2">
      <c r="A16" s="64" t="s">
        <v>65</v>
      </c>
      <c r="B16" s="65"/>
      <c r="C16" s="66">
        <f>SUM(C10:C15)</f>
        <v>0</v>
      </c>
      <c r="D16" s="62">
        <f>SUM(D10:D15)</f>
        <v>0</v>
      </c>
      <c r="E16" s="62">
        <f>SUM(E10:E15)</f>
        <v>0</v>
      </c>
      <c r="F16" s="62">
        <f>SUM(F10:F15)</f>
        <v>0</v>
      </c>
      <c r="G16" s="69">
        <f>SUM(G10:G15)</f>
        <v>0</v>
      </c>
      <c r="H16" s="52"/>
    </row>
    <row r="17" spans="1:8" ht="10.199999999999999" customHeight="1" x14ac:dyDescent="0.2">
      <c r="A17" s="55" t="s">
        <v>10</v>
      </c>
      <c r="B17" s="56"/>
      <c r="C17" s="57"/>
      <c r="D17" s="57"/>
      <c r="E17" s="57"/>
      <c r="F17" s="57"/>
      <c r="G17" s="58"/>
      <c r="H17" s="59"/>
    </row>
    <row r="18" spans="1:8" ht="10.199999999999999" customHeight="1" x14ac:dyDescent="0.2">
      <c r="B18" s="60" t="s">
        <v>9</v>
      </c>
      <c r="C18" s="61">
        <v>250</v>
      </c>
      <c r="D18" s="62">
        <f>IFERROR(VLOOKUP($B18,блюда!$B$11:$I$65,4,FALSE)*$C18/100,"")</f>
        <v>10</v>
      </c>
      <c r="E18" s="62">
        <f>IFERROR(VLOOKUP($B18,блюда!$B$11:$I$65,5,FALSE)*$C18/100,"")</f>
        <v>5</v>
      </c>
      <c r="F18" s="62">
        <f>IFERROR(VLOOKUP($B18,блюда!$B$11:$I$65,6,FALSE)*$C18/100,"")</f>
        <v>17.5</v>
      </c>
      <c r="G18" s="62">
        <f>IFERROR(VLOOKUP($B18,блюда!$B$11:$I$65,7,FALSE)*$C18/100,"")</f>
        <v>155</v>
      </c>
      <c r="H18" s="62" t="str">
        <f>IFERROR(VLOOKUP($B18,блюда!$B$11:$I$65,8,FALSE),"")</f>
        <v>87 (5)</v>
      </c>
    </row>
    <row r="19" spans="1:8" ht="10.199999999999999" customHeight="1" x14ac:dyDescent="0.2">
      <c r="B19" s="60" t="s">
        <v>81</v>
      </c>
      <c r="C19" s="61">
        <v>180</v>
      </c>
      <c r="D19" s="62">
        <f>IFERROR(VLOOKUP($B19,блюда!$B$11:$I$65,4,FALSE)*$C19/100,"")</f>
        <v>5.94</v>
      </c>
      <c r="E19" s="62">
        <f>IFERROR(VLOOKUP($B19,блюда!$B$11:$I$65,5,FALSE)*$C19/100,"")</f>
        <v>5.94</v>
      </c>
      <c r="F19" s="62">
        <f>IFERROR(VLOOKUP($B19,блюда!$B$11:$I$65,6,FALSE)*$C19/100,"")</f>
        <v>38.159999999999997</v>
      </c>
      <c r="G19" s="62">
        <f>IFERROR(VLOOKUP($B19,блюда!$B$11:$I$65,7,FALSE)*$C19/100,"")</f>
        <v>250.2</v>
      </c>
      <c r="H19" s="62" t="str">
        <f>IFERROR(VLOOKUP($B19,блюда!$B$11:$I$65,8,FALSE),"")</f>
        <v>203 (2)</v>
      </c>
    </row>
    <row r="20" spans="1:8" s="63" customFormat="1" ht="10.199999999999999" customHeight="1" x14ac:dyDescent="0.2">
      <c r="B20" s="60" t="s">
        <v>22</v>
      </c>
      <c r="C20" s="61">
        <v>100</v>
      </c>
      <c r="D20" s="62">
        <f>IFERROR(VLOOKUP($B20,блюда!$B$11:$I$65,4,FALSE)*$C20/100,"")</f>
        <v>19.329999999999998</v>
      </c>
      <c r="E20" s="62">
        <f>IFERROR(VLOOKUP($B20,блюда!$B$11:$I$65,5,FALSE)*$C20/100,"")</f>
        <v>4.92</v>
      </c>
      <c r="F20" s="62">
        <f>IFERROR(VLOOKUP($B20,блюда!$B$11:$I$65,6,FALSE)*$C20/100,"")</f>
        <v>12.67</v>
      </c>
      <c r="G20" s="62">
        <f>IFERROR(VLOOKUP($B20,блюда!$B$11:$I$65,7,FALSE)*$C20/100,"")</f>
        <v>171.07</v>
      </c>
      <c r="H20" s="62" t="str">
        <f>IFERROR(VLOOKUP($B20,блюда!$B$11:$I$65,8,FALSE),"")</f>
        <v>295 (3)</v>
      </c>
    </row>
    <row r="21" spans="1:8" s="63" customFormat="1" ht="10.199999999999999" customHeight="1" x14ac:dyDescent="0.2">
      <c r="B21" s="60" t="s">
        <v>31</v>
      </c>
      <c r="C21" s="61">
        <v>60</v>
      </c>
      <c r="D21" s="62">
        <f>IFERROR(VLOOKUP($B21,блюда!$B$11:$I$65,4,FALSE)*$C21/100,"")</f>
        <v>3</v>
      </c>
      <c r="E21" s="62">
        <f>IFERROR(VLOOKUP($B21,блюда!$B$11:$I$65,5,FALSE)*$C21/100,"")</f>
        <v>4.9800000000000004</v>
      </c>
      <c r="F21" s="62">
        <f>IFERROR(VLOOKUP($B21,блюда!$B$11:$I$65,6,FALSE)*$C21/100,"")</f>
        <v>15</v>
      </c>
      <c r="G21" s="62">
        <f>IFERROR(VLOOKUP($B21,блюда!$B$11:$I$65,7,FALSE)*$C21/100,"")</f>
        <v>40.020000000000003</v>
      </c>
      <c r="H21" s="62" t="str">
        <f>IFERROR(VLOOKUP($B21,блюда!$B$11:$I$65,8,FALSE),"")</f>
        <v>321 (3)</v>
      </c>
    </row>
    <row r="22" spans="1:8" ht="10.199999999999999" customHeight="1" x14ac:dyDescent="0.2">
      <c r="B22" s="60" t="s">
        <v>12</v>
      </c>
      <c r="C22" s="61">
        <v>200</v>
      </c>
      <c r="D22" s="62">
        <f>IFERROR(VLOOKUP($B22,блюда!$B$11:$I$65,4,FALSE)*$C22/100,"")</f>
        <v>0.6</v>
      </c>
      <c r="E22" s="62">
        <f>IFERROR(VLOOKUP($B22,блюда!$B$11:$I$65,5,FALSE)*$C22/100,"")</f>
        <v>0</v>
      </c>
      <c r="F22" s="62">
        <f>IFERROR(VLOOKUP($B22,блюда!$B$11:$I$65,6,FALSE)*$C22/100,"")</f>
        <v>22.8</v>
      </c>
      <c r="G22" s="62">
        <f>IFERROR(VLOOKUP($B22,блюда!$B$11:$I$65,7,FALSE)*$C22/100,"")</f>
        <v>93.2</v>
      </c>
      <c r="H22" s="62" t="str">
        <f>IFERROR(VLOOKUP($B22,блюда!$B$11:$I$65,8,FALSE),"")</f>
        <v>349 (3)</v>
      </c>
    </row>
    <row r="23" spans="1:8" ht="10.199999999999999" customHeight="1" x14ac:dyDescent="0.2">
      <c r="B23" s="60" t="s">
        <v>7</v>
      </c>
      <c r="C23" s="61">
        <v>30</v>
      </c>
      <c r="D23" s="62">
        <f>IFERROR(VLOOKUP($B23,блюда!$B$11:$I$65,4,FALSE)*$C23/100,"")</f>
        <v>2.7</v>
      </c>
      <c r="E23" s="62">
        <f>IFERROR(VLOOKUP($B23,блюда!$B$11:$I$65,5,FALSE)*$C23/100,"")</f>
        <v>0.3</v>
      </c>
      <c r="F23" s="62">
        <f>IFERROR(VLOOKUP($B23,блюда!$B$11:$I$65,6,FALSE)*$C23/100,"")</f>
        <v>17.100000000000001</v>
      </c>
      <c r="G23" s="62">
        <f>IFERROR(VLOOKUP($B23,блюда!$B$11:$I$65,7,FALSE)*$C23/100,"")</f>
        <v>94.8</v>
      </c>
      <c r="H23" s="62" t="str">
        <f>IFERROR(VLOOKUP($B23,блюда!$B$11:$I$65,8,FALSE),"")</f>
        <v>т/н</v>
      </c>
    </row>
    <row r="24" spans="1:8" ht="10.199999999999999" customHeight="1" x14ac:dyDescent="0.2">
      <c r="B24" s="60" t="s">
        <v>8</v>
      </c>
      <c r="C24" s="61">
        <v>30</v>
      </c>
      <c r="D24" s="62">
        <f>IFERROR(VLOOKUP($B24,блюда!$B$11:$I$65,4,FALSE)*$C24/100,"")</f>
        <v>0.3</v>
      </c>
      <c r="E24" s="62">
        <f>IFERROR(VLOOKUP($B24,блюда!$B$11:$I$65,5,FALSE)*$C24/100,"")</f>
        <v>0.3</v>
      </c>
      <c r="F24" s="62">
        <f>IFERROR(VLOOKUP($B24,блюда!$B$11:$I$65,6,FALSE)*$C24/100,"")</f>
        <v>9.9</v>
      </c>
      <c r="G24" s="62">
        <f>IFERROR(VLOOKUP($B24,блюда!$B$11:$I$65,7,FALSE)*$C24/100,"")</f>
        <v>81.900000000000006</v>
      </c>
      <c r="H24" s="62" t="str">
        <f>IFERROR(VLOOKUP($B24,блюда!$B$11:$I$65,8,FALSE),"")</f>
        <v>т/н</v>
      </c>
    </row>
    <row r="25" spans="1:8" x14ac:dyDescent="0.2">
      <c r="A25" s="67" t="s">
        <v>66</v>
      </c>
      <c r="B25" s="68"/>
      <c r="C25" s="66">
        <f>SUM(C18:C24)</f>
        <v>850</v>
      </c>
      <c r="D25" s="62">
        <f>SUM(D18:D24)</f>
        <v>41.87</v>
      </c>
      <c r="E25" s="62">
        <f>SUM(E18:E24)</f>
        <v>21.440000000000005</v>
      </c>
      <c r="F25" s="62">
        <f>SUM(F18:F24)</f>
        <v>133.13</v>
      </c>
      <c r="G25" s="69">
        <f>SUM(G18:G24)</f>
        <v>886.18999999999994</v>
      </c>
      <c r="H25" s="52"/>
    </row>
    <row r="26" spans="1:8" x14ac:dyDescent="0.2">
      <c r="A26" s="67" t="s">
        <v>67</v>
      </c>
      <c r="B26" s="68"/>
      <c r="C26" s="66">
        <f>SUM(C16,C25)</f>
        <v>850</v>
      </c>
      <c r="D26" s="62">
        <f>SUM(D16,D25)</f>
        <v>41.87</v>
      </c>
      <c r="E26" s="62">
        <f>SUM(E16,E25)</f>
        <v>21.440000000000005</v>
      </c>
      <c r="F26" s="62">
        <f>SUM(F16,F25)</f>
        <v>133.13</v>
      </c>
      <c r="G26" s="69">
        <f>SUM(G16,G25)</f>
        <v>886.18999999999994</v>
      </c>
      <c r="H26" s="52"/>
    </row>
    <row r="27" spans="1:8" x14ac:dyDescent="0.2">
      <c r="A27" s="74"/>
      <c r="B27" s="75"/>
      <c r="C27" s="74"/>
      <c r="D27" s="76"/>
      <c r="E27" s="76"/>
      <c r="F27" s="76"/>
      <c r="G27" s="77"/>
      <c r="H27" s="78"/>
    </row>
    <row r="28" spans="1:8" x14ac:dyDescent="0.2">
      <c r="A28" s="74"/>
      <c r="B28" s="75"/>
      <c r="C28" s="74"/>
      <c r="D28" s="76"/>
      <c r="E28" s="76"/>
      <c r="F28" s="76"/>
      <c r="G28" s="77"/>
      <c r="H28" s="78"/>
    </row>
    <row r="29" spans="1:8" x14ac:dyDescent="0.2">
      <c r="A29" s="74"/>
      <c r="B29" s="75"/>
      <c r="C29" s="74"/>
      <c r="D29" s="76"/>
      <c r="E29" s="76"/>
      <c r="F29" s="76"/>
      <c r="G29" s="77"/>
      <c r="H29" s="78"/>
    </row>
    <row r="30" spans="1:8" x14ac:dyDescent="0.2">
      <c r="A30" s="74"/>
      <c r="B30" s="75"/>
      <c r="C30" s="74"/>
      <c r="D30" s="76"/>
      <c r="E30" s="76"/>
      <c r="F30" s="76"/>
      <c r="G30" s="77"/>
      <c r="H30" s="78"/>
    </row>
    <row r="31" spans="1:8" x14ac:dyDescent="0.2">
      <c r="A31" s="74"/>
      <c r="B31" s="75"/>
      <c r="C31" s="74"/>
      <c r="D31" s="76"/>
      <c r="E31" s="76"/>
      <c r="F31" s="76"/>
      <c r="G31" s="77"/>
      <c r="H31" s="78"/>
    </row>
    <row r="35" spans="1:10" x14ac:dyDescent="0.2">
      <c r="A35" s="88" t="s">
        <v>134</v>
      </c>
      <c r="B35" s="88"/>
      <c r="C35" s="88"/>
      <c r="D35" s="88"/>
      <c r="E35" s="88"/>
      <c r="F35" s="88"/>
      <c r="G35" s="88"/>
      <c r="H35" s="88"/>
      <c r="I35" s="79"/>
      <c r="J35" s="79"/>
    </row>
    <row r="36" spans="1:10" x14ac:dyDescent="0.2">
      <c r="A36" s="43" t="s">
        <v>24</v>
      </c>
      <c r="B36" s="43"/>
      <c r="C36" s="43"/>
      <c r="D36" s="43"/>
      <c r="E36" s="43"/>
      <c r="F36" s="43"/>
      <c r="G36" s="43"/>
      <c r="H36" s="43"/>
      <c r="I36" s="43"/>
      <c r="J36" s="43"/>
    </row>
    <row r="37" spans="1:10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</row>
    <row r="38" spans="1:10" x14ac:dyDescent="0.2">
      <c r="A38" s="41" t="s">
        <v>0</v>
      </c>
      <c r="B38" s="42"/>
      <c r="C38" s="71" t="s">
        <v>138</v>
      </c>
      <c r="D38" s="72" t="s">
        <v>137</v>
      </c>
      <c r="E38" s="72"/>
      <c r="F38" s="43" t="s">
        <v>30</v>
      </c>
      <c r="G38" s="70" t="s">
        <v>135</v>
      </c>
      <c r="H38" s="44" t="s">
        <v>136</v>
      </c>
      <c r="I38" s="79"/>
      <c r="J38" s="79"/>
    </row>
    <row r="39" spans="1:10" x14ac:dyDescent="0.2">
      <c r="A39" s="79"/>
      <c r="B39" s="42"/>
      <c r="C39" s="73" t="s">
        <v>140</v>
      </c>
      <c r="D39" s="45">
        <v>1</v>
      </c>
      <c r="E39" s="46"/>
      <c r="F39" s="79"/>
      <c r="G39" s="47"/>
      <c r="H39" s="48"/>
      <c r="I39" s="89"/>
      <c r="J39" s="89"/>
    </row>
    <row r="40" spans="1:10" ht="20.399999999999999" x14ac:dyDescent="0.2">
      <c r="A40" s="87" t="s">
        <v>26</v>
      </c>
      <c r="B40" s="87" t="s">
        <v>27</v>
      </c>
      <c r="C40" s="87" t="s">
        <v>28</v>
      </c>
      <c r="D40" s="87" t="s">
        <v>1</v>
      </c>
      <c r="E40" s="87"/>
      <c r="F40" s="87"/>
      <c r="G40" s="87" t="s">
        <v>2</v>
      </c>
      <c r="H40" s="50" t="s">
        <v>29</v>
      </c>
    </row>
    <row r="41" spans="1:10" x14ac:dyDescent="0.2">
      <c r="A41" s="87"/>
      <c r="B41" s="87"/>
      <c r="C41" s="87"/>
      <c r="D41" s="80" t="s">
        <v>3</v>
      </c>
      <c r="E41" s="80" t="s">
        <v>4</v>
      </c>
      <c r="F41" s="80" t="s">
        <v>5</v>
      </c>
      <c r="G41" s="87"/>
      <c r="H41" s="52"/>
    </row>
    <row r="42" spans="1:10" x14ac:dyDescent="0.2">
      <c r="A42" s="53">
        <v>1</v>
      </c>
      <c r="B42" s="53">
        <v>2</v>
      </c>
      <c r="C42" s="53">
        <v>3</v>
      </c>
      <c r="D42" s="53">
        <v>4</v>
      </c>
      <c r="E42" s="53">
        <v>5</v>
      </c>
      <c r="F42" s="53">
        <v>6</v>
      </c>
      <c r="G42" s="53">
        <v>7</v>
      </c>
      <c r="H42" s="54"/>
    </row>
    <row r="43" spans="1:10" ht="10.199999999999999" customHeight="1" x14ac:dyDescent="0.2">
      <c r="A43" s="55" t="s">
        <v>50</v>
      </c>
      <c r="B43" s="56"/>
      <c r="C43" s="57"/>
      <c r="D43" s="57"/>
      <c r="E43" s="57"/>
      <c r="F43" s="57"/>
      <c r="G43" s="58"/>
      <c r="H43" s="59"/>
    </row>
    <row r="44" spans="1:10" ht="10.199999999999999" customHeight="1" x14ac:dyDescent="0.2">
      <c r="B44" s="60"/>
      <c r="C44" s="61"/>
      <c r="D44" s="62" t="str">
        <f>IFERROR(VLOOKUP($B44,блюда!$B$11:$I$65,4,FALSE)*$C44/100,"")</f>
        <v/>
      </c>
      <c r="E44" s="62" t="str">
        <f>IFERROR(VLOOKUP($B44,блюда!$B$11:$I$65,5,FALSE)*$C44/100,"")</f>
        <v/>
      </c>
      <c r="F44" s="62" t="str">
        <f>IFERROR(VLOOKUP($B44,блюда!$B$11:$I$65,6,FALSE)*$C44/100,"")</f>
        <v/>
      </c>
      <c r="G44" s="62" t="str">
        <f>IFERROR(VLOOKUP($B44,блюда!$B$11:$I$65,7,FALSE)*$C44/100,"")</f>
        <v/>
      </c>
      <c r="H44" s="62" t="str">
        <f>IFERROR(VLOOKUP($B44,блюда!$B$11:$I$65,8,FALSE),"")</f>
        <v/>
      </c>
    </row>
    <row r="45" spans="1:10" ht="10.199999999999999" customHeight="1" x14ac:dyDescent="0.2">
      <c r="B45" s="60"/>
      <c r="C45" s="61"/>
      <c r="D45" s="62" t="str">
        <f>IFERROR(VLOOKUP($B45,блюда!$B$11:$I$65,4,FALSE)*$C45/100,"")</f>
        <v/>
      </c>
      <c r="E45" s="62" t="str">
        <f>IFERROR(VLOOKUP($B45,блюда!$B$11:$I$65,5,FALSE)*$C45/100,"")</f>
        <v/>
      </c>
      <c r="F45" s="62" t="str">
        <f>IFERROR(VLOOKUP($B45,блюда!$B$11:$I$65,6,FALSE)*$C45/100,"")</f>
        <v/>
      </c>
      <c r="G45" s="62" t="str">
        <f>IFERROR(VLOOKUP($B45,блюда!$B$11:$I$65,7,FALSE)*$C45/100,"")</f>
        <v/>
      </c>
      <c r="H45" s="62" t="str">
        <f>IFERROR(VLOOKUP($B45,блюда!$B$11:$I$65,8,FALSE),"")</f>
        <v/>
      </c>
    </row>
    <row r="46" spans="1:10" s="63" customFormat="1" ht="10.199999999999999" customHeight="1" x14ac:dyDescent="0.2">
      <c r="B46" s="60"/>
      <c r="C46" s="61"/>
      <c r="D46" s="62" t="str">
        <f>IFERROR(VLOOKUP($B46,блюда!$B$11:$I$65,4,FALSE)*$C46/100,"")</f>
        <v/>
      </c>
      <c r="E46" s="62" t="str">
        <f>IFERROR(VLOOKUP($B46,блюда!$B$11:$I$65,5,FALSE)*$C46/100,"")</f>
        <v/>
      </c>
      <c r="F46" s="62" t="str">
        <f>IFERROR(VLOOKUP($B46,блюда!$B$11:$I$65,6,FALSE)*$C46/100,"")</f>
        <v/>
      </c>
      <c r="G46" s="62" t="str">
        <f>IFERROR(VLOOKUP($B46,блюда!$B$11:$I$65,7,FALSE)*$C46/100,"")</f>
        <v/>
      </c>
      <c r="H46" s="62" t="str">
        <f>IFERROR(VLOOKUP($B46,блюда!$B$11:$I$65,8,FALSE),"")</f>
        <v/>
      </c>
    </row>
    <row r="47" spans="1:10" s="63" customFormat="1" ht="10.199999999999999" customHeight="1" x14ac:dyDescent="0.2">
      <c r="B47" s="60"/>
      <c r="C47" s="61"/>
      <c r="D47" s="62" t="str">
        <f>IFERROR(VLOOKUP($B47,блюда!$B$11:$I$65,4,FALSE)*$C47/100,"")</f>
        <v/>
      </c>
      <c r="E47" s="62" t="str">
        <f>IFERROR(VLOOKUP($B47,блюда!$B$11:$I$65,5,FALSE)*$C47/100,"")</f>
        <v/>
      </c>
      <c r="F47" s="62" t="str">
        <f>IFERROR(VLOOKUP($B47,блюда!$B$11:$I$65,6,FALSE)*$C47/100,"")</f>
        <v/>
      </c>
      <c r="G47" s="62" t="str">
        <f>IFERROR(VLOOKUP($B47,блюда!$B$11:$I$65,7,FALSE)*$C47/100,"")</f>
        <v/>
      </c>
      <c r="H47" s="62" t="str">
        <f>IFERROR(VLOOKUP($B47,блюда!$B$11:$I$65,8,FALSE),"")</f>
        <v/>
      </c>
    </row>
    <row r="48" spans="1:10" s="63" customFormat="1" ht="10.199999999999999" customHeight="1" x14ac:dyDescent="0.2">
      <c r="B48" s="60"/>
      <c r="C48" s="61"/>
      <c r="D48" s="62" t="str">
        <f>IFERROR(VLOOKUP($B48,блюда!$B$11:$I$65,4,FALSE)*$C48/100,"")</f>
        <v/>
      </c>
      <c r="E48" s="62" t="str">
        <f>IFERROR(VLOOKUP($B48,блюда!$B$11:$I$65,5,FALSE)*$C48/100,"")</f>
        <v/>
      </c>
      <c r="F48" s="62" t="str">
        <f>IFERROR(VLOOKUP($B48,блюда!$B$11:$I$65,6,FALSE)*$C48/100,"")</f>
        <v/>
      </c>
      <c r="G48" s="62" t="str">
        <f>IFERROR(VLOOKUP($B48,блюда!$B$11:$I$65,7,FALSE)*$C48/100,"")</f>
        <v/>
      </c>
      <c r="H48" s="62" t="str">
        <f>IFERROR(VLOOKUP($B48,блюда!$B$11:$I$65,8,FALSE),"")</f>
        <v/>
      </c>
    </row>
    <row r="49" spans="1:8" s="63" customFormat="1" ht="10.199999999999999" customHeight="1" x14ac:dyDescent="0.2">
      <c r="B49" s="60"/>
      <c r="C49" s="61"/>
      <c r="D49" s="62" t="str">
        <f>IFERROR(VLOOKUP($B49,блюда!$B$11:$I$65,4,FALSE)*$C49/100,"")</f>
        <v/>
      </c>
      <c r="E49" s="62" t="str">
        <f>IFERROR(VLOOKUP($B49,блюда!$B$11:$I$65,5,FALSE)*$C49/100,"")</f>
        <v/>
      </c>
      <c r="F49" s="62" t="str">
        <f>IFERROR(VLOOKUP($B49,блюда!$B$11:$I$65,6,FALSE)*$C49/100,"")</f>
        <v/>
      </c>
      <c r="G49" s="62" t="str">
        <f>IFERROR(VLOOKUP($B49,блюда!$B$11:$I$65,7,FALSE)*$C49/100,"")</f>
        <v/>
      </c>
      <c r="H49" s="62" t="str">
        <f>IFERROR(VLOOKUP($B49,блюда!$B$11:$I$65,8,FALSE),"")</f>
        <v/>
      </c>
    </row>
    <row r="50" spans="1:8" ht="10.199999999999999" customHeight="1" x14ac:dyDescent="0.2">
      <c r="A50" s="64" t="s">
        <v>65</v>
      </c>
      <c r="B50" s="65"/>
      <c r="C50" s="66">
        <f>SUM(C44:C49)</f>
        <v>0</v>
      </c>
      <c r="D50" s="62">
        <f>SUM(D44:D49)</f>
        <v>0</v>
      </c>
      <c r="E50" s="62">
        <f>SUM(E44:E49)</f>
        <v>0</v>
      </c>
      <c r="F50" s="62">
        <f>SUM(F44:F49)</f>
        <v>0</v>
      </c>
      <c r="G50" s="69">
        <f>SUM(G44:G49)</f>
        <v>0</v>
      </c>
      <c r="H50" s="52"/>
    </row>
    <row r="51" spans="1:8" ht="10.199999999999999" customHeight="1" x14ac:dyDescent="0.2">
      <c r="A51" s="55" t="s">
        <v>10</v>
      </c>
      <c r="B51" s="56"/>
      <c r="C51" s="57"/>
      <c r="D51" s="57"/>
      <c r="E51" s="57"/>
      <c r="F51" s="57"/>
      <c r="G51" s="58"/>
      <c r="H51" s="59"/>
    </row>
    <row r="52" spans="1:8" ht="10.199999999999999" customHeight="1" x14ac:dyDescent="0.2">
      <c r="B52" s="60" t="s">
        <v>78</v>
      </c>
      <c r="C52" s="61">
        <v>200</v>
      </c>
      <c r="D52" s="62">
        <f>IFERROR(VLOOKUP($B52,блюда!$B$11:$I$65,4,FALSE)*$C52/100,"")</f>
        <v>6</v>
      </c>
      <c r="E52" s="62">
        <f>IFERROR(VLOOKUP($B52,блюда!$B$11:$I$65,5,FALSE)*$C52/100,"")</f>
        <v>6</v>
      </c>
      <c r="F52" s="62">
        <f>IFERROR(VLOOKUP($B52,блюда!$B$11:$I$65,6,FALSE)*$C52/100,"")</f>
        <v>16</v>
      </c>
      <c r="G52" s="62">
        <f>IFERROR(VLOOKUP($B52,блюда!$B$11:$I$65,7,FALSE)*$C52/100,"")</f>
        <v>144</v>
      </c>
      <c r="H52" s="62" t="str">
        <f>IFERROR(VLOOKUP($B52,блюда!$B$11:$I$65,8,FALSE),"")</f>
        <v>132 (1) /107 (1)</v>
      </c>
    </row>
    <row r="53" spans="1:8" ht="10.199999999999999" customHeight="1" x14ac:dyDescent="0.2">
      <c r="B53" s="60" t="s">
        <v>89</v>
      </c>
      <c r="C53" s="61">
        <v>180</v>
      </c>
      <c r="D53" s="62">
        <f>IFERROR(VLOOKUP($B53,блюда!$B$11:$I$65,4,FALSE)*$C53/100,"")</f>
        <v>3.6</v>
      </c>
      <c r="E53" s="62">
        <f>IFERROR(VLOOKUP($B53,блюда!$B$11:$I$65,5,FALSE)*$C53/100,"")</f>
        <v>5.4</v>
      </c>
      <c r="F53" s="62">
        <f>IFERROR(VLOOKUP($B53,блюда!$B$11:$I$65,6,FALSE)*$C53/100,"")</f>
        <v>45</v>
      </c>
      <c r="G53" s="62">
        <f>IFERROR(VLOOKUP($B53,блюда!$B$11:$I$65,7,FALSE)*$C53/100,"")</f>
        <v>255.6</v>
      </c>
      <c r="H53" s="62" t="str">
        <f>IFERROR(VLOOKUP($B53,блюда!$B$11:$I$65,8,FALSE),"")</f>
        <v>304 (3)</v>
      </c>
    </row>
    <row r="54" spans="1:8" s="63" customFormat="1" ht="10.199999999999999" customHeight="1" x14ac:dyDescent="0.2">
      <c r="B54" s="60" t="s">
        <v>147</v>
      </c>
      <c r="C54" s="61">
        <v>100</v>
      </c>
      <c r="D54" s="62">
        <f>IFERROR(VLOOKUP($B54,блюда!$B$11:$I$65,4,FALSE)*$C54/100,"")</f>
        <v>17.25</v>
      </c>
      <c r="E54" s="62">
        <f>IFERROR(VLOOKUP($B54,блюда!$B$11:$I$65,5,FALSE)*$C54/100,"")</f>
        <v>14</v>
      </c>
      <c r="F54" s="62">
        <f>IFERROR(VLOOKUP($B54,блюда!$B$11:$I$65,6,FALSE)*$C54/100,"")</f>
        <v>4.125</v>
      </c>
      <c r="G54" s="62">
        <f>IFERROR(VLOOKUP($B54,блюда!$B$11:$I$65,7,FALSE)*$C54/100,"")</f>
        <v>211.75</v>
      </c>
      <c r="H54" s="62" t="str">
        <f>IFERROR(VLOOKUP($B54,блюда!$B$11:$I$65,8,FALSE),"")</f>
        <v>260 (2)</v>
      </c>
    </row>
    <row r="55" spans="1:8" s="63" customFormat="1" ht="10.199999999999999" customHeight="1" x14ac:dyDescent="0.2">
      <c r="B55" s="60" t="s">
        <v>23</v>
      </c>
      <c r="C55" s="61">
        <v>200</v>
      </c>
      <c r="D55" s="62">
        <f>IFERROR(VLOOKUP($B55,блюда!$B$11:$I$65,4,FALSE)*$C55/100,"")</f>
        <v>0.2</v>
      </c>
      <c r="E55" s="62">
        <f>IFERROR(VLOOKUP($B55,блюда!$B$11:$I$65,5,FALSE)*$C55/100,"")</f>
        <v>0</v>
      </c>
      <c r="F55" s="62">
        <f>IFERROR(VLOOKUP($B55,блюда!$B$11:$I$65,6,FALSE)*$C55/100,"")</f>
        <v>6.5</v>
      </c>
      <c r="G55" s="62">
        <f>IFERROR(VLOOKUP($B55,блюда!$B$11:$I$65,7,FALSE)*$C55/100,"")</f>
        <v>26.4</v>
      </c>
      <c r="H55" s="62" t="str">
        <f>IFERROR(VLOOKUP($B55,блюда!$B$11:$I$65,8,FALSE),"")</f>
        <v>685 (1)</v>
      </c>
    </row>
    <row r="56" spans="1:8" ht="10.199999999999999" customHeight="1" x14ac:dyDescent="0.2">
      <c r="B56" s="60" t="s">
        <v>7</v>
      </c>
      <c r="C56" s="61">
        <v>30</v>
      </c>
      <c r="D56" s="62">
        <f>IFERROR(VLOOKUP($B56,блюда!$B$11:$I$65,4,FALSE)*$C56/100,"")</f>
        <v>2.7</v>
      </c>
      <c r="E56" s="62">
        <f>IFERROR(VLOOKUP($B56,блюда!$B$11:$I$65,5,FALSE)*$C56/100,"")</f>
        <v>0.3</v>
      </c>
      <c r="F56" s="62">
        <f>IFERROR(VLOOKUP($B56,блюда!$B$11:$I$65,6,FALSE)*$C56/100,"")</f>
        <v>17.100000000000001</v>
      </c>
      <c r="G56" s="62">
        <f>IFERROR(VLOOKUP($B56,блюда!$B$11:$I$65,7,FALSE)*$C56/100,"")</f>
        <v>94.8</v>
      </c>
      <c r="H56" s="62" t="str">
        <f>IFERROR(VLOOKUP($B56,блюда!$B$11:$I$65,8,FALSE),"")</f>
        <v>т/н</v>
      </c>
    </row>
    <row r="57" spans="1:8" ht="10.199999999999999" customHeight="1" x14ac:dyDescent="0.2">
      <c r="B57" s="60" t="s">
        <v>8</v>
      </c>
      <c r="C57" s="61">
        <v>30</v>
      </c>
      <c r="D57" s="62">
        <f>IFERROR(VLOOKUP($B57,блюда!$B$11:$I$65,4,FALSE)*$C57/100,"")</f>
        <v>0.3</v>
      </c>
      <c r="E57" s="62">
        <f>IFERROR(VLOOKUP($B57,блюда!$B$11:$I$65,5,FALSE)*$C57/100,"")</f>
        <v>0.3</v>
      </c>
      <c r="F57" s="62">
        <f>IFERROR(VLOOKUP($B57,блюда!$B$11:$I$65,6,FALSE)*$C57/100,"")</f>
        <v>9.9</v>
      </c>
      <c r="G57" s="62">
        <f>IFERROR(VLOOKUP($B57,блюда!$B$11:$I$65,7,FALSE)*$C57/100,"")</f>
        <v>81.900000000000006</v>
      </c>
      <c r="H57" s="62" t="str">
        <f>IFERROR(VLOOKUP($B57,блюда!$B$11:$I$65,8,FALSE),"")</f>
        <v>т/н</v>
      </c>
    </row>
    <row r="58" spans="1:8" ht="10.199999999999999" customHeight="1" x14ac:dyDescent="0.2">
      <c r="B58" s="60"/>
      <c r="C58" s="61"/>
      <c r="D58" s="62" t="str">
        <f>IFERROR(VLOOKUP($B58,блюда!$B$11:$I$65,4,FALSE)*$C58/100,"")</f>
        <v/>
      </c>
      <c r="E58" s="62" t="str">
        <f>IFERROR(VLOOKUP($B58,блюда!$B$11:$I$65,5,FALSE)*$C58/100,"")</f>
        <v/>
      </c>
      <c r="F58" s="62" t="str">
        <f>IFERROR(VLOOKUP($B58,блюда!$B$11:$I$65,6,FALSE)*$C58/100,"")</f>
        <v/>
      </c>
      <c r="G58" s="62" t="str">
        <f>IFERROR(VLOOKUP($B58,блюда!$B$11:$I$65,7,FALSE)*$C58/100,"")</f>
        <v/>
      </c>
      <c r="H58" s="62" t="str">
        <f>IFERROR(VLOOKUP($B58,блюда!$B$11:$I$65,8,FALSE),"")</f>
        <v/>
      </c>
    </row>
    <row r="59" spans="1:8" x14ac:dyDescent="0.2">
      <c r="A59" s="67" t="s">
        <v>66</v>
      </c>
      <c r="B59" s="68"/>
      <c r="C59" s="66">
        <f>SUM(C52:C58)</f>
        <v>740</v>
      </c>
      <c r="D59" s="62">
        <f>SUM(D52:D58)</f>
        <v>30.05</v>
      </c>
      <c r="E59" s="62">
        <f>SUM(E52:E58)</f>
        <v>26</v>
      </c>
      <c r="F59" s="62">
        <f>SUM(F52:F58)</f>
        <v>98.625</v>
      </c>
      <c r="G59" s="69">
        <f>SUM(G52:G58)</f>
        <v>814.44999999999993</v>
      </c>
      <c r="H59" s="52"/>
    </row>
    <row r="60" spans="1:8" x14ac:dyDescent="0.2">
      <c r="A60" s="67" t="s">
        <v>67</v>
      </c>
      <c r="B60" s="68"/>
      <c r="C60" s="66">
        <f>SUM(C50,C59)</f>
        <v>740</v>
      </c>
      <c r="D60" s="62">
        <f>SUM(D50,D59)</f>
        <v>30.05</v>
      </c>
      <c r="E60" s="62">
        <f>SUM(E50,E59)</f>
        <v>26</v>
      </c>
      <c r="F60" s="62">
        <f>SUM(F50,F59)</f>
        <v>98.625</v>
      </c>
      <c r="G60" s="69">
        <f>SUM(G50,G59)</f>
        <v>814.44999999999993</v>
      </c>
      <c r="H60" s="52"/>
    </row>
    <row r="61" spans="1:8" x14ac:dyDescent="0.2">
      <c r="A61" s="74"/>
      <c r="B61" s="75"/>
      <c r="C61" s="74"/>
      <c r="D61" s="76"/>
      <c r="E61" s="76"/>
      <c r="F61" s="76"/>
      <c r="G61" s="77"/>
      <c r="H61" s="78"/>
    </row>
    <row r="62" spans="1:8" x14ac:dyDescent="0.2">
      <c r="A62" s="74"/>
      <c r="B62" s="75"/>
      <c r="C62" s="74"/>
      <c r="D62" s="76"/>
      <c r="E62" s="76"/>
      <c r="F62" s="76"/>
      <c r="G62" s="77"/>
      <c r="H62" s="78"/>
    </row>
    <row r="63" spans="1:8" x14ac:dyDescent="0.2">
      <c r="A63" s="74"/>
      <c r="B63" s="75"/>
      <c r="C63" s="74"/>
      <c r="D63" s="76"/>
      <c r="E63" s="76"/>
      <c r="F63" s="76"/>
      <c r="G63" s="77"/>
      <c r="H63" s="78"/>
    </row>
    <row r="64" spans="1:8" x14ac:dyDescent="0.2">
      <c r="A64" s="74"/>
      <c r="B64" s="75"/>
      <c r="C64" s="74"/>
      <c r="D64" s="76"/>
      <c r="E64" s="76"/>
      <c r="F64" s="76"/>
      <c r="G64" s="77"/>
      <c r="H64" s="78"/>
    </row>
    <row r="65" spans="1:10" x14ac:dyDescent="0.2">
      <c r="A65" s="74"/>
      <c r="B65" s="75"/>
      <c r="C65" s="74"/>
      <c r="D65" s="76"/>
      <c r="E65" s="76"/>
      <c r="F65" s="76"/>
      <c r="G65" s="77"/>
      <c r="H65" s="78"/>
    </row>
    <row r="70" spans="1:10" x14ac:dyDescent="0.2">
      <c r="A70" s="88" t="s">
        <v>134</v>
      </c>
      <c r="B70" s="88"/>
      <c r="C70" s="88"/>
      <c r="D70" s="88"/>
      <c r="E70" s="88"/>
      <c r="F70" s="88"/>
      <c r="G70" s="88"/>
      <c r="H70" s="88"/>
      <c r="I70" s="79"/>
      <c r="J70" s="79"/>
    </row>
    <row r="71" spans="1:10" x14ac:dyDescent="0.2">
      <c r="A71" s="43" t="s">
        <v>24</v>
      </c>
      <c r="B71" s="43"/>
      <c r="C71" s="43"/>
      <c r="D71" s="43"/>
      <c r="E71" s="43"/>
      <c r="F71" s="43"/>
      <c r="G71" s="43"/>
      <c r="H71" s="43"/>
      <c r="I71" s="43"/>
      <c r="J71" s="43"/>
    </row>
    <row r="72" spans="1:10" x14ac:dyDescent="0.2">
      <c r="A72" s="43"/>
      <c r="B72" s="43"/>
      <c r="C72" s="43"/>
      <c r="D72" s="43"/>
      <c r="E72" s="43"/>
      <c r="F72" s="43"/>
      <c r="G72" s="43"/>
      <c r="H72" s="43"/>
      <c r="I72" s="43"/>
      <c r="J72" s="43"/>
    </row>
    <row r="73" spans="1:10" x14ac:dyDescent="0.2">
      <c r="A73" s="41" t="s">
        <v>0</v>
      </c>
      <c r="B73" s="42"/>
      <c r="C73" s="71" t="s">
        <v>138</v>
      </c>
      <c r="D73" s="72" t="s">
        <v>141</v>
      </c>
      <c r="E73" s="72"/>
      <c r="F73" s="43" t="s">
        <v>30</v>
      </c>
      <c r="G73" s="70" t="s">
        <v>135</v>
      </c>
      <c r="H73" s="44" t="s">
        <v>136</v>
      </c>
      <c r="I73" s="79"/>
      <c r="J73" s="79"/>
    </row>
    <row r="74" spans="1:10" x14ac:dyDescent="0.2">
      <c r="A74" s="79"/>
      <c r="B74" s="42"/>
      <c r="C74" s="73" t="s">
        <v>140</v>
      </c>
      <c r="D74" s="45">
        <v>1</v>
      </c>
      <c r="E74" s="46"/>
      <c r="F74" s="79"/>
      <c r="G74" s="47"/>
      <c r="H74" s="48"/>
      <c r="I74" s="89"/>
      <c r="J74" s="89"/>
    </row>
    <row r="75" spans="1:10" ht="20.399999999999999" x14ac:dyDescent="0.2">
      <c r="A75" s="87" t="s">
        <v>26</v>
      </c>
      <c r="B75" s="87" t="s">
        <v>27</v>
      </c>
      <c r="C75" s="87" t="s">
        <v>28</v>
      </c>
      <c r="D75" s="87" t="s">
        <v>1</v>
      </c>
      <c r="E75" s="87"/>
      <c r="F75" s="87"/>
      <c r="G75" s="87" t="s">
        <v>2</v>
      </c>
      <c r="H75" s="50" t="s">
        <v>29</v>
      </c>
    </row>
    <row r="76" spans="1:10" x14ac:dyDescent="0.2">
      <c r="A76" s="87"/>
      <c r="B76" s="87"/>
      <c r="C76" s="87"/>
      <c r="D76" s="80" t="s">
        <v>3</v>
      </c>
      <c r="E76" s="80" t="s">
        <v>4</v>
      </c>
      <c r="F76" s="80" t="s">
        <v>5</v>
      </c>
      <c r="G76" s="87"/>
      <c r="H76" s="52"/>
    </row>
    <row r="77" spans="1:10" x14ac:dyDescent="0.2">
      <c r="A77" s="53">
        <v>1</v>
      </c>
      <c r="B77" s="53">
        <v>2</v>
      </c>
      <c r="C77" s="53">
        <v>3</v>
      </c>
      <c r="D77" s="53">
        <v>4</v>
      </c>
      <c r="E77" s="53">
        <v>5</v>
      </c>
      <c r="F77" s="53">
        <v>6</v>
      </c>
      <c r="G77" s="53">
        <v>7</v>
      </c>
      <c r="H77" s="54"/>
    </row>
    <row r="78" spans="1:10" ht="10.199999999999999" customHeight="1" x14ac:dyDescent="0.2">
      <c r="A78" s="55" t="s">
        <v>50</v>
      </c>
      <c r="B78" s="56"/>
      <c r="C78" s="57"/>
      <c r="D78" s="57"/>
      <c r="E78" s="57"/>
      <c r="F78" s="57"/>
      <c r="G78" s="58"/>
      <c r="H78" s="59"/>
    </row>
    <row r="79" spans="1:10" ht="10.199999999999999" customHeight="1" x14ac:dyDescent="0.2">
      <c r="B79" s="60"/>
      <c r="C79" s="61"/>
      <c r="D79" s="62" t="str">
        <f>IFERROR(VLOOKUP($B79,блюда!$B$11:$I$65,4,FALSE)*$C79/100,"")</f>
        <v/>
      </c>
      <c r="E79" s="62" t="str">
        <f>IFERROR(VLOOKUP($B79,блюда!$B$11:$I$65,5,FALSE)*$C79/100,"")</f>
        <v/>
      </c>
      <c r="F79" s="62" t="str">
        <f>IFERROR(VLOOKUP($B79,блюда!$B$11:$I$65,6,FALSE)*$C79/100,"")</f>
        <v/>
      </c>
      <c r="G79" s="62" t="str">
        <f>IFERROR(VLOOKUP($B79,блюда!$B$11:$I$65,7,FALSE)*$C79/100,"")</f>
        <v/>
      </c>
      <c r="H79" s="62" t="str">
        <f>IFERROR(VLOOKUP($B79,блюда!$B$11:$I$65,8,FALSE),"")</f>
        <v/>
      </c>
    </row>
    <row r="80" spans="1:10" ht="10.199999999999999" customHeight="1" x14ac:dyDescent="0.2">
      <c r="B80" s="60"/>
      <c r="C80" s="61"/>
      <c r="D80" s="62" t="str">
        <f>IFERROR(VLOOKUP($B80,блюда!$B$11:$I$65,4,FALSE)*$C80/100,"")</f>
        <v/>
      </c>
      <c r="E80" s="62" t="str">
        <f>IFERROR(VLOOKUP($B80,блюда!$B$11:$I$65,5,FALSE)*$C80/100,"")</f>
        <v/>
      </c>
      <c r="F80" s="62" t="str">
        <f>IFERROR(VLOOKUP($B80,блюда!$B$11:$I$65,6,FALSE)*$C80/100,"")</f>
        <v/>
      </c>
      <c r="G80" s="62" t="str">
        <f>IFERROR(VLOOKUP($B80,блюда!$B$11:$I$65,7,FALSE)*$C80/100,"")</f>
        <v/>
      </c>
      <c r="H80" s="62" t="str">
        <f>IFERROR(VLOOKUP($B80,блюда!$B$11:$I$65,8,FALSE),"")</f>
        <v/>
      </c>
    </row>
    <row r="81" spans="1:8" s="63" customFormat="1" ht="10.199999999999999" customHeight="1" x14ac:dyDescent="0.2">
      <c r="B81" s="60"/>
      <c r="C81" s="61"/>
      <c r="D81" s="62" t="str">
        <f>IFERROR(VLOOKUP($B81,блюда!$B$11:$I$65,4,FALSE)*$C81/100,"")</f>
        <v/>
      </c>
      <c r="E81" s="62" t="str">
        <f>IFERROR(VLOOKUP($B81,блюда!$B$11:$I$65,5,FALSE)*$C81/100,"")</f>
        <v/>
      </c>
      <c r="F81" s="62" t="str">
        <f>IFERROR(VLOOKUP($B81,блюда!$B$11:$I$65,6,FALSE)*$C81/100,"")</f>
        <v/>
      </c>
      <c r="G81" s="62" t="str">
        <f>IFERROR(VLOOKUP($B81,блюда!$B$11:$I$65,7,FALSE)*$C81/100,"")</f>
        <v/>
      </c>
      <c r="H81" s="62" t="str">
        <f>IFERROR(VLOOKUP($B81,блюда!$B$11:$I$65,8,FALSE),"")</f>
        <v/>
      </c>
    </row>
    <row r="82" spans="1:8" s="63" customFormat="1" ht="10.199999999999999" customHeight="1" x14ac:dyDescent="0.2">
      <c r="B82" s="60"/>
      <c r="C82" s="61"/>
      <c r="D82" s="62" t="str">
        <f>IFERROR(VLOOKUP($B82,блюда!$B$11:$I$65,4,FALSE)*$C82/100,"")</f>
        <v/>
      </c>
      <c r="E82" s="62" t="str">
        <f>IFERROR(VLOOKUP($B82,блюда!$B$11:$I$65,5,FALSE)*$C82/100,"")</f>
        <v/>
      </c>
      <c r="F82" s="62" t="str">
        <f>IFERROR(VLOOKUP($B82,блюда!$B$11:$I$65,6,FALSE)*$C82/100,"")</f>
        <v/>
      </c>
      <c r="G82" s="62" t="str">
        <f>IFERROR(VLOOKUP($B82,блюда!$B$11:$I$65,7,FALSE)*$C82/100,"")</f>
        <v/>
      </c>
      <c r="H82" s="62" t="str">
        <f>IFERROR(VLOOKUP($B82,блюда!$B$11:$I$65,8,FALSE),"")</f>
        <v/>
      </c>
    </row>
    <row r="83" spans="1:8" s="63" customFormat="1" ht="10.199999999999999" customHeight="1" x14ac:dyDescent="0.2">
      <c r="B83" s="60"/>
      <c r="C83" s="61"/>
      <c r="D83" s="62" t="str">
        <f>IFERROR(VLOOKUP($B83,блюда!$B$11:$I$65,4,FALSE)*$C83/100,"")</f>
        <v/>
      </c>
      <c r="E83" s="62" t="str">
        <f>IFERROR(VLOOKUP($B83,блюда!$B$11:$I$65,5,FALSE)*$C83/100,"")</f>
        <v/>
      </c>
      <c r="F83" s="62" t="str">
        <f>IFERROR(VLOOKUP($B83,блюда!$B$11:$I$65,6,FALSE)*$C83/100,"")</f>
        <v/>
      </c>
      <c r="G83" s="62" t="str">
        <f>IFERROR(VLOOKUP($B83,блюда!$B$11:$I$65,7,FALSE)*$C83/100,"")</f>
        <v/>
      </c>
      <c r="H83" s="62" t="str">
        <f>IFERROR(VLOOKUP($B83,блюда!$B$11:$I$65,8,FALSE),"")</f>
        <v/>
      </c>
    </row>
    <row r="84" spans="1:8" s="63" customFormat="1" ht="10.199999999999999" customHeight="1" x14ac:dyDescent="0.2">
      <c r="B84" s="60"/>
      <c r="C84" s="61"/>
      <c r="D84" s="62" t="str">
        <f>IFERROR(VLOOKUP($B84,блюда!$B$11:$I$65,4,FALSE)*$C84/100,"")</f>
        <v/>
      </c>
      <c r="E84" s="62" t="str">
        <f>IFERROR(VLOOKUP($B84,блюда!$B$11:$I$65,5,FALSE)*$C84/100,"")</f>
        <v/>
      </c>
      <c r="F84" s="62" t="str">
        <f>IFERROR(VLOOKUP($B84,блюда!$B$11:$I$65,6,FALSE)*$C84/100,"")</f>
        <v/>
      </c>
      <c r="G84" s="62" t="str">
        <f>IFERROR(VLOOKUP($B84,блюда!$B$11:$I$65,7,FALSE)*$C84/100,"")</f>
        <v/>
      </c>
      <c r="H84" s="62" t="str">
        <f>IFERROR(VLOOKUP($B84,блюда!$B$11:$I$65,8,FALSE),"")</f>
        <v/>
      </c>
    </row>
    <row r="85" spans="1:8" ht="10.199999999999999" customHeight="1" x14ac:dyDescent="0.2">
      <c r="A85" s="64" t="s">
        <v>65</v>
      </c>
      <c r="B85" s="65"/>
      <c r="C85" s="66">
        <f>SUM(C79:C84)</f>
        <v>0</v>
      </c>
      <c r="D85" s="62">
        <f>SUM(D79:D84)</f>
        <v>0</v>
      </c>
      <c r="E85" s="62">
        <f>SUM(E79:E84)</f>
        <v>0</v>
      </c>
      <c r="F85" s="62">
        <f>SUM(F79:F84)</f>
        <v>0</v>
      </c>
      <c r="G85" s="69">
        <f>SUM(G79:G84)</f>
        <v>0</v>
      </c>
      <c r="H85" s="52"/>
    </row>
    <row r="86" spans="1:8" ht="10.199999999999999" customHeight="1" x14ac:dyDescent="0.2">
      <c r="A86" s="55" t="s">
        <v>10</v>
      </c>
      <c r="B86" s="56"/>
      <c r="C86" s="57"/>
      <c r="D86" s="57"/>
      <c r="E86" s="57"/>
      <c r="F86" s="57"/>
      <c r="G86" s="58"/>
      <c r="H86" s="59"/>
    </row>
    <row r="87" spans="1:8" ht="10.199999999999999" customHeight="1" x14ac:dyDescent="0.2">
      <c r="B87" s="60" t="s">
        <v>71</v>
      </c>
      <c r="C87" s="61">
        <v>250</v>
      </c>
      <c r="D87" s="62">
        <f>IFERROR(VLOOKUP($B87,блюда!$B$11:$I$65,4,FALSE)*$C87/100,"")</f>
        <v>7.5</v>
      </c>
      <c r="E87" s="62">
        <f>IFERROR(VLOOKUP($B87,блюда!$B$11:$I$65,5,FALSE)*$C87/100,"")</f>
        <v>5</v>
      </c>
      <c r="F87" s="62">
        <f>IFERROR(VLOOKUP($B87,блюда!$B$11:$I$65,6,FALSE)*$C87/100,"")</f>
        <v>20</v>
      </c>
      <c r="G87" s="62">
        <f>IFERROR(VLOOKUP($B87,блюда!$B$11:$I$65,7,FALSE)*$C87/100,"")</f>
        <v>167.5</v>
      </c>
      <c r="H87" s="62" t="str">
        <f>IFERROR(VLOOKUP($B87,блюда!$B$11:$I$65,8,FALSE),"")</f>
        <v>138(1) / 107(1)</v>
      </c>
    </row>
    <row r="88" spans="1:8" ht="10.199999999999999" customHeight="1" x14ac:dyDescent="0.2">
      <c r="B88" s="60" t="s">
        <v>20</v>
      </c>
      <c r="C88" s="61">
        <v>180</v>
      </c>
      <c r="D88" s="62">
        <f>IFERROR(VLOOKUP($B88,блюда!$B$11:$I$65,4,FALSE)*$C88/100,"")</f>
        <v>9</v>
      </c>
      <c r="E88" s="62">
        <f>IFERROR(VLOOKUP($B88,блюда!$B$11:$I$65,5,FALSE)*$C88/100,"")</f>
        <v>7.2</v>
      </c>
      <c r="F88" s="62">
        <f>IFERROR(VLOOKUP($B88,блюда!$B$11:$I$65,6,FALSE)*$C88/100,"")</f>
        <v>52.2</v>
      </c>
      <c r="G88" s="62">
        <f>IFERROR(VLOOKUP($B88,блюда!$B$11:$I$65,7,FALSE)*$C88/100,"")</f>
        <v>315</v>
      </c>
      <c r="H88" s="62" t="str">
        <f>IFERROR(VLOOKUP($B88,блюда!$B$11:$I$65,8,FALSE),"")</f>
        <v>302 (3)</v>
      </c>
    </row>
    <row r="89" spans="1:8" s="63" customFormat="1" ht="10.199999999999999" customHeight="1" x14ac:dyDescent="0.2">
      <c r="B89" s="60" t="s">
        <v>17</v>
      </c>
      <c r="C89" s="61">
        <v>100</v>
      </c>
      <c r="D89" s="62">
        <f>IFERROR(VLOOKUP($B89,блюда!$B$11:$I$65,4,FALSE)*$C89/100,"")</f>
        <v>1</v>
      </c>
      <c r="E89" s="62">
        <f>IFERROR(VLOOKUP($B89,блюда!$B$11:$I$65,5,FALSE)*$C89/100,"")</f>
        <v>0</v>
      </c>
      <c r="F89" s="62">
        <f>IFERROR(VLOOKUP($B89,блюда!$B$11:$I$65,6,FALSE)*$C89/100,"")</f>
        <v>3</v>
      </c>
      <c r="G89" s="62">
        <f>IFERROR(VLOOKUP($B89,блюда!$B$11:$I$65,7,FALSE)*$C89/100,"")</f>
        <v>92.5</v>
      </c>
      <c r="H89" s="62" t="str">
        <f>IFERROR(VLOOKUP($B89,блюда!$B$11:$I$65,8,FALSE),"")</f>
        <v>229 (6)</v>
      </c>
    </row>
    <row r="90" spans="1:8" s="63" customFormat="1" ht="10.199999999999999" customHeight="1" x14ac:dyDescent="0.2">
      <c r="B90" s="60" t="s">
        <v>62</v>
      </c>
      <c r="C90" s="61">
        <v>200</v>
      </c>
      <c r="D90" s="62">
        <f>IFERROR(VLOOKUP($B90,блюда!$B$11:$I$65,4,FALSE)*$C90/100,"")</f>
        <v>0.3</v>
      </c>
      <c r="E90" s="62">
        <f>IFERROR(VLOOKUP($B90,блюда!$B$11:$I$65,5,FALSE)*$C90/100,"")</f>
        <v>0</v>
      </c>
      <c r="F90" s="62">
        <f>IFERROR(VLOOKUP($B90,блюда!$B$11:$I$65,6,FALSE)*$C90/100,"")</f>
        <v>6.7</v>
      </c>
      <c r="G90" s="62">
        <f>IFERROR(VLOOKUP($B90,блюда!$B$11:$I$65,7,FALSE)*$C90/100,"")</f>
        <v>27.6</v>
      </c>
      <c r="H90" s="62" t="str">
        <f>IFERROR(VLOOKUP($B90,блюда!$B$11:$I$65,8,FALSE),"")</f>
        <v>686 (1)</v>
      </c>
    </row>
    <row r="91" spans="1:8" ht="10.199999999999999" customHeight="1" x14ac:dyDescent="0.2">
      <c r="B91" s="60" t="s">
        <v>7</v>
      </c>
      <c r="C91" s="61">
        <v>30</v>
      </c>
      <c r="D91" s="62">
        <f>IFERROR(VLOOKUP($B91,блюда!$B$11:$I$65,4,FALSE)*$C91/100,"")</f>
        <v>2.7</v>
      </c>
      <c r="E91" s="62">
        <f>IFERROR(VLOOKUP($B91,блюда!$B$11:$I$65,5,FALSE)*$C91/100,"")</f>
        <v>0.3</v>
      </c>
      <c r="F91" s="62">
        <f>IFERROR(VLOOKUP($B91,блюда!$B$11:$I$65,6,FALSE)*$C91/100,"")</f>
        <v>17.100000000000001</v>
      </c>
      <c r="G91" s="62">
        <f>IFERROR(VLOOKUP($B91,блюда!$B$11:$I$65,7,FALSE)*$C91/100,"")</f>
        <v>94.8</v>
      </c>
      <c r="H91" s="62" t="str">
        <f>IFERROR(VLOOKUP($B91,блюда!$B$11:$I$65,8,FALSE),"")</f>
        <v>т/н</v>
      </c>
    </row>
    <row r="92" spans="1:8" ht="10.199999999999999" customHeight="1" x14ac:dyDescent="0.2">
      <c r="B92" s="60" t="s">
        <v>8</v>
      </c>
      <c r="C92" s="61">
        <v>30</v>
      </c>
      <c r="D92" s="62">
        <f>IFERROR(VLOOKUP($B92,блюда!$B$11:$I$65,4,FALSE)*$C92/100,"")</f>
        <v>0.3</v>
      </c>
      <c r="E92" s="62">
        <f>IFERROR(VLOOKUP($B92,блюда!$B$11:$I$65,5,FALSE)*$C92/100,"")</f>
        <v>0.3</v>
      </c>
      <c r="F92" s="62">
        <f>IFERROR(VLOOKUP($B92,блюда!$B$11:$I$65,6,FALSE)*$C92/100,"")</f>
        <v>9.9</v>
      </c>
      <c r="G92" s="62">
        <f>IFERROR(VLOOKUP($B92,блюда!$B$11:$I$65,7,FALSE)*$C92/100,"")</f>
        <v>81.900000000000006</v>
      </c>
      <c r="H92" s="62" t="str">
        <f>IFERROR(VLOOKUP($B92,блюда!$B$11:$I$65,8,FALSE),"")</f>
        <v>т/н</v>
      </c>
    </row>
    <row r="93" spans="1:8" ht="10.199999999999999" customHeight="1" x14ac:dyDescent="0.2">
      <c r="B93" s="60"/>
      <c r="C93" s="61">
        <v>30</v>
      </c>
      <c r="D93" s="62" t="str">
        <f>IFERROR(VLOOKUP($B93,блюда!$B$11:$I$65,4,FALSE)*$C93/100,"")</f>
        <v/>
      </c>
      <c r="E93" s="62" t="str">
        <f>IFERROR(VLOOKUP($B93,блюда!$B$11:$I$65,5,FALSE)*$C93/100,"")</f>
        <v/>
      </c>
      <c r="F93" s="62" t="str">
        <f>IFERROR(VLOOKUP($B93,блюда!$B$11:$I$65,6,FALSE)*$C93/100,"")</f>
        <v/>
      </c>
      <c r="G93" s="62" t="str">
        <f>IFERROR(VLOOKUP($B93,блюда!$B$11:$I$65,7,FALSE)*$C93/100,"")</f>
        <v/>
      </c>
      <c r="H93" s="62" t="str">
        <f>IFERROR(VLOOKUP($B93,блюда!$B$11:$I$65,8,FALSE),"")</f>
        <v/>
      </c>
    </row>
    <row r="94" spans="1:8" x14ac:dyDescent="0.2">
      <c r="A94" s="67" t="s">
        <v>66</v>
      </c>
      <c r="B94" s="68"/>
      <c r="C94" s="66">
        <f>SUM(C87:C93)</f>
        <v>820</v>
      </c>
      <c r="D94" s="62">
        <f>SUM(D87:D93)</f>
        <v>20.8</v>
      </c>
      <c r="E94" s="62">
        <f>SUM(E87:E93)</f>
        <v>12.8</v>
      </c>
      <c r="F94" s="62">
        <f>SUM(F87:F93)</f>
        <v>108.9</v>
      </c>
      <c r="G94" s="69">
        <f>SUM(G87:G93)</f>
        <v>779.3</v>
      </c>
      <c r="H94" s="52"/>
    </row>
    <row r="95" spans="1:8" x14ac:dyDescent="0.2">
      <c r="A95" s="67" t="s">
        <v>67</v>
      </c>
      <c r="B95" s="68"/>
      <c r="C95" s="66">
        <f>SUM(C85,C94)</f>
        <v>820</v>
      </c>
      <c r="D95" s="62">
        <f>SUM(D85,D94)</f>
        <v>20.8</v>
      </c>
      <c r="E95" s="62">
        <f>SUM(E85,E94)</f>
        <v>12.8</v>
      </c>
      <c r="F95" s="62">
        <f>SUM(F85,F94)</f>
        <v>108.9</v>
      </c>
      <c r="G95" s="69">
        <f>SUM(G85,G94)</f>
        <v>779.3</v>
      </c>
      <c r="H95" s="52"/>
    </row>
    <row r="96" spans="1:8" x14ac:dyDescent="0.2">
      <c r="A96" s="74"/>
      <c r="B96" s="75"/>
      <c r="C96" s="74"/>
      <c r="D96" s="76"/>
      <c r="E96" s="76"/>
      <c r="F96" s="76"/>
      <c r="G96" s="77"/>
      <c r="H96" s="78"/>
    </row>
    <row r="97" spans="1:10" x14ac:dyDescent="0.2">
      <c r="A97" s="74"/>
      <c r="B97" s="75"/>
      <c r="C97" s="74"/>
      <c r="D97" s="76"/>
      <c r="E97" s="76"/>
      <c r="F97" s="76"/>
      <c r="G97" s="77"/>
      <c r="H97" s="78"/>
    </row>
    <row r="98" spans="1:10" x14ac:dyDescent="0.2">
      <c r="A98" s="74"/>
      <c r="B98" s="75"/>
      <c r="C98" s="74"/>
      <c r="D98" s="76"/>
      <c r="E98" s="76"/>
      <c r="F98" s="76"/>
      <c r="G98" s="77"/>
      <c r="H98" s="78"/>
    </row>
    <row r="99" spans="1:10" x14ac:dyDescent="0.2">
      <c r="A99" s="74"/>
      <c r="B99" s="75"/>
      <c r="C99" s="74"/>
      <c r="D99" s="76"/>
      <c r="E99" s="76"/>
      <c r="F99" s="76"/>
      <c r="G99" s="77"/>
      <c r="H99" s="78"/>
    </row>
    <row r="105" spans="1:10" x14ac:dyDescent="0.2">
      <c r="A105" s="88" t="s">
        <v>134</v>
      </c>
      <c r="B105" s="88"/>
      <c r="C105" s="88"/>
      <c r="D105" s="88"/>
      <c r="E105" s="88"/>
      <c r="F105" s="88"/>
      <c r="G105" s="88"/>
      <c r="H105" s="88"/>
      <c r="I105" s="79"/>
      <c r="J105" s="79"/>
    </row>
    <row r="106" spans="1:10" x14ac:dyDescent="0.2">
      <c r="A106" s="43" t="s">
        <v>24</v>
      </c>
      <c r="B106" s="43"/>
      <c r="C106" s="43"/>
      <c r="D106" s="43"/>
      <c r="E106" s="43"/>
      <c r="F106" s="43"/>
      <c r="G106" s="43"/>
      <c r="H106" s="43"/>
      <c r="I106" s="43"/>
      <c r="J106" s="43"/>
    </row>
    <row r="107" spans="1:10" x14ac:dyDescent="0.2">
      <c r="A107" s="43"/>
      <c r="B107" s="43"/>
      <c r="C107" s="43"/>
      <c r="D107" s="43"/>
      <c r="E107" s="43"/>
      <c r="F107" s="43"/>
      <c r="G107" s="43"/>
      <c r="H107" s="43"/>
      <c r="I107" s="43"/>
      <c r="J107" s="43"/>
    </row>
    <row r="108" spans="1:10" x14ac:dyDescent="0.2">
      <c r="A108" s="41" t="s">
        <v>0</v>
      </c>
      <c r="B108" s="42"/>
      <c r="C108" s="71" t="s">
        <v>138</v>
      </c>
      <c r="D108" s="72" t="s">
        <v>142</v>
      </c>
      <c r="E108" s="72"/>
      <c r="F108" s="43" t="s">
        <v>30</v>
      </c>
      <c r="G108" s="70" t="s">
        <v>135</v>
      </c>
      <c r="H108" s="44" t="s">
        <v>136</v>
      </c>
      <c r="I108" s="79"/>
      <c r="J108" s="79"/>
    </row>
    <row r="109" spans="1:10" x14ac:dyDescent="0.2">
      <c r="A109" s="79"/>
      <c r="B109" s="42"/>
      <c r="C109" s="73" t="s">
        <v>140</v>
      </c>
      <c r="D109" s="45">
        <v>1</v>
      </c>
      <c r="E109" s="46"/>
      <c r="F109" s="79"/>
      <c r="G109" s="47"/>
      <c r="H109" s="48"/>
      <c r="I109" s="89"/>
      <c r="J109" s="89"/>
    </row>
    <row r="110" spans="1:10" ht="20.399999999999999" x14ac:dyDescent="0.2">
      <c r="A110" s="87" t="s">
        <v>26</v>
      </c>
      <c r="B110" s="87" t="s">
        <v>27</v>
      </c>
      <c r="C110" s="87" t="s">
        <v>28</v>
      </c>
      <c r="D110" s="87" t="s">
        <v>1</v>
      </c>
      <c r="E110" s="87"/>
      <c r="F110" s="87"/>
      <c r="G110" s="87" t="s">
        <v>2</v>
      </c>
      <c r="H110" s="50" t="s">
        <v>29</v>
      </c>
    </row>
    <row r="111" spans="1:10" x14ac:dyDescent="0.2">
      <c r="A111" s="87"/>
      <c r="B111" s="87"/>
      <c r="C111" s="87"/>
      <c r="D111" s="80" t="s">
        <v>3</v>
      </c>
      <c r="E111" s="80" t="s">
        <v>4</v>
      </c>
      <c r="F111" s="80" t="s">
        <v>5</v>
      </c>
      <c r="G111" s="87"/>
      <c r="H111" s="52"/>
    </row>
    <row r="112" spans="1:10" x14ac:dyDescent="0.2">
      <c r="A112" s="53">
        <v>1</v>
      </c>
      <c r="B112" s="53">
        <v>2</v>
      </c>
      <c r="C112" s="53">
        <v>3</v>
      </c>
      <c r="D112" s="53">
        <v>4</v>
      </c>
      <c r="E112" s="53">
        <v>5</v>
      </c>
      <c r="F112" s="53">
        <v>6</v>
      </c>
      <c r="G112" s="53">
        <v>7</v>
      </c>
      <c r="H112" s="54"/>
    </row>
    <row r="113" spans="1:8" ht="10.199999999999999" customHeight="1" x14ac:dyDescent="0.2">
      <c r="A113" s="55" t="s">
        <v>50</v>
      </c>
      <c r="B113" s="56"/>
      <c r="C113" s="57"/>
      <c r="D113" s="57"/>
      <c r="E113" s="57"/>
      <c r="F113" s="57"/>
      <c r="G113" s="58"/>
      <c r="H113" s="59"/>
    </row>
    <row r="114" spans="1:8" ht="10.199999999999999" customHeight="1" x14ac:dyDescent="0.2">
      <c r="B114" s="60"/>
      <c r="C114" s="61"/>
      <c r="D114" s="62" t="str">
        <f>IFERROR(VLOOKUP($B114,блюда!$B$11:$I$65,4,FALSE)*$C114/100,"")</f>
        <v/>
      </c>
      <c r="E114" s="62" t="str">
        <f>IFERROR(VLOOKUP($B114,блюда!$B$11:$I$65,5,FALSE)*$C114/100,"")</f>
        <v/>
      </c>
      <c r="F114" s="62" t="str">
        <f>IFERROR(VLOOKUP($B114,блюда!$B$11:$I$65,6,FALSE)*$C114/100,"")</f>
        <v/>
      </c>
      <c r="G114" s="62" t="str">
        <f>IFERROR(VLOOKUP($B114,блюда!$B$11:$I$65,7,FALSE)*$C114/100,"")</f>
        <v/>
      </c>
      <c r="H114" s="62" t="str">
        <f>IFERROR(VLOOKUP($B114,блюда!$B$11:$I$65,8,FALSE),"")</f>
        <v/>
      </c>
    </row>
    <row r="115" spans="1:8" ht="10.199999999999999" customHeight="1" x14ac:dyDescent="0.2">
      <c r="B115" s="60"/>
      <c r="C115" s="61"/>
      <c r="D115" s="62" t="str">
        <f>IFERROR(VLOOKUP($B115,блюда!$B$11:$I$65,4,FALSE)*$C115/100,"")</f>
        <v/>
      </c>
      <c r="E115" s="62" t="str">
        <f>IFERROR(VLOOKUP($B115,блюда!$B$11:$I$65,5,FALSE)*$C115/100,"")</f>
        <v/>
      </c>
      <c r="F115" s="62" t="str">
        <f>IFERROR(VLOOKUP($B115,блюда!$B$11:$I$65,6,FALSE)*$C115/100,"")</f>
        <v/>
      </c>
      <c r="G115" s="62" t="str">
        <f>IFERROR(VLOOKUP($B115,блюда!$B$11:$I$65,7,FALSE)*$C115/100,"")</f>
        <v/>
      </c>
      <c r="H115" s="62" t="str">
        <f>IFERROR(VLOOKUP($B115,блюда!$B$11:$I$65,8,FALSE),"")</f>
        <v/>
      </c>
    </row>
    <row r="116" spans="1:8" s="63" customFormat="1" ht="10.199999999999999" customHeight="1" x14ac:dyDescent="0.2">
      <c r="B116" s="60"/>
      <c r="C116" s="61"/>
      <c r="D116" s="62" t="str">
        <f>IFERROR(VLOOKUP($B116,блюда!$B$11:$I$65,4,FALSE)*$C116/100,"")</f>
        <v/>
      </c>
      <c r="E116" s="62" t="str">
        <f>IFERROR(VLOOKUP($B116,блюда!$B$11:$I$65,5,FALSE)*$C116/100,"")</f>
        <v/>
      </c>
      <c r="F116" s="62" t="str">
        <f>IFERROR(VLOOKUP($B116,блюда!$B$11:$I$65,6,FALSE)*$C116/100,"")</f>
        <v/>
      </c>
      <c r="G116" s="62" t="str">
        <f>IFERROR(VLOOKUP($B116,блюда!$B$11:$I$65,7,FALSE)*$C116/100,"")</f>
        <v/>
      </c>
      <c r="H116" s="62" t="str">
        <f>IFERROR(VLOOKUP($B116,блюда!$B$11:$I$65,8,FALSE),"")</f>
        <v/>
      </c>
    </row>
    <row r="117" spans="1:8" s="63" customFormat="1" ht="10.199999999999999" customHeight="1" x14ac:dyDescent="0.2">
      <c r="B117" s="60"/>
      <c r="C117" s="61"/>
      <c r="D117" s="62" t="str">
        <f>IFERROR(VLOOKUP($B117,блюда!$B$11:$I$65,4,FALSE)*$C117/100,"")</f>
        <v/>
      </c>
      <c r="E117" s="62" t="str">
        <f>IFERROR(VLOOKUP($B117,блюда!$B$11:$I$65,5,FALSE)*$C117/100,"")</f>
        <v/>
      </c>
      <c r="F117" s="62" t="str">
        <f>IFERROR(VLOOKUP($B117,блюда!$B$11:$I$65,6,FALSE)*$C117/100,"")</f>
        <v/>
      </c>
      <c r="G117" s="62" t="str">
        <f>IFERROR(VLOOKUP($B117,блюда!$B$11:$I$65,7,FALSE)*$C117/100,"")</f>
        <v/>
      </c>
      <c r="H117" s="62" t="str">
        <f>IFERROR(VLOOKUP($B117,блюда!$B$11:$I$65,8,FALSE),"")</f>
        <v/>
      </c>
    </row>
    <row r="118" spans="1:8" s="63" customFormat="1" ht="10.199999999999999" customHeight="1" x14ac:dyDescent="0.2">
      <c r="B118" s="60"/>
      <c r="C118" s="61"/>
      <c r="D118" s="62" t="str">
        <f>IFERROR(VLOOKUP($B118,блюда!$B$11:$I$65,4,FALSE)*$C118/100,"")</f>
        <v/>
      </c>
      <c r="E118" s="62" t="str">
        <f>IFERROR(VLOOKUP($B118,блюда!$B$11:$I$65,5,FALSE)*$C118/100,"")</f>
        <v/>
      </c>
      <c r="F118" s="62" t="str">
        <f>IFERROR(VLOOKUP($B118,блюда!$B$11:$I$65,6,FALSE)*$C118/100,"")</f>
        <v/>
      </c>
      <c r="G118" s="62" t="str">
        <f>IFERROR(VLOOKUP($B118,блюда!$B$11:$I$65,7,FALSE)*$C118/100,"")</f>
        <v/>
      </c>
      <c r="H118" s="62" t="str">
        <f>IFERROR(VLOOKUP($B118,блюда!$B$11:$I$65,8,FALSE),"")</f>
        <v/>
      </c>
    </row>
    <row r="119" spans="1:8" s="63" customFormat="1" ht="10.199999999999999" customHeight="1" x14ac:dyDescent="0.2">
      <c r="B119" s="60"/>
      <c r="C119" s="61"/>
      <c r="D119" s="62" t="str">
        <f>IFERROR(VLOOKUP($B119,блюда!$B$11:$I$65,4,FALSE)*$C119/100,"")</f>
        <v/>
      </c>
      <c r="E119" s="62" t="str">
        <f>IFERROR(VLOOKUP($B119,блюда!$B$11:$I$65,5,FALSE)*$C119/100,"")</f>
        <v/>
      </c>
      <c r="F119" s="62" t="str">
        <f>IFERROR(VLOOKUP($B119,блюда!$B$11:$I$65,6,FALSE)*$C119/100,"")</f>
        <v/>
      </c>
      <c r="G119" s="62" t="str">
        <f>IFERROR(VLOOKUP($B119,блюда!$B$11:$I$65,7,FALSE)*$C119/100,"")</f>
        <v/>
      </c>
      <c r="H119" s="62" t="str">
        <f>IFERROR(VLOOKUP($B119,блюда!$B$11:$I$65,8,FALSE),"")</f>
        <v/>
      </c>
    </row>
    <row r="120" spans="1:8" ht="10.199999999999999" customHeight="1" x14ac:dyDescent="0.2">
      <c r="A120" s="64" t="s">
        <v>65</v>
      </c>
      <c r="B120" s="65"/>
      <c r="C120" s="66">
        <f>SUM(C114:C119)</f>
        <v>0</v>
      </c>
      <c r="D120" s="62">
        <f>SUM(D114:D119)</f>
        <v>0</v>
      </c>
      <c r="E120" s="62">
        <f>SUM(E114:E119)</f>
        <v>0</v>
      </c>
      <c r="F120" s="62">
        <f>SUM(F114:F119)</f>
        <v>0</v>
      </c>
      <c r="G120" s="69">
        <f>SUM(G114:G119)</f>
        <v>0</v>
      </c>
      <c r="H120" s="52"/>
    </row>
    <row r="121" spans="1:8" ht="10.199999999999999" customHeight="1" x14ac:dyDescent="0.2">
      <c r="A121" s="55" t="s">
        <v>10</v>
      </c>
      <c r="B121" s="56"/>
      <c r="C121" s="57"/>
      <c r="D121" s="57"/>
      <c r="E121" s="57"/>
      <c r="F121" s="57"/>
      <c r="G121" s="58"/>
      <c r="H121" s="59"/>
    </row>
    <row r="122" spans="1:8" ht="10.199999999999999" customHeight="1" x14ac:dyDescent="0.2">
      <c r="B122" s="60" t="s">
        <v>74</v>
      </c>
      <c r="C122" s="61">
        <v>250</v>
      </c>
      <c r="D122" s="62">
        <f>IFERROR(VLOOKUP($B122,блюда!$B$11:$I$65,4,FALSE)*$C122/100,"")</f>
        <v>6.95</v>
      </c>
      <c r="E122" s="62">
        <f>IFERROR(VLOOKUP($B122,блюда!$B$11:$I$65,5,FALSE)*$C122/100,"")</f>
        <v>7.95</v>
      </c>
      <c r="F122" s="62">
        <f>IFERROR(VLOOKUP($B122,блюда!$B$11:$I$65,6,FALSE)*$C122/100,"")</f>
        <v>13.125</v>
      </c>
      <c r="G122" s="62">
        <f>IFERROR(VLOOKUP($B122,блюда!$B$11:$I$65,7,FALSE)*$C122/100,"")</f>
        <v>152.92500000000001</v>
      </c>
      <c r="H122" s="62" t="str">
        <f>IFERROR(VLOOKUP($B122,блюда!$B$11:$I$65,8,FALSE),"")</f>
        <v>110(1) / 107(1)</v>
      </c>
    </row>
    <row r="123" spans="1:8" ht="10.199999999999999" customHeight="1" x14ac:dyDescent="0.2">
      <c r="B123" s="60" t="s">
        <v>18</v>
      </c>
      <c r="C123" s="61">
        <v>200</v>
      </c>
      <c r="D123" s="62">
        <f>IFERROR(VLOOKUP($B123,блюда!$B$11:$I$65,4,FALSE)*$C123/100,"")</f>
        <v>28</v>
      </c>
      <c r="E123" s="62">
        <f>IFERROR(VLOOKUP($B123,блюда!$B$11:$I$65,5,FALSE)*$C123/100,"")</f>
        <v>8</v>
      </c>
      <c r="F123" s="62">
        <f>IFERROR(VLOOKUP($B123,блюда!$B$11:$I$65,6,FALSE)*$C123/100,"")</f>
        <v>34</v>
      </c>
      <c r="G123" s="62">
        <f>IFERROR(VLOOKUP($B123,блюда!$B$11:$I$65,7,FALSE)*$C123/100,"")</f>
        <v>340</v>
      </c>
      <c r="H123" s="62" t="str">
        <f>IFERROR(VLOOKUP($B123,блюда!$B$11:$I$65,8,FALSE),"")</f>
        <v>291(2)</v>
      </c>
    </row>
    <row r="124" spans="1:8" s="63" customFormat="1" ht="10.199999999999999" customHeight="1" x14ac:dyDescent="0.2">
      <c r="B124" s="60" t="s">
        <v>13</v>
      </c>
      <c r="C124" s="61">
        <v>200</v>
      </c>
      <c r="D124" s="62">
        <f>IFERROR(VLOOKUP($B124,блюда!$B$11:$I$65,4,FALSE)*$C124/100,"")</f>
        <v>1</v>
      </c>
      <c r="E124" s="62">
        <f>IFERROR(VLOOKUP($B124,блюда!$B$11:$I$65,5,FALSE)*$C124/100,"")</f>
        <v>0</v>
      </c>
      <c r="F124" s="62">
        <f>IFERROR(VLOOKUP($B124,блюда!$B$11:$I$65,6,FALSE)*$C124/100,"")</f>
        <v>20</v>
      </c>
      <c r="G124" s="62">
        <f>IFERROR(VLOOKUP($B124,блюда!$B$11:$I$65,7,FALSE)*$C124/100,"")</f>
        <v>84.8</v>
      </c>
      <c r="H124" s="62" t="str">
        <f>IFERROR(VLOOKUP($B124,блюда!$B$11:$I$65,8,FALSE),"")</f>
        <v>389(3)</v>
      </c>
    </row>
    <row r="125" spans="1:8" s="63" customFormat="1" ht="10.199999999999999" customHeight="1" x14ac:dyDescent="0.2">
      <c r="B125" s="60" t="s">
        <v>7</v>
      </c>
      <c r="C125" s="61">
        <v>30</v>
      </c>
      <c r="D125" s="62">
        <f>IFERROR(VLOOKUP($B125,блюда!$B$11:$I$65,4,FALSE)*$C125/100,"")</f>
        <v>2.7</v>
      </c>
      <c r="E125" s="62">
        <f>IFERROR(VLOOKUP($B125,блюда!$B$11:$I$65,5,FALSE)*$C125/100,"")</f>
        <v>0.3</v>
      </c>
      <c r="F125" s="62">
        <f>IFERROR(VLOOKUP($B125,блюда!$B$11:$I$65,6,FALSE)*$C125/100,"")</f>
        <v>17.100000000000001</v>
      </c>
      <c r="G125" s="62">
        <f>IFERROR(VLOOKUP($B125,блюда!$B$11:$I$65,7,FALSE)*$C125/100,"")</f>
        <v>94.8</v>
      </c>
      <c r="H125" s="62" t="str">
        <f>IFERROR(VLOOKUP($B125,блюда!$B$11:$I$65,8,FALSE),"")</f>
        <v>т/н</v>
      </c>
    </row>
    <row r="126" spans="1:8" ht="10.199999999999999" customHeight="1" x14ac:dyDescent="0.2">
      <c r="B126" s="60" t="s">
        <v>8</v>
      </c>
      <c r="C126" s="61">
        <v>30</v>
      </c>
      <c r="D126" s="62">
        <f>IFERROR(VLOOKUP($B126,блюда!$B$11:$I$65,4,FALSE)*$C126/100,"")</f>
        <v>0.3</v>
      </c>
      <c r="E126" s="62">
        <f>IFERROR(VLOOKUP($B126,блюда!$B$11:$I$65,5,FALSE)*$C126/100,"")</f>
        <v>0.3</v>
      </c>
      <c r="F126" s="62">
        <f>IFERROR(VLOOKUP($B126,блюда!$B$11:$I$65,6,FALSE)*$C126/100,"")</f>
        <v>9.9</v>
      </c>
      <c r="G126" s="62">
        <f>IFERROR(VLOOKUP($B126,блюда!$B$11:$I$65,7,FALSE)*$C126/100,"")</f>
        <v>81.900000000000006</v>
      </c>
      <c r="H126" s="62" t="str">
        <f>IFERROR(VLOOKUP($B126,блюда!$B$11:$I$65,8,FALSE),"")</f>
        <v>т/н</v>
      </c>
    </row>
    <row r="127" spans="1:8" ht="10.199999999999999" customHeight="1" x14ac:dyDescent="0.2">
      <c r="B127" s="60"/>
      <c r="C127" s="61"/>
      <c r="D127" s="62" t="str">
        <f>IFERROR(VLOOKUP($B127,блюда!$B$11:$I$65,4,FALSE)*$C127/100,"")</f>
        <v/>
      </c>
      <c r="E127" s="62" t="str">
        <f>IFERROR(VLOOKUP($B127,блюда!$B$11:$I$65,5,FALSE)*$C127/100,"")</f>
        <v/>
      </c>
      <c r="F127" s="62" t="str">
        <f>IFERROR(VLOOKUP($B127,блюда!$B$11:$I$65,6,FALSE)*$C127/100,"")</f>
        <v/>
      </c>
      <c r="G127" s="62" t="str">
        <f>IFERROR(VLOOKUP($B127,блюда!$B$11:$I$65,7,FALSE)*$C127/100,"")</f>
        <v/>
      </c>
      <c r="H127" s="62" t="str">
        <f>IFERROR(VLOOKUP($B127,блюда!$B$11:$I$65,8,FALSE),"")</f>
        <v/>
      </c>
    </row>
    <row r="128" spans="1:8" ht="10.199999999999999" customHeight="1" x14ac:dyDescent="0.2">
      <c r="B128" s="60"/>
      <c r="C128" s="61"/>
      <c r="D128" s="62" t="str">
        <f>IFERROR(VLOOKUP($B128,блюда!$B$11:$I$65,4,FALSE)*$C128/100,"")</f>
        <v/>
      </c>
      <c r="E128" s="62" t="str">
        <f>IFERROR(VLOOKUP($B128,блюда!$B$11:$I$65,5,FALSE)*$C128/100,"")</f>
        <v/>
      </c>
      <c r="F128" s="62" t="str">
        <f>IFERROR(VLOOKUP($B128,блюда!$B$11:$I$65,6,FALSE)*$C128/100,"")</f>
        <v/>
      </c>
      <c r="G128" s="62" t="str">
        <f>IFERROR(VLOOKUP($B128,блюда!$B$11:$I$65,7,FALSE)*$C128/100,"")</f>
        <v/>
      </c>
      <c r="H128" s="62" t="str">
        <f>IFERROR(VLOOKUP($B128,блюда!$B$11:$I$65,8,FALSE),"")</f>
        <v/>
      </c>
    </row>
    <row r="129" spans="1:10" x14ac:dyDescent="0.2">
      <c r="A129" s="67" t="s">
        <v>66</v>
      </c>
      <c r="B129" s="68"/>
      <c r="C129" s="66">
        <f>SUM(C122:C128)</f>
        <v>710</v>
      </c>
      <c r="D129" s="62">
        <f>SUM(D122:D128)</f>
        <v>38.950000000000003</v>
      </c>
      <c r="E129" s="62">
        <f>SUM(E122:E128)</f>
        <v>16.55</v>
      </c>
      <c r="F129" s="62">
        <f>SUM(F122:F128)</f>
        <v>94.125</v>
      </c>
      <c r="G129" s="69">
        <f>SUM(G122:G128)</f>
        <v>754.42499999999995</v>
      </c>
      <c r="H129" s="52"/>
    </row>
    <row r="130" spans="1:10" x14ac:dyDescent="0.2">
      <c r="A130" s="67" t="s">
        <v>67</v>
      </c>
      <c r="B130" s="68"/>
      <c r="C130" s="66">
        <f>SUM(C120,C129)</f>
        <v>710</v>
      </c>
      <c r="D130" s="62">
        <f>SUM(D120,D129)</f>
        <v>38.950000000000003</v>
      </c>
      <c r="E130" s="62">
        <f>SUM(E120,E129)</f>
        <v>16.55</v>
      </c>
      <c r="F130" s="62">
        <f>SUM(F120,F129)</f>
        <v>94.125</v>
      </c>
      <c r="G130" s="69">
        <f>SUM(G120,G129)</f>
        <v>754.42499999999995</v>
      </c>
      <c r="H130" s="52"/>
    </row>
    <row r="131" spans="1:10" x14ac:dyDescent="0.2">
      <c r="A131" s="74"/>
      <c r="B131" s="75"/>
      <c r="C131" s="74"/>
      <c r="D131" s="76"/>
      <c r="E131" s="76"/>
      <c r="F131" s="76"/>
      <c r="G131" s="77"/>
      <c r="H131" s="78"/>
    </row>
    <row r="132" spans="1:10" x14ac:dyDescent="0.2">
      <c r="A132" s="74"/>
      <c r="B132" s="75"/>
      <c r="C132" s="74"/>
      <c r="D132" s="76"/>
      <c r="E132" s="76"/>
      <c r="F132" s="76"/>
      <c r="G132" s="77"/>
      <c r="H132" s="78"/>
    </row>
    <row r="133" spans="1:10" x14ac:dyDescent="0.2">
      <c r="A133" s="74"/>
      <c r="B133" s="75"/>
      <c r="C133" s="74"/>
      <c r="D133" s="76"/>
      <c r="E133" s="76"/>
      <c r="F133" s="76"/>
      <c r="G133" s="77"/>
      <c r="H133" s="78"/>
    </row>
    <row r="134" spans="1:10" x14ac:dyDescent="0.2">
      <c r="A134" s="74"/>
      <c r="B134" s="75"/>
      <c r="C134" s="74"/>
      <c r="D134" s="76"/>
      <c r="E134" s="76"/>
      <c r="F134" s="76"/>
      <c r="G134" s="77"/>
      <c r="H134" s="78"/>
    </row>
    <row r="139" spans="1:10" x14ac:dyDescent="0.2">
      <c r="A139" s="88" t="s">
        <v>134</v>
      </c>
      <c r="B139" s="88"/>
      <c r="C139" s="88"/>
      <c r="D139" s="88"/>
      <c r="E139" s="88"/>
      <c r="F139" s="88"/>
      <c r="G139" s="88"/>
      <c r="H139" s="88"/>
      <c r="I139" s="79"/>
      <c r="J139" s="79"/>
    </row>
    <row r="140" spans="1:10" x14ac:dyDescent="0.2">
      <c r="A140" s="43" t="s">
        <v>24</v>
      </c>
      <c r="B140" s="43"/>
      <c r="C140" s="43"/>
      <c r="D140" s="43"/>
      <c r="E140" s="43"/>
      <c r="F140" s="43"/>
      <c r="G140" s="43"/>
      <c r="H140" s="43"/>
      <c r="I140" s="43"/>
      <c r="J140" s="43"/>
    </row>
    <row r="141" spans="1:10" x14ac:dyDescent="0.2">
      <c r="A141" s="43"/>
      <c r="B141" s="43"/>
      <c r="C141" s="43"/>
      <c r="D141" s="43"/>
      <c r="E141" s="43"/>
      <c r="F141" s="43"/>
      <c r="G141" s="43"/>
      <c r="H141" s="43"/>
      <c r="I141" s="43"/>
      <c r="J141" s="43"/>
    </row>
    <row r="142" spans="1:10" x14ac:dyDescent="0.2">
      <c r="A142" s="41" t="s">
        <v>0</v>
      </c>
      <c r="B142" s="42"/>
      <c r="C142" s="71" t="s">
        <v>138</v>
      </c>
      <c r="D142" s="72" t="s">
        <v>143</v>
      </c>
      <c r="E142" s="72"/>
      <c r="F142" s="43" t="s">
        <v>30</v>
      </c>
      <c r="G142" s="70" t="s">
        <v>135</v>
      </c>
      <c r="H142" s="44" t="s">
        <v>136</v>
      </c>
      <c r="I142" s="79"/>
      <c r="J142" s="79"/>
    </row>
    <row r="143" spans="1:10" x14ac:dyDescent="0.2">
      <c r="A143" s="79"/>
      <c r="B143" s="42"/>
      <c r="C143" s="73" t="s">
        <v>140</v>
      </c>
      <c r="D143" s="45">
        <v>1</v>
      </c>
      <c r="E143" s="46"/>
      <c r="F143" s="79"/>
      <c r="G143" s="47"/>
      <c r="H143" s="48"/>
      <c r="I143" s="89"/>
      <c r="J143" s="89"/>
    </row>
    <row r="144" spans="1:10" ht="20.399999999999999" x14ac:dyDescent="0.2">
      <c r="A144" s="87" t="s">
        <v>26</v>
      </c>
      <c r="B144" s="87" t="s">
        <v>27</v>
      </c>
      <c r="C144" s="87" t="s">
        <v>28</v>
      </c>
      <c r="D144" s="87" t="s">
        <v>1</v>
      </c>
      <c r="E144" s="87"/>
      <c r="F144" s="87"/>
      <c r="G144" s="87" t="s">
        <v>2</v>
      </c>
      <c r="H144" s="50" t="s">
        <v>29</v>
      </c>
    </row>
    <row r="145" spans="1:8" x14ac:dyDescent="0.2">
      <c r="A145" s="87"/>
      <c r="B145" s="87"/>
      <c r="C145" s="87"/>
      <c r="D145" s="80" t="s">
        <v>3</v>
      </c>
      <c r="E145" s="80" t="s">
        <v>4</v>
      </c>
      <c r="F145" s="80" t="s">
        <v>5</v>
      </c>
      <c r="G145" s="87"/>
      <c r="H145" s="52"/>
    </row>
    <row r="146" spans="1:8" x14ac:dyDescent="0.2">
      <c r="A146" s="53">
        <v>1</v>
      </c>
      <c r="B146" s="53">
        <v>2</v>
      </c>
      <c r="C146" s="53">
        <v>3</v>
      </c>
      <c r="D146" s="53">
        <v>4</v>
      </c>
      <c r="E146" s="53">
        <v>5</v>
      </c>
      <c r="F146" s="53">
        <v>6</v>
      </c>
      <c r="G146" s="53">
        <v>7</v>
      </c>
      <c r="H146" s="54"/>
    </row>
    <row r="147" spans="1:8" ht="10.199999999999999" customHeight="1" x14ac:dyDescent="0.2">
      <c r="A147" s="55" t="s">
        <v>50</v>
      </c>
      <c r="B147" s="56"/>
      <c r="C147" s="57"/>
      <c r="D147" s="57"/>
      <c r="E147" s="57"/>
      <c r="F147" s="57"/>
      <c r="G147" s="58"/>
      <c r="H147" s="59"/>
    </row>
    <row r="148" spans="1:8" ht="10.199999999999999" customHeight="1" x14ac:dyDescent="0.2">
      <c r="B148" s="60"/>
      <c r="C148" s="61"/>
      <c r="D148" s="62" t="str">
        <f>IFERROR(VLOOKUP($B148,блюда!$B$11:$I$65,4,FALSE)*$C148/100,"")</f>
        <v/>
      </c>
      <c r="E148" s="62" t="str">
        <f>IFERROR(VLOOKUP($B148,блюда!$B$11:$I$65,5,FALSE)*$C148/100,"")</f>
        <v/>
      </c>
      <c r="F148" s="62" t="str">
        <f>IFERROR(VLOOKUP($B148,блюда!$B$11:$I$65,6,FALSE)*$C148/100,"")</f>
        <v/>
      </c>
      <c r="G148" s="62" t="str">
        <f>IFERROR(VLOOKUP($B148,блюда!$B$11:$I$65,7,FALSE)*$C148/100,"")</f>
        <v/>
      </c>
      <c r="H148" s="62" t="str">
        <f>IFERROR(VLOOKUP($B148,блюда!$B$11:$I$65,8,FALSE),"")</f>
        <v/>
      </c>
    </row>
    <row r="149" spans="1:8" ht="10.199999999999999" customHeight="1" x14ac:dyDescent="0.2">
      <c r="B149" s="60"/>
      <c r="C149" s="61"/>
      <c r="D149" s="62" t="str">
        <f>IFERROR(VLOOKUP($B149,блюда!$B$11:$I$65,4,FALSE)*$C149/100,"")</f>
        <v/>
      </c>
      <c r="E149" s="62" t="str">
        <f>IFERROR(VLOOKUP($B149,блюда!$B$11:$I$65,5,FALSE)*$C149/100,"")</f>
        <v/>
      </c>
      <c r="F149" s="62" t="str">
        <f>IFERROR(VLOOKUP($B149,блюда!$B$11:$I$65,6,FALSE)*$C149/100,"")</f>
        <v/>
      </c>
      <c r="G149" s="62" t="str">
        <f>IFERROR(VLOOKUP($B149,блюда!$B$11:$I$65,7,FALSE)*$C149/100,"")</f>
        <v/>
      </c>
      <c r="H149" s="62" t="str">
        <f>IFERROR(VLOOKUP($B149,блюда!$B$11:$I$65,8,FALSE),"")</f>
        <v/>
      </c>
    </row>
    <row r="150" spans="1:8" s="63" customFormat="1" ht="10.199999999999999" customHeight="1" x14ac:dyDescent="0.2">
      <c r="B150" s="60"/>
      <c r="C150" s="61"/>
      <c r="D150" s="62" t="str">
        <f>IFERROR(VLOOKUP($B150,блюда!$B$11:$I$65,4,FALSE)*$C150/100,"")</f>
        <v/>
      </c>
      <c r="E150" s="62" t="str">
        <f>IFERROR(VLOOKUP($B150,блюда!$B$11:$I$65,5,FALSE)*$C150/100,"")</f>
        <v/>
      </c>
      <c r="F150" s="62" t="str">
        <f>IFERROR(VLOOKUP($B150,блюда!$B$11:$I$65,6,FALSE)*$C150/100,"")</f>
        <v/>
      </c>
      <c r="G150" s="62" t="str">
        <f>IFERROR(VLOOKUP($B150,блюда!$B$11:$I$65,7,FALSE)*$C150/100,"")</f>
        <v/>
      </c>
      <c r="H150" s="62" t="str">
        <f>IFERROR(VLOOKUP($B150,блюда!$B$11:$I$65,8,FALSE),"")</f>
        <v/>
      </c>
    </row>
    <row r="151" spans="1:8" s="63" customFormat="1" ht="10.199999999999999" customHeight="1" x14ac:dyDescent="0.2">
      <c r="B151" s="60"/>
      <c r="C151" s="61"/>
      <c r="D151" s="62" t="str">
        <f>IFERROR(VLOOKUP($B151,блюда!$B$11:$I$65,4,FALSE)*$C151/100,"")</f>
        <v/>
      </c>
      <c r="E151" s="62" t="str">
        <f>IFERROR(VLOOKUP($B151,блюда!$B$11:$I$65,5,FALSE)*$C151/100,"")</f>
        <v/>
      </c>
      <c r="F151" s="62" t="str">
        <f>IFERROR(VLOOKUP($B151,блюда!$B$11:$I$65,6,FALSE)*$C151/100,"")</f>
        <v/>
      </c>
      <c r="G151" s="62" t="str">
        <f>IFERROR(VLOOKUP($B151,блюда!$B$11:$I$65,7,FALSE)*$C151/100,"")</f>
        <v/>
      </c>
      <c r="H151" s="62" t="str">
        <f>IFERROR(VLOOKUP($B151,блюда!$B$11:$I$65,8,FALSE),"")</f>
        <v/>
      </c>
    </row>
    <row r="152" spans="1:8" s="63" customFormat="1" ht="10.199999999999999" customHeight="1" x14ac:dyDescent="0.2">
      <c r="B152" s="60"/>
      <c r="C152" s="61"/>
      <c r="D152" s="62" t="str">
        <f>IFERROR(VLOOKUP($B152,блюда!$B$11:$I$65,4,FALSE)*$C152/100,"")</f>
        <v/>
      </c>
      <c r="E152" s="62" t="str">
        <f>IFERROR(VLOOKUP($B152,блюда!$B$11:$I$65,5,FALSE)*$C152/100,"")</f>
        <v/>
      </c>
      <c r="F152" s="62" t="str">
        <f>IFERROR(VLOOKUP($B152,блюда!$B$11:$I$65,6,FALSE)*$C152/100,"")</f>
        <v/>
      </c>
      <c r="G152" s="62" t="str">
        <f>IFERROR(VLOOKUP($B152,блюда!$B$11:$I$65,7,FALSE)*$C152/100,"")</f>
        <v/>
      </c>
      <c r="H152" s="62" t="str">
        <f>IFERROR(VLOOKUP($B152,блюда!$B$11:$I$65,8,FALSE),"")</f>
        <v/>
      </c>
    </row>
    <row r="153" spans="1:8" s="63" customFormat="1" ht="10.199999999999999" customHeight="1" x14ac:dyDescent="0.2">
      <c r="B153" s="60"/>
      <c r="C153" s="61"/>
      <c r="D153" s="62" t="str">
        <f>IFERROR(VLOOKUP($B153,блюда!$B$11:$I$65,4,FALSE)*$C153/100,"")</f>
        <v/>
      </c>
      <c r="E153" s="62" t="str">
        <f>IFERROR(VLOOKUP($B153,блюда!$B$11:$I$65,5,FALSE)*$C153/100,"")</f>
        <v/>
      </c>
      <c r="F153" s="62" t="str">
        <f>IFERROR(VLOOKUP($B153,блюда!$B$11:$I$65,6,FALSE)*$C153/100,"")</f>
        <v/>
      </c>
      <c r="G153" s="62" t="str">
        <f>IFERROR(VLOOKUP($B153,блюда!$B$11:$I$65,7,FALSE)*$C153/100,"")</f>
        <v/>
      </c>
      <c r="H153" s="62" t="str">
        <f>IFERROR(VLOOKUP($B153,блюда!$B$11:$I$65,8,FALSE),"")</f>
        <v/>
      </c>
    </row>
    <row r="154" spans="1:8" ht="10.199999999999999" customHeight="1" x14ac:dyDescent="0.2">
      <c r="A154" s="64" t="s">
        <v>65</v>
      </c>
      <c r="B154" s="65"/>
      <c r="C154" s="66">
        <f>SUM(C148:C153)</f>
        <v>0</v>
      </c>
      <c r="D154" s="62">
        <f>SUM(D148:D153)</f>
        <v>0</v>
      </c>
      <c r="E154" s="62">
        <f>SUM(E148:E153)</f>
        <v>0</v>
      </c>
      <c r="F154" s="62">
        <f>SUM(F148:F153)</f>
        <v>0</v>
      </c>
      <c r="G154" s="69">
        <f>SUM(G148:G153)</f>
        <v>0</v>
      </c>
      <c r="H154" s="52"/>
    </row>
    <row r="155" spans="1:8" ht="10.199999999999999" customHeight="1" x14ac:dyDescent="0.2">
      <c r="A155" s="55" t="s">
        <v>10</v>
      </c>
      <c r="B155" s="56"/>
      <c r="C155" s="57"/>
      <c r="D155" s="57"/>
      <c r="E155" s="57"/>
      <c r="F155" s="57"/>
      <c r="G155" s="58"/>
      <c r="H155" s="59"/>
    </row>
    <row r="156" spans="1:8" ht="10.199999999999999" customHeight="1" x14ac:dyDescent="0.2">
      <c r="B156" s="60" t="s">
        <v>79</v>
      </c>
      <c r="C156" s="61">
        <v>200</v>
      </c>
      <c r="D156" s="62">
        <f>IFERROR(VLOOKUP($B156,блюда!$B$11:$I$65,4,FALSE)*$C156/100,"")</f>
        <v>4</v>
      </c>
      <c r="E156" s="62">
        <f>IFERROR(VLOOKUP($B156,блюда!$B$11:$I$65,5,FALSE)*$C156/100,"")</f>
        <v>6</v>
      </c>
      <c r="F156" s="62">
        <f>IFERROR(VLOOKUP($B156,блюда!$B$11:$I$65,6,FALSE)*$C156/100,"")</f>
        <v>6</v>
      </c>
      <c r="G156" s="62">
        <f>IFERROR(VLOOKUP($B156,блюда!$B$11:$I$65,7,FALSE)*$C156/100,"")</f>
        <v>94</v>
      </c>
      <c r="H156" s="62" t="str">
        <f>IFERROR(VLOOKUP($B156,блюда!$B$11:$I$65,8,FALSE),"")</f>
        <v>124(1)</v>
      </c>
    </row>
    <row r="157" spans="1:8" ht="10.199999999999999" customHeight="1" x14ac:dyDescent="0.2">
      <c r="B157" s="60" t="s">
        <v>19</v>
      </c>
      <c r="C157" s="61">
        <v>180</v>
      </c>
      <c r="D157" s="62">
        <f>IFERROR(VLOOKUP($B157,блюда!$B$11:$I$65,4,FALSE)*$C157/100,"")</f>
        <v>3.6</v>
      </c>
      <c r="E157" s="62">
        <f>IFERROR(VLOOKUP($B157,блюда!$B$11:$I$65,5,FALSE)*$C157/100,"")</f>
        <v>6.84</v>
      </c>
      <c r="F157" s="62">
        <f>IFERROR(VLOOKUP($B157,блюда!$B$11:$I$65,6,FALSE)*$C157/100,"")</f>
        <v>28.44</v>
      </c>
      <c r="G157" s="62">
        <f>IFERROR(VLOOKUP($B157,блюда!$B$11:$I$65,7,FALSE)*$C157/100,"")</f>
        <v>190.08</v>
      </c>
      <c r="H157" s="62" t="str">
        <f>IFERROR(VLOOKUP($B157,блюда!$B$11:$I$65,8,FALSE),"")</f>
        <v>128 (3)</v>
      </c>
    </row>
    <row r="158" spans="1:8" s="63" customFormat="1" ht="10.199999999999999" customHeight="1" x14ac:dyDescent="0.2">
      <c r="B158" s="60" t="s">
        <v>49</v>
      </c>
      <c r="C158" s="61">
        <v>100</v>
      </c>
      <c r="D158" s="62">
        <f>IFERROR(VLOOKUP($B158,блюда!$B$11:$I$65,4,FALSE)*$C158/100,"")</f>
        <v>11.78</v>
      </c>
      <c r="E158" s="62">
        <f>IFERROR(VLOOKUP($B158,блюда!$B$11:$I$65,5,FALSE)*$C158/100,"")</f>
        <v>11.6</v>
      </c>
      <c r="F158" s="62">
        <f>IFERROR(VLOOKUP($B158,блюда!$B$11:$I$65,6,FALSE)*$C158/100,"")</f>
        <v>3.08</v>
      </c>
      <c r="G158" s="62">
        <f>IFERROR(VLOOKUP($B158,блюда!$B$11:$I$65,7,FALSE)*$C158/100,"")</f>
        <v>162.38999999999999</v>
      </c>
      <c r="H158" s="62" t="str">
        <f>IFERROR(VLOOKUP($B158,блюда!$B$11:$I$65,8,FALSE),"")</f>
        <v>302 (4) / 587 (1)</v>
      </c>
    </row>
    <row r="159" spans="1:8" s="63" customFormat="1" ht="10.199999999999999" customHeight="1" x14ac:dyDescent="0.2">
      <c r="B159" s="60" t="s">
        <v>23</v>
      </c>
      <c r="C159" s="61">
        <v>200</v>
      </c>
      <c r="D159" s="62">
        <f>IFERROR(VLOOKUP($B159,блюда!$B$11:$I$65,4,FALSE)*$C159/100,"")</f>
        <v>0.2</v>
      </c>
      <c r="E159" s="62">
        <f>IFERROR(VLOOKUP($B159,блюда!$B$11:$I$65,5,FALSE)*$C159/100,"")</f>
        <v>0</v>
      </c>
      <c r="F159" s="62">
        <f>IFERROR(VLOOKUP($B159,блюда!$B$11:$I$65,6,FALSE)*$C159/100,"")</f>
        <v>6.5</v>
      </c>
      <c r="G159" s="62">
        <f>IFERROR(VLOOKUP($B159,блюда!$B$11:$I$65,7,FALSE)*$C159/100,"")</f>
        <v>26.4</v>
      </c>
      <c r="H159" s="62" t="str">
        <f>IFERROR(VLOOKUP($B159,блюда!$B$11:$I$65,8,FALSE),"")</f>
        <v>685 (1)</v>
      </c>
    </row>
    <row r="160" spans="1:8" ht="10.199999999999999" customHeight="1" x14ac:dyDescent="0.2">
      <c r="B160" s="60" t="s">
        <v>7</v>
      </c>
      <c r="C160" s="61">
        <v>30</v>
      </c>
      <c r="D160" s="62">
        <f>IFERROR(VLOOKUP($B160,блюда!$B$11:$I$65,4,FALSE)*$C160/100,"")</f>
        <v>2.7</v>
      </c>
      <c r="E160" s="62">
        <f>IFERROR(VLOOKUP($B160,блюда!$B$11:$I$65,5,FALSE)*$C160/100,"")</f>
        <v>0.3</v>
      </c>
      <c r="F160" s="62">
        <f>IFERROR(VLOOKUP($B160,блюда!$B$11:$I$65,6,FALSE)*$C160/100,"")</f>
        <v>17.100000000000001</v>
      </c>
      <c r="G160" s="62">
        <f>IFERROR(VLOOKUP($B160,блюда!$B$11:$I$65,7,FALSE)*$C160/100,"")</f>
        <v>94.8</v>
      </c>
      <c r="H160" s="62" t="str">
        <f>IFERROR(VLOOKUP($B160,блюда!$B$11:$I$65,8,FALSE),"")</f>
        <v>т/н</v>
      </c>
    </row>
    <row r="161" spans="1:10" ht="10.199999999999999" customHeight="1" x14ac:dyDescent="0.2">
      <c r="B161" s="60" t="s">
        <v>8</v>
      </c>
      <c r="C161" s="61">
        <v>30</v>
      </c>
      <c r="D161" s="62">
        <f>IFERROR(VLOOKUP($B161,блюда!$B$11:$I$65,4,FALSE)*$C161/100,"")</f>
        <v>0.3</v>
      </c>
      <c r="E161" s="62">
        <f>IFERROR(VLOOKUP($B161,блюда!$B$11:$I$65,5,FALSE)*$C161/100,"")</f>
        <v>0.3</v>
      </c>
      <c r="F161" s="62">
        <f>IFERROR(VLOOKUP($B161,блюда!$B$11:$I$65,6,FALSE)*$C161/100,"")</f>
        <v>9.9</v>
      </c>
      <c r="G161" s="62">
        <f>IFERROR(VLOOKUP($B161,блюда!$B$11:$I$65,7,FALSE)*$C161/100,"")</f>
        <v>81.900000000000006</v>
      </c>
      <c r="H161" s="62" t="str">
        <f>IFERROR(VLOOKUP($B161,блюда!$B$11:$I$65,8,FALSE),"")</f>
        <v>т/н</v>
      </c>
    </row>
    <row r="162" spans="1:10" ht="10.199999999999999" customHeight="1" x14ac:dyDescent="0.2">
      <c r="B162" s="60" t="s">
        <v>146</v>
      </c>
      <c r="C162" s="61">
        <v>30</v>
      </c>
      <c r="D162" s="62">
        <f>IFERROR(VLOOKUP($B162,блюда!$B$11:$I$65,4,FALSE)*$C162/100,"")</f>
        <v>2.37</v>
      </c>
      <c r="E162" s="62">
        <f>IFERROR(VLOOKUP($B162,блюда!$B$11:$I$65,5,FALSE)*$C162/100,"")</f>
        <v>1.2</v>
      </c>
      <c r="F162" s="62">
        <f>IFERROR(VLOOKUP($B162,блюда!$B$11:$I$65,6,FALSE)*$C162/100,"")</f>
        <v>16.8</v>
      </c>
      <c r="G162" s="62">
        <f>IFERROR(VLOOKUP($B162,блюда!$B$11:$I$65,7,FALSE)*$C162/100,"")</f>
        <v>87</v>
      </c>
      <c r="H162" s="62" t="str">
        <f>IFERROR(VLOOKUP($B162,блюда!$B$11:$I$65,8,FALSE),"")</f>
        <v>т/н</v>
      </c>
    </row>
    <row r="163" spans="1:10" x14ac:dyDescent="0.2">
      <c r="A163" s="67" t="s">
        <v>66</v>
      </c>
      <c r="B163" s="68"/>
      <c r="C163" s="66">
        <f>SUM(C156:C162)</f>
        <v>770</v>
      </c>
      <c r="D163" s="62">
        <f>SUM(D156:D162)</f>
        <v>24.95</v>
      </c>
      <c r="E163" s="62">
        <f>SUM(E156:E162)</f>
        <v>26.24</v>
      </c>
      <c r="F163" s="62">
        <f>SUM(F156:F162)</f>
        <v>87.82</v>
      </c>
      <c r="G163" s="69">
        <f>SUM(G156:G162)</f>
        <v>736.56999999999994</v>
      </c>
      <c r="H163" s="52"/>
    </row>
    <row r="164" spans="1:10" x14ac:dyDescent="0.2">
      <c r="A164" s="67" t="s">
        <v>67</v>
      </c>
      <c r="B164" s="68"/>
      <c r="C164" s="66">
        <f>SUM(C154,C163)</f>
        <v>770</v>
      </c>
      <c r="D164" s="62">
        <f>SUM(D154,D163)</f>
        <v>24.95</v>
      </c>
      <c r="E164" s="62">
        <f>SUM(E154,E163)</f>
        <v>26.24</v>
      </c>
      <c r="F164" s="62">
        <f>SUM(F154,F163)</f>
        <v>87.82</v>
      </c>
      <c r="G164" s="69">
        <f>SUM(G154,G163)</f>
        <v>736.56999999999994</v>
      </c>
      <c r="H164" s="52"/>
    </row>
    <row r="165" spans="1:10" x14ac:dyDescent="0.2">
      <c r="A165" s="74"/>
      <c r="B165" s="75"/>
      <c r="C165" s="74"/>
      <c r="D165" s="76"/>
      <c r="E165" s="76"/>
      <c r="F165" s="76"/>
      <c r="G165" s="77"/>
      <c r="H165" s="78"/>
    </row>
    <row r="166" spans="1:10" x14ac:dyDescent="0.2">
      <c r="A166" s="74"/>
      <c r="B166" s="75"/>
      <c r="C166" s="74"/>
      <c r="D166" s="76"/>
      <c r="E166" s="76"/>
      <c r="F166" s="76"/>
      <c r="G166" s="77"/>
      <c r="H166" s="78"/>
    </row>
    <row r="167" spans="1:10" x14ac:dyDescent="0.2">
      <c r="A167" s="74"/>
      <c r="B167" s="75"/>
      <c r="C167" s="74"/>
      <c r="D167" s="76"/>
      <c r="E167" s="76"/>
      <c r="F167" s="76"/>
      <c r="G167" s="77"/>
      <c r="H167" s="78"/>
    </row>
    <row r="168" spans="1:10" x14ac:dyDescent="0.2">
      <c r="A168" s="74"/>
      <c r="B168" s="75"/>
      <c r="C168" s="74"/>
      <c r="D168" s="76"/>
      <c r="E168" s="76"/>
      <c r="F168" s="76"/>
      <c r="G168" s="77"/>
      <c r="H168" s="78"/>
    </row>
    <row r="173" spans="1:10" x14ac:dyDescent="0.2">
      <c r="A173" s="88" t="s">
        <v>134</v>
      </c>
      <c r="B173" s="88"/>
      <c r="C173" s="88"/>
      <c r="D173" s="88"/>
      <c r="E173" s="88"/>
      <c r="F173" s="88"/>
      <c r="G173" s="88"/>
      <c r="H173" s="88"/>
      <c r="I173" s="79"/>
      <c r="J173" s="79"/>
    </row>
    <row r="174" spans="1:10" x14ac:dyDescent="0.2">
      <c r="A174" s="43" t="s">
        <v>24</v>
      </c>
      <c r="B174" s="43"/>
      <c r="C174" s="43"/>
      <c r="D174" s="43"/>
      <c r="E174" s="43"/>
      <c r="F174" s="43"/>
      <c r="G174" s="43"/>
      <c r="H174" s="43"/>
      <c r="I174" s="43"/>
      <c r="J174" s="43"/>
    </row>
    <row r="175" spans="1:10" x14ac:dyDescent="0.2">
      <c r="A175" s="43"/>
      <c r="B175" s="43"/>
      <c r="C175" s="43"/>
      <c r="D175" s="43"/>
      <c r="E175" s="43"/>
      <c r="F175" s="43"/>
      <c r="G175" s="43"/>
      <c r="H175" s="43"/>
      <c r="I175" s="43"/>
      <c r="J175" s="43"/>
    </row>
    <row r="176" spans="1:10" x14ac:dyDescent="0.2">
      <c r="A176" s="41" t="s">
        <v>0</v>
      </c>
      <c r="B176" s="42"/>
      <c r="C176" s="71" t="s">
        <v>138</v>
      </c>
      <c r="D176" s="72" t="s">
        <v>139</v>
      </c>
      <c r="E176" s="72"/>
      <c r="F176" s="43" t="s">
        <v>30</v>
      </c>
      <c r="G176" s="70" t="s">
        <v>135</v>
      </c>
      <c r="H176" s="44" t="s">
        <v>136</v>
      </c>
      <c r="I176" s="79"/>
      <c r="J176" s="79"/>
    </row>
    <row r="177" spans="1:10" x14ac:dyDescent="0.2">
      <c r="A177" s="79"/>
      <c r="B177" s="42"/>
      <c r="C177" s="73" t="s">
        <v>140</v>
      </c>
      <c r="D177" s="45">
        <v>2</v>
      </c>
      <c r="E177" s="46"/>
      <c r="F177" s="79"/>
      <c r="G177" s="47"/>
      <c r="H177" s="48"/>
      <c r="I177" s="89"/>
      <c r="J177" s="89"/>
    </row>
    <row r="178" spans="1:10" ht="20.399999999999999" x14ac:dyDescent="0.2">
      <c r="A178" s="87" t="s">
        <v>26</v>
      </c>
      <c r="B178" s="87" t="s">
        <v>27</v>
      </c>
      <c r="C178" s="87" t="s">
        <v>28</v>
      </c>
      <c r="D178" s="87" t="s">
        <v>1</v>
      </c>
      <c r="E178" s="87"/>
      <c r="F178" s="87"/>
      <c r="G178" s="87" t="s">
        <v>2</v>
      </c>
      <c r="H178" s="50" t="s">
        <v>29</v>
      </c>
    </row>
    <row r="179" spans="1:10" x14ac:dyDescent="0.2">
      <c r="A179" s="87"/>
      <c r="B179" s="87"/>
      <c r="C179" s="87"/>
      <c r="D179" s="80" t="s">
        <v>3</v>
      </c>
      <c r="E179" s="80" t="s">
        <v>4</v>
      </c>
      <c r="F179" s="80" t="s">
        <v>5</v>
      </c>
      <c r="G179" s="87"/>
      <c r="H179" s="52"/>
    </row>
    <row r="180" spans="1:10" x14ac:dyDescent="0.2">
      <c r="A180" s="53">
        <v>1</v>
      </c>
      <c r="B180" s="53">
        <v>2</v>
      </c>
      <c r="C180" s="53">
        <v>3</v>
      </c>
      <c r="D180" s="53">
        <v>4</v>
      </c>
      <c r="E180" s="53">
        <v>5</v>
      </c>
      <c r="F180" s="53">
        <v>6</v>
      </c>
      <c r="G180" s="53">
        <v>7</v>
      </c>
      <c r="H180" s="54"/>
    </row>
    <row r="181" spans="1:10" ht="10.199999999999999" customHeight="1" x14ac:dyDescent="0.2">
      <c r="A181" s="55" t="s">
        <v>50</v>
      </c>
      <c r="B181" s="56"/>
      <c r="C181" s="57"/>
      <c r="D181" s="57"/>
      <c r="E181" s="57"/>
      <c r="F181" s="57"/>
      <c r="G181" s="58"/>
      <c r="H181" s="59"/>
    </row>
    <row r="182" spans="1:10" ht="10.199999999999999" customHeight="1" x14ac:dyDescent="0.2">
      <c r="B182" s="60"/>
      <c r="C182" s="61"/>
      <c r="D182" s="62" t="str">
        <f>IFERROR(VLOOKUP($B182,блюда!$B$11:$I$65,4,FALSE)*$C182/100,"")</f>
        <v/>
      </c>
      <c r="E182" s="62" t="str">
        <f>IFERROR(VLOOKUP($B182,блюда!$B$11:$I$65,5,FALSE)*$C182/100,"")</f>
        <v/>
      </c>
      <c r="F182" s="62" t="str">
        <f>IFERROR(VLOOKUP($B182,блюда!$B$11:$I$65,6,FALSE)*$C182/100,"")</f>
        <v/>
      </c>
      <c r="G182" s="62" t="str">
        <f>IFERROR(VLOOKUP($B182,блюда!$B$11:$I$65,7,FALSE)*$C182/100,"")</f>
        <v/>
      </c>
      <c r="H182" s="62" t="str">
        <f>IFERROR(VLOOKUP($B182,блюда!$B$11:$I$65,8,FALSE),"")</f>
        <v/>
      </c>
    </row>
    <row r="183" spans="1:10" ht="10.199999999999999" customHeight="1" x14ac:dyDescent="0.2">
      <c r="B183" s="60"/>
      <c r="C183" s="61"/>
      <c r="D183" s="62" t="str">
        <f>IFERROR(VLOOKUP($B183,блюда!$B$11:$I$65,4,FALSE)*$C183/100,"")</f>
        <v/>
      </c>
      <c r="E183" s="62" t="str">
        <f>IFERROR(VLOOKUP($B183,блюда!$B$11:$I$65,5,FALSE)*$C183/100,"")</f>
        <v/>
      </c>
      <c r="F183" s="62" t="str">
        <f>IFERROR(VLOOKUP($B183,блюда!$B$11:$I$65,6,FALSE)*$C183/100,"")</f>
        <v/>
      </c>
      <c r="G183" s="62" t="str">
        <f>IFERROR(VLOOKUP($B183,блюда!$B$11:$I$65,7,FALSE)*$C183/100,"")</f>
        <v/>
      </c>
      <c r="H183" s="62" t="str">
        <f>IFERROR(VLOOKUP($B183,блюда!$B$11:$I$65,8,FALSE),"")</f>
        <v/>
      </c>
    </row>
    <row r="184" spans="1:10" s="63" customFormat="1" ht="10.199999999999999" customHeight="1" x14ac:dyDescent="0.2">
      <c r="B184" s="60"/>
      <c r="C184" s="61"/>
      <c r="D184" s="62" t="str">
        <f>IFERROR(VLOOKUP($B184,блюда!$B$11:$I$65,4,FALSE)*$C184/100,"")</f>
        <v/>
      </c>
      <c r="E184" s="62" t="str">
        <f>IFERROR(VLOOKUP($B184,блюда!$B$11:$I$65,5,FALSE)*$C184/100,"")</f>
        <v/>
      </c>
      <c r="F184" s="62" t="str">
        <f>IFERROR(VLOOKUP($B184,блюда!$B$11:$I$65,6,FALSE)*$C184/100,"")</f>
        <v/>
      </c>
      <c r="G184" s="62" t="str">
        <f>IFERROR(VLOOKUP($B184,блюда!$B$11:$I$65,7,FALSE)*$C184/100,"")</f>
        <v/>
      </c>
      <c r="H184" s="62" t="str">
        <f>IFERROR(VLOOKUP($B184,блюда!$B$11:$I$65,8,FALSE),"")</f>
        <v/>
      </c>
    </row>
    <row r="185" spans="1:10" s="63" customFormat="1" ht="10.199999999999999" customHeight="1" x14ac:dyDescent="0.2">
      <c r="B185" s="60"/>
      <c r="C185" s="61"/>
      <c r="D185" s="62" t="str">
        <f>IFERROR(VLOOKUP($B185,блюда!$B$11:$I$65,4,FALSE)*$C185/100,"")</f>
        <v/>
      </c>
      <c r="E185" s="62" t="str">
        <f>IFERROR(VLOOKUP($B185,блюда!$B$11:$I$65,5,FALSE)*$C185/100,"")</f>
        <v/>
      </c>
      <c r="F185" s="62" t="str">
        <f>IFERROR(VLOOKUP($B185,блюда!$B$11:$I$65,6,FALSE)*$C185/100,"")</f>
        <v/>
      </c>
      <c r="G185" s="62" t="str">
        <f>IFERROR(VLOOKUP($B185,блюда!$B$11:$I$65,7,FALSE)*$C185/100,"")</f>
        <v/>
      </c>
      <c r="H185" s="62" t="str">
        <f>IFERROR(VLOOKUP($B185,блюда!$B$11:$I$65,8,FALSE),"")</f>
        <v/>
      </c>
    </row>
    <row r="186" spans="1:10" s="63" customFormat="1" ht="10.199999999999999" customHeight="1" x14ac:dyDescent="0.2">
      <c r="B186" s="60"/>
      <c r="C186" s="61"/>
      <c r="D186" s="62" t="str">
        <f>IFERROR(VLOOKUP($B186,блюда!$B$11:$I$65,4,FALSE)*$C186/100,"")</f>
        <v/>
      </c>
      <c r="E186" s="62" t="str">
        <f>IFERROR(VLOOKUP($B186,блюда!$B$11:$I$65,5,FALSE)*$C186/100,"")</f>
        <v/>
      </c>
      <c r="F186" s="62" t="str">
        <f>IFERROR(VLOOKUP($B186,блюда!$B$11:$I$65,6,FALSE)*$C186/100,"")</f>
        <v/>
      </c>
      <c r="G186" s="62" t="str">
        <f>IFERROR(VLOOKUP($B186,блюда!$B$11:$I$65,7,FALSE)*$C186/100,"")</f>
        <v/>
      </c>
      <c r="H186" s="62" t="str">
        <f>IFERROR(VLOOKUP($B186,блюда!$B$11:$I$65,8,FALSE),"")</f>
        <v/>
      </c>
    </row>
    <row r="187" spans="1:10" s="63" customFormat="1" ht="10.199999999999999" customHeight="1" x14ac:dyDescent="0.2">
      <c r="B187" s="60"/>
      <c r="C187" s="61"/>
      <c r="D187" s="62" t="str">
        <f>IFERROR(VLOOKUP($B187,блюда!$B$11:$I$65,4,FALSE)*$C187/100,"")</f>
        <v/>
      </c>
      <c r="E187" s="62" t="str">
        <f>IFERROR(VLOOKUP($B187,блюда!$B$11:$I$65,5,FALSE)*$C187/100,"")</f>
        <v/>
      </c>
      <c r="F187" s="62" t="str">
        <f>IFERROR(VLOOKUP($B187,блюда!$B$11:$I$65,6,FALSE)*$C187/100,"")</f>
        <v/>
      </c>
      <c r="G187" s="62" t="str">
        <f>IFERROR(VLOOKUP($B187,блюда!$B$11:$I$65,7,FALSE)*$C187/100,"")</f>
        <v/>
      </c>
      <c r="H187" s="62" t="str">
        <f>IFERROR(VLOOKUP($B187,блюда!$B$11:$I$65,8,FALSE),"")</f>
        <v/>
      </c>
    </row>
    <row r="188" spans="1:10" ht="10.199999999999999" customHeight="1" x14ac:dyDescent="0.2">
      <c r="A188" s="64" t="s">
        <v>65</v>
      </c>
      <c r="B188" s="65"/>
      <c r="C188" s="66">
        <f>SUM(C182:C187)</f>
        <v>0</v>
      </c>
      <c r="D188" s="62">
        <f>SUM(D182:D187)</f>
        <v>0</v>
      </c>
      <c r="E188" s="62">
        <f>SUM(E182:E187)</f>
        <v>0</v>
      </c>
      <c r="F188" s="62">
        <f>SUM(F182:F187)</f>
        <v>0</v>
      </c>
      <c r="G188" s="69">
        <f>SUM(G182:G187)</f>
        <v>0</v>
      </c>
      <c r="H188" s="52"/>
    </row>
    <row r="189" spans="1:10" ht="10.199999999999999" customHeight="1" x14ac:dyDescent="0.2">
      <c r="A189" s="55" t="s">
        <v>10</v>
      </c>
      <c r="B189" s="56"/>
      <c r="C189" s="57"/>
      <c r="D189" s="57"/>
      <c r="E189" s="57"/>
      <c r="F189" s="57"/>
      <c r="G189" s="58"/>
      <c r="H189" s="59"/>
    </row>
    <row r="190" spans="1:10" ht="10.199999999999999" customHeight="1" x14ac:dyDescent="0.2">
      <c r="B190" s="60" t="s">
        <v>9</v>
      </c>
      <c r="C190" s="61">
        <v>250</v>
      </c>
      <c r="D190" s="62">
        <f>IFERROR(VLOOKUP($B190,блюда!$B$11:$I$65,4,FALSE)*$C190/100,"")</f>
        <v>10</v>
      </c>
      <c r="E190" s="62">
        <f>IFERROR(VLOOKUP($B190,блюда!$B$11:$I$65,5,FALSE)*$C190/100,"")</f>
        <v>5</v>
      </c>
      <c r="F190" s="62">
        <f>IFERROR(VLOOKUP($B190,блюда!$B$11:$I$65,6,FALSE)*$C190/100,"")</f>
        <v>17.5</v>
      </c>
      <c r="G190" s="62">
        <f>IFERROR(VLOOKUP($B190,блюда!$B$11:$I$65,7,FALSE)*$C190/100,"")</f>
        <v>155</v>
      </c>
      <c r="H190" s="62" t="str">
        <f>IFERROR(VLOOKUP($B190,блюда!$B$11:$I$65,8,FALSE),"")</f>
        <v>87 (5)</v>
      </c>
    </row>
    <row r="191" spans="1:10" ht="10.199999999999999" customHeight="1" x14ac:dyDescent="0.2">
      <c r="B191" s="60" t="s">
        <v>81</v>
      </c>
      <c r="C191" s="61">
        <v>180</v>
      </c>
      <c r="D191" s="62">
        <f>IFERROR(VLOOKUP($B191,блюда!$B$11:$I$65,4,FALSE)*$C191/100,"")</f>
        <v>5.94</v>
      </c>
      <c r="E191" s="62">
        <f>IFERROR(VLOOKUP($B191,блюда!$B$11:$I$65,5,FALSE)*$C191/100,"")</f>
        <v>5.94</v>
      </c>
      <c r="F191" s="62">
        <f>IFERROR(VLOOKUP($B191,блюда!$B$11:$I$65,6,FALSE)*$C191/100,"")</f>
        <v>38.159999999999997</v>
      </c>
      <c r="G191" s="62">
        <f>IFERROR(VLOOKUP($B191,блюда!$B$11:$I$65,7,FALSE)*$C191/100,"")</f>
        <v>250.2</v>
      </c>
      <c r="H191" s="62" t="str">
        <f>IFERROR(VLOOKUP($B191,блюда!$B$11:$I$65,8,FALSE),"")</f>
        <v>203 (2)</v>
      </c>
    </row>
    <row r="192" spans="1:10" s="63" customFormat="1" ht="10.199999999999999" customHeight="1" x14ac:dyDescent="0.2">
      <c r="B192" s="60" t="s">
        <v>22</v>
      </c>
      <c r="C192" s="61">
        <v>100</v>
      </c>
      <c r="D192" s="62">
        <f>IFERROR(VLOOKUP($B192,блюда!$B$11:$I$65,4,FALSE)*$C192/100,"")</f>
        <v>19.329999999999998</v>
      </c>
      <c r="E192" s="62">
        <f>IFERROR(VLOOKUP($B192,блюда!$B$11:$I$65,5,FALSE)*$C192/100,"")</f>
        <v>4.92</v>
      </c>
      <c r="F192" s="62">
        <f>IFERROR(VLOOKUP($B192,блюда!$B$11:$I$65,6,FALSE)*$C192/100,"")</f>
        <v>12.67</v>
      </c>
      <c r="G192" s="62">
        <f>IFERROR(VLOOKUP($B192,блюда!$B$11:$I$65,7,FALSE)*$C192/100,"")</f>
        <v>171.07</v>
      </c>
      <c r="H192" s="62" t="str">
        <f>IFERROR(VLOOKUP($B192,блюда!$B$11:$I$65,8,FALSE),"")</f>
        <v>295 (3)</v>
      </c>
    </row>
    <row r="193" spans="1:10" s="63" customFormat="1" ht="10.199999999999999" customHeight="1" x14ac:dyDescent="0.2">
      <c r="B193" s="60" t="s">
        <v>12</v>
      </c>
      <c r="C193" s="61">
        <v>200</v>
      </c>
      <c r="D193" s="62">
        <f>IFERROR(VLOOKUP($B193,блюда!$B$11:$I$65,4,FALSE)*$C193/100,"")</f>
        <v>0.6</v>
      </c>
      <c r="E193" s="62">
        <f>IFERROR(VLOOKUP($B193,блюда!$B$11:$I$65,5,FALSE)*$C193/100,"")</f>
        <v>0</v>
      </c>
      <c r="F193" s="62">
        <f>IFERROR(VLOOKUP($B193,блюда!$B$11:$I$65,6,FALSE)*$C193/100,"")</f>
        <v>22.8</v>
      </c>
      <c r="G193" s="62">
        <f>IFERROR(VLOOKUP($B193,блюда!$B$11:$I$65,7,FALSE)*$C193/100,"")</f>
        <v>93.2</v>
      </c>
      <c r="H193" s="62" t="str">
        <f>IFERROR(VLOOKUP($B193,блюда!$B$11:$I$65,8,FALSE),"")</f>
        <v>349 (3)</v>
      </c>
    </row>
    <row r="194" spans="1:10" ht="10.199999999999999" customHeight="1" x14ac:dyDescent="0.2">
      <c r="B194" s="60" t="s">
        <v>7</v>
      </c>
      <c r="C194" s="61">
        <v>30</v>
      </c>
      <c r="D194" s="62">
        <f>IFERROR(VLOOKUP($B194,блюда!$B$11:$I$65,4,FALSE)*$C194/100,"")</f>
        <v>2.7</v>
      </c>
      <c r="E194" s="62">
        <f>IFERROR(VLOOKUP($B194,блюда!$B$11:$I$65,5,FALSE)*$C194/100,"")</f>
        <v>0.3</v>
      </c>
      <c r="F194" s="62">
        <f>IFERROR(VLOOKUP($B194,блюда!$B$11:$I$65,6,FALSE)*$C194/100,"")</f>
        <v>17.100000000000001</v>
      </c>
      <c r="G194" s="62">
        <f>IFERROR(VLOOKUP($B194,блюда!$B$11:$I$65,7,FALSE)*$C194/100,"")</f>
        <v>94.8</v>
      </c>
      <c r="H194" s="62" t="str">
        <f>IFERROR(VLOOKUP($B194,блюда!$B$11:$I$65,8,FALSE),"")</f>
        <v>т/н</v>
      </c>
    </row>
    <row r="195" spans="1:10" ht="10.199999999999999" customHeight="1" x14ac:dyDescent="0.2">
      <c r="B195" s="60" t="s">
        <v>8</v>
      </c>
      <c r="C195" s="61">
        <v>30</v>
      </c>
      <c r="D195" s="62">
        <f>IFERROR(VLOOKUP($B195,блюда!$B$11:$I$65,4,FALSE)*$C195/100,"")</f>
        <v>0.3</v>
      </c>
      <c r="E195" s="62">
        <f>IFERROR(VLOOKUP($B195,блюда!$B$11:$I$65,5,FALSE)*$C195/100,"")</f>
        <v>0.3</v>
      </c>
      <c r="F195" s="62">
        <f>IFERROR(VLOOKUP($B195,блюда!$B$11:$I$65,6,FALSE)*$C195/100,"")</f>
        <v>9.9</v>
      </c>
      <c r="G195" s="62">
        <f>IFERROR(VLOOKUP($B195,блюда!$B$11:$I$65,7,FALSE)*$C195/100,"")</f>
        <v>81.900000000000006</v>
      </c>
      <c r="H195" s="62" t="str">
        <f>IFERROR(VLOOKUP($B195,блюда!$B$11:$I$65,8,FALSE),"")</f>
        <v>т/н</v>
      </c>
    </row>
    <row r="196" spans="1:10" ht="10.199999999999999" customHeight="1" x14ac:dyDescent="0.2">
      <c r="B196" s="60"/>
      <c r="C196" s="61"/>
      <c r="D196" s="62" t="str">
        <f>IFERROR(VLOOKUP($B196,блюда!$B$11:$I$65,4,FALSE)*$C196/100,"")</f>
        <v/>
      </c>
      <c r="E196" s="62" t="str">
        <f>IFERROR(VLOOKUP($B196,блюда!$B$11:$I$65,5,FALSE)*$C196/100,"")</f>
        <v/>
      </c>
      <c r="F196" s="62" t="str">
        <f>IFERROR(VLOOKUP($B196,блюда!$B$11:$I$65,6,FALSE)*$C196/100,"")</f>
        <v/>
      </c>
      <c r="G196" s="62" t="str">
        <f>IFERROR(VLOOKUP($B196,блюда!$B$11:$I$65,7,FALSE)*$C196/100,"")</f>
        <v/>
      </c>
      <c r="H196" s="62" t="str">
        <f>IFERROR(VLOOKUP($B196,блюда!$B$11:$I$65,8,FALSE),"")</f>
        <v/>
      </c>
    </row>
    <row r="197" spans="1:10" x14ac:dyDescent="0.2">
      <c r="A197" s="67" t="s">
        <v>66</v>
      </c>
      <c r="B197" s="68"/>
      <c r="C197" s="66">
        <f>SUM(C190:C196)</f>
        <v>790</v>
      </c>
      <c r="D197" s="62">
        <f>SUM(D190:D196)</f>
        <v>38.869999999999997</v>
      </c>
      <c r="E197" s="62">
        <f>SUM(E190:E196)</f>
        <v>16.46</v>
      </c>
      <c r="F197" s="62">
        <f>SUM(F190:F196)</f>
        <v>118.13</v>
      </c>
      <c r="G197" s="69">
        <f>SUM(G190:G196)</f>
        <v>846.17</v>
      </c>
      <c r="H197" s="52"/>
    </row>
    <row r="198" spans="1:10" x14ac:dyDescent="0.2">
      <c r="A198" s="67" t="s">
        <v>67</v>
      </c>
      <c r="B198" s="68"/>
      <c r="C198" s="66">
        <f>SUM(C188,C197)</f>
        <v>790</v>
      </c>
      <c r="D198" s="62">
        <f>SUM(D188,D197)</f>
        <v>38.869999999999997</v>
      </c>
      <c r="E198" s="62">
        <f>SUM(E188,E197)</f>
        <v>16.46</v>
      </c>
      <c r="F198" s="62">
        <f>SUM(F188,F197)</f>
        <v>118.13</v>
      </c>
      <c r="G198" s="69">
        <f>SUM(G188,G197)</f>
        <v>846.17</v>
      </c>
      <c r="H198" s="52"/>
    </row>
    <row r="199" spans="1:10" x14ac:dyDescent="0.2">
      <c r="A199" s="74"/>
      <c r="B199" s="75"/>
      <c r="C199" s="74"/>
      <c r="D199" s="76"/>
      <c r="E199" s="76"/>
      <c r="F199" s="76"/>
      <c r="G199" s="77"/>
      <c r="H199" s="78"/>
    </row>
    <row r="200" spans="1:10" x14ac:dyDescent="0.2">
      <c r="A200" s="74"/>
      <c r="B200" s="75"/>
      <c r="C200" s="74"/>
      <c r="D200" s="76"/>
      <c r="E200" s="76"/>
      <c r="F200" s="76"/>
      <c r="G200" s="77"/>
      <c r="H200" s="78"/>
    </row>
    <row r="201" spans="1:10" x14ac:dyDescent="0.2">
      <c r="A201" s="74"/>
      <c r="B201" s="75"/>
      <c r="C201" s="74"/>
      <c r="D201" s="76"/>
      <c r="E201" s="76"/>
      <c r="F201" s="76"/>
      <c r="G201" s="77"/>
      <c r="H201" s="78"/>
    </row>
    <row r="202" spans="1:10" x14ac:dyDescent="0.2">
      <c r="A202" s="74"/>
      <c r="B202" s="75"/>
      <c r="C202" s="74"/>
      <c r="D202" s="76"/>
      <c r="E202" s="76"/>
      <c r="F202" s="76"/>
      <c r="G202" s="77"/>
      <c r="H202" s="78"/>
    </row>
    <row r="203" spans="1:10" x14ac:dyDescent="0.2">
      <c r="A203" s="74"/>
      <c r="B203" s="75"/>
      <c r="C203" s="74"/>
      <c r="D203" s="76"/>
      <c r="E203" s="76"/>
      <c r="F203" s="76"/>
      <c r="G203" s="77"/>
      <c r="H203" s="78"/>
    </row>
    <row r="208" spans="1:10" x14ac:dyDescent="0.2">
      <c r="A208" s="88" t="s">
        <v>134</v>
      </c>
      <c r="B208" s="88"/>
      <c r="C208" s="88"/>
      <c r="D208" s="88"/>
      <c r="E208" s="88"/>
      <c r="F208" s="88"/>
      <c r="G208" s="88"/>
      <c r="H208" s="88"/>
      <c r="I208" s="79"/>
      <c r="J208" s="79"/>
    </row>
    <row r="209" spans="1:10" x14ac:dyDescent="0.2">
      <c r="A209" s="43" t="s">
        <v>24</v>
      </c>
      <c r="B209" s="43"/>
      <c r="C209" s="43"/>
      <c r="D209" s="43"/>
      <c r="E209" s="43"/>
      <c r="F209" s="43"/>
      <c r="G209" s="43"/>
      <c r="H209" s="43"/>
      <c r="I209" s="43"/>
      <c r="J209" s="43"/>
    </row>
    <row r="210" spans="1:10" x14ac:dyDescent="0.2">
      <c r="A210" s="43"/>
      <c r="B210" s="43"/>
      <c r="C210" s="43"/>
      <c r="D210" s="43"/>
      <c r="E210" s="43"/>
      <c r="F210" s="43"/>
      <c r="G210" s="43"/>
      <c r="H210" s="43"/>
      <c r="I210" s="43"/>
      <c r="J210" s="43"/>
    </row>
    <row r="211" spans="1:10" x14ac:dyDescent="0.2">
      <c r="A211" s="41" t="s">
        <v>0</v>
      </c>
      <c r="B211" s="42"/>
      <c r="C211" s="71" t="s">
        <v>138</v>
      </c>
      <c r="D211" s="72" t="s">
        <v>137</v>
      </c>
      <c r="E211" s="72"/>
      <c r="F211" s="43" t="s">
        <v>30</v>
      </c>
      <c r="G211" s="70" t="s">
        <v>135</v>
      </c>
      <c r="H211" s="44" t="s">
        <v>136</v>
      </c>
      <c r="I211" s="79"/>
      <c r="J211" s="79"/>
    </row>
    <row r="212" spans="1:10" x14ac:dyDescent="0.2">
      <c r="A212" s="79"/>
      <c r="B212" s="42"/>
      <c r="C212" s="73" t="s">
        <v>140</v>
      </c>
      <c r="D212" s="45">
        <v>2</v>
      </c>
      <c r="E212" s="46"/>
      <c r="F212" s="79"/>
      <c r="G212" s="47"/>
      <c r="H212" s="48"/>
      <c r="I212" s="89"/>
      <c r="J212" s="89"/>
    </row>
    <row r="213" spans="1:10" ht="20.399999999999999" x14ac:dyDescent="0.2">
      <c r="A213" s="87" t="s">
        <v>26</v>
      </c>
      <c r="B213" s="87" t="s">
        <v>27</v>
      </c>
      <c r="C213" s="87" t="s">
        <v>28</v>
      </c>
      <c r="D213" s="87" t="s">
        <v>1</v>
      </c>
      <c r="E213" s="87"/>
      <c r="F213" s="87"/>
      <c r="G213" s="87" t="s">
        <v>2</v>
      </c>
      <c r="H213" s="50" t="s">
        <v>29</v>
      </c>
    </row>
    <row r="214" spans="1:10" x14ac:dyDescent="0.2">
      <c r="A214" s="87"/>
      <c r="B214" s="87"/>
      <c r="C214" s="87"/>
      <c r="D214" s="80" t="s">
        <v>3</v>
      </c>
      <c r="E214" s="80" t="s">
        <v>4</v>
      </c>
      <c r="F214" s="80" t="s">
        <v>5</v>
      </c>
      <c r="G214" s="87"/>
      <c r="H214" s="52"/>
    </row>
    <row r="215" spans="1:10" x14ac:dyDescent="0.2">
      <c r="A215" s="53">
        <v>1</v>
      </c>
      <c r="B215" s="53">
        <v>2</v>
      </c>
      <c r="C215" s="53">
        <v>3</v>
      </c>
      <c r="D215" s="53">
        <v>4</v>
      </c>
      <c r="E215" s="53">
        <v>5</v>
      </c>
      <c r="F215" s="53">
        <v>6</v>
      </c>
      <c r="G215" s="53">
        <v>7</v>
      </c>
      <c r="H215" s="54"/>
    </row>
    <row r="216" spans="1:10" ht="10.199999999999999" customHeight="1" x14ac:dyDescent="0.2">
      <c r="A216" s="55" t="s">
        <v>50</v>
      </c>
      <c r="B216" s="56"/>
      <c r="C216" s="57"/>
      <c r="D216" s="57"/>
      <c r="E216" s="57"/>
      <c r="F216" s="57"/>
      <c r="G216" s="58"/>
      <c r="H216" s="59"/>
    </row>
    <row r="217" spans="1:10" ht="10.199999999999999" customHeight="1" x14ac:dyDescent="0.2">
      <c r="B217" s="60"/>
      <c r="C217" s="61"/>
      <c r="D217" s="62" t="str">
        <f>IFERROR(VLOOKUP($B217,блюда!$B$11:$I$65,4,FALSE)*$C217/100,"")</f>
        <v/>
      </c>
      <c r="E217" s="62" t="str">
        <f>IFERROR(VLOOKUP($B217,блюда!$B$11:$I$65,5,FALSE)*$C217/100,"")</f>
        <v/>
      </c>
      <c r="F217" s="62" t="str">
        <f>IFERROR(VLOOKUP($B217,блюда!$B$11:$I$65,6,FALSE)*$C217/100,"")</f>
        <v/>
      </c>
      <c r="G217" s="62" t="str">
        <f>IFERROR(VLOOKUP($B217,блюда!$B$11:$I$65,7,FALSE)*$C217/100,"")</f>
        <v/>
      </c>
      <c r="H217" s="62" t="str">
        <f>IFERROR(VLOOKUP($B217,блюда!$B$11:$I$65,8,FALSE),"")</f>
        <v/>
      </c>
    </row>
    <row r="218" spans="1:10" ht="10.199999999999999" customHeight="1" x14ac:dyDescent="0.2">
      <c r="B218" s="60"/>
      <c r="C218" s="61"/>
      <c r="D218" s="62" t="str">
        <f>IFERROR(VLOOKUP($B218,блюда!$B$11:$I$65,4,FALSE)*$C218/100,"")</f>
        <v/>
      </c>
      <c r="E218" s="62" t="str">
        <f>IFERROR(VLOOKUP($B218,блюда!$B$11:$I$65,5,FALSE)*$C218/100,"")</f>
        <v/>
      </c>
      <c r="F218" s="62" t="str">
        <f>IFERROR(VLOOKUP($B218,блюда!$B$11:$I$65,6,FALSE)*$C218/100,"")</f>
        <v/>
      </c>
      <c r="G218" s="62" t="str">
        <f>IFERROR(VLOOKUP($B218,блюда!$B$11:$I$65,7,FALSE)*$C218/100,"")</f>
        <v/>
      </c>
      <c r="H218" s="62" t="str">
        <f>IFERROR(VLOOKUP($B218,блюда!$B$11:$I$65,8,FALSE),"")</f>
        <v/>
      </c>
    </row>
    <row r="219" spans="1:10" s="63" customFormat="1" ht="10.199999999999999" customHeight="1" x14ac:dyDescent="0.2">
      <c r="B219" s="60"/>
      <c r="C219" s="61"/>
      <c r="D219" s="62" t="str">
        <f>IFERROR(VLOOKUP($B219,блюда!$B$11:$I$65,4,FALSE)*$C219/100,"")</f>
        <v/>
      </c>
      <c r="E219" s="62" t="str">
        <f>IFERROR(VLOOKUP($B219,блюда!$B$11:$I$65,5,FALSE)*$C219/100,"")</f>
        <v/>
      </c>
      <c r="F219" s="62" t="str">
        <f>IFERROR(VLOOKUP($B219,блюда!$B$11:$I$65,6,FALSE)*$C219/100,"")</f>
        <v/>
      </c>
      <c r="G219" s="62" t="str">
        <f>IFERROR(VLOOKUP($B219,блюда!$B$11:$I$65,7,FALSE)*$C219/100,"")</f>
        <v/>
      </c>
      <c r="H219" s="62" t="str">
        <f>IFERROR(VLOOKUP($B219,блюда!$B$11:$I$65,8,FALSE),"")</f>
        <v/>
      </c>
    </row>
    <row r="220" spans="1:10" s="63" customFormat="1" ht="10.199999999999999" customHeight="1" x14ac:dyDescent="0.2">
      <c r="B220" s="60"/>
      <c r="C220" s="61"/>
      <c r="D220" s="62" t="str">
        <f>IFERROR(VLOOKUP($B220,блюда!$B$11:$I$65,4,FALSE)*$C220/100,"")</f>
        <v/>
      </c>
      <c r="E220" s="62" t="str">
        <f>IFERROR(VLOOKUP($B220,блюда!$B$11:$I$65,5,FALSE)*$C220/100,"")</f>
        <v/>
      </c>
      <c r="F220" s="62" t="str">
        <f>IFERROR(VLOOKUP($B220,блюда!$B$11:$I$65,6,FALSE)*$C220/100,"")</f>
        <v/>
      </c>
      <c r="G220" s="62" t="str">
        <f>IFERROR(VLOOKUP($B220,блюда!$B$11:$I$65,7,FALSE)*$C220/100,"")</f>
        <v/>
      </c>
      <c r="H220" s="62" t="str">
        <f>IFERROR(VLOOKUP($B220,блюда!$B$11:$I$65,8,FALSE),"")</f>
        <v/>
      </c>
    </row>
    <row r="221" spans="1:10" s="63" customFormat="1" ht="10.199999999999999" customHeight="1" x14ac:dyDescent="0.2">
      <c r="B221" s="60"/>
      <c r="C221" s="61"/>
      <c r="D221" s="62" t="str">
        <f>IFERROR(VLOOKUP($B221,блюда!$B$11:$I$65,4,FALSE)*$C221/100,"")</f>
        <v/>
      </c>
      <c r="E221" s="62" t="str">
        <f>IFERROR(VLOOKUP($B221,блюда!$B$11:$I$65,5,FALSE)*$C221/100,"")</f>
        <v/>
      </c>
      <c r="F221" s="62" t="str">
        <f>IFERROR(VLOOKUP($B221,блюда!$B$11:$I$65,6,FALSE)*$C221/100,"")</f>
        <v/>
      </c>
      <c r="G221" s="62" t="str">
        <f>IFERROR(VLOOKUP($B221,блюда!$B$11:$I$65,7,FALSE)*$C221/100,"")</f>
        <v/>
      </c>
      <c r="H221" s="62" t="str">
        <f>IFERROR(VLOOKUP($B221,блюда!$B$11:$I$65,8,FALSE),"")</f>
        <v/>
      </c>
    </row>
    <row r="222" spans="1:10" s="63" customFormat="1" ht="10.199999999999999" customHeight="1" x14ac:dyDescent="0.2">
      <c r="B222" s="60"/>
      <c r="C222" s="61"/>
      <c r="D222" s="62" t="str">
        <f>IFERROR(VLOOKUP($B222,блюда!$B$11:$I$65,4,FALSE)*$C222/100,"")</f>
        <v/>
      </c>
      <c r="E222" s="62" t="str">
        <f>IFERROR(VLOOKUP($B222,блюда!$B$11:$I$65,5,FALSE)*$C222/100,"")</f>
        <v/>
      </c>
      <c r="F222" s="62" t="str">
        <f>IFERROR(VLOOKUP($B222,блюда!$B$11:$I$65,6,FALSE)*$C222/100,"")</f>
        <v/>
      </c>
      <c r="G222" s="62" t="str">
        <f>IFERROR(VLOOKUP($B222,блюда!$B$11:$I$65,7,FALSE)*$C222/100,"")</f>
        <v/>
      </c>
      <c r="H222" s="62" t="str">
        <f>IFERROR(VLOOKUP($B222,блюда!$B$11:$I$65,8,FALSE),"")</f>
        <v/>
      </c>
    </row>
    <row r="223" spans="1:10" ht="10.199999999999999" customHeight="1" x14ac:dyDescent="0.2">
      <c r="A223" s="64" t="s">
        <v>65</v>
      </c>
      <c r="B223" s="65"/>
      <c r="C223" s="66">
        <f>SUM(C217:C222)</f>
        <v>0</v>
      </c>
      <c r="D223" s="62">
        <f>SUM(D217:D222)</f>
        <v>0</v>
      </c>
      <c r="E223" s="62">
        <f>SUM(E217:E222)</f>
        <v>0</v>
      </c>
      <c r="F223" s="62">
        <f>SUM(F217:F222)</f>
        <v>0</v>
      </c>
      <c r="G223" s="69">
        <f>SUM(G217:G222)</f>
        <v>0</v>
      </c>
      <c r="H223" s="52"/>
    </row>
    <row r="224" spans="1:10" ht="10.199999999999999" customHeight="1" x14ac:dyDescent="0.2">
      <c r="A224" s="55" t="s">
        <v>10</v>
      </c>
      <c r="B224" s="56"/>
      <c r="C224" s="57"/>
      <c r="D224" s="57"/>
      <c r="E224" s="57"/>
      <c r="F224" s="57"/>
      <c r="G224" s="58"/>
      <c r="H224" s="59"/>
    </row>
    <row r="225" spans="1:8" ht="10.199999999999999" customHeight="1" x14ac:dyDescent="0.2">
      <c r="B225" s="60" t="s">
        <v>80</v>
      </c>
      <c r="C225" s="61">
        <v>250</v>
      </c>
      <c r="D225" s="62">
        <f>IFERROR(VLOOKUP($B225,блюда!$B$11:$I$65,4,FALSE)*$C225/100,"")</f>
        <v>5</v>
      </c>
      <c r="E225" s="62">
        <f>IFERROR(VLOOKUP($B225,блюда!$B$11:$I$65,5,FALSE)*$C225/100,"")</f>
        <v>5</v>
      </c>
      <c r="F225" s="62">
        <f>IFERROR(VLOOKUP($B225,блюда!$B$11:$I$65,6,FALSE)*$C225/100,"")</f>
        <v>15</v>
      </c>
      <c r="G225" s="62">
        <f>IFERROR(VLOOKUP($B225,блюда!$B$11:$I$65,7,FALSE)*$C225/100,"")</f>
        <v>125</v>
      </c>
      <c r="H225" s="62" t="str">
        <f>IFERROR(VLOOKUP($B225,блюда!$B$11:$I$65,8,FALSE),"")</f>
        <v>134 (1)</v>
      </c>
    </row>
    <row r="226" spans="1:8" ht="10.199999999999999" customHeight="1" x14ac:dyDescent="0.2">
      <c r="B226" s="60" t="s">
        <v>89</v>
      </c>
      <c r="C226" s="61">
        <v>180</v>
      </c>
      <c r="D226" s="62">
        <f>IFERROR(VLOOKUP($B226,блюда!$B$11:$I$65,4,FALSE)*$C226/100,"")</f>
        <v>3.6</v>
      </c>
      <c r="E226" s="62">
        <f>IFERROR(VLOOKUP($B226,блюда!$B$11:$I$65,5,FALSE)*$C226/100,"")</f>
        <v>5.4</v>
      </c>
      <c r="F226" s="62">
        <f>IFERROR(VLOOKUP($B226,блюда!$B$11:$I$65,6,FALSE)*$C226/100,"")</f>
        <v>45</v>
      </c>
      <c r="G226" s="62">
        <f>IFERROR(VLOOKUP($B226,блюда!$B$11:$I$65,7,FALSE)*$C226/100,"")</f>
        <v>255.6</v>
      </c>
      <c r="H226" s="62" t="str">
        <f>IFERROR(VLOOKUP($B226,блюда!$B$11:$I$65,8,FALSE),"")</f>
        <v>304 (3)</v>
      </c>
    </row>
    <row r="227" spans="1:8" s="63" customFormat="1" ht="10.199999999999999" customHeight="1" x14ac:dyDescent="0.2">
      <c r="B227" s="60" t="s">
        <v>32</v>
      </c>
      <c r="C227" s="61">
        <v>90</v>
      </c>
      <c r="D227" s="62">
        <f>IFERROR(VLOOKUP($B227,блюда!$B$11:$I$65,4,FALSE)*$C227/100,"")</f>
        <v>18</v>
      </c>
      <c r="E227" s="62">
        <f>IFERROR(VLOOKUP($B227,блюда!$B$11:$I$65,5,FALSE)*$C227/100,"")</f>
        <v>11.25</v>
      </c>
      <c r="F227" s="62">
        <f>IFERROR(VLOOKUP($B227,блюда!$B$11:$I$65,6,FALSE)*$C227/100,"")</f>
        <v>0</v>
      </c>
      <c r="G227" s="62">
        <f>IFERROR(VLOOKUP($B227,блюда!$B$11:$I$65,7,FALSE)*$C227/100,"")</f>
        <v>139.5</v>
      </c>
      <c r="H227" s="62" t="str">
        <f>IFERROR(VLOOKUP($B227,блюда!$B$11:$I$65,8,FALSE),"")</f>
        <v>487(1)</v>
      </c>
    </row>
    <row r="228" spans="1:8" s="63" customFormat="1" ht="10.199999999999999" customHeight="1" x14ac:dyDescent="0.2">
      <c r="B228" s="60" t="s">
        <v>15</v>
      </c>
      <c r="C228" s="61">
        <v>200</v>
      </c>
      <c r="D228" s="62">
        <f>IFERROR(VLOOKUP($B228,блюда!$B$11:$I$65,4,FALSE)*$C228/100,"")</f>
        <v>2</v>
      </c>
      <c r="E228" s="62">
        <f>IFERROR(VLOOKUP($B228,блюда!$B$11:$I$65,5,FALSE)*$C228/100,"")</f>
        <v>0</v>
      </c>
      <c r="F228" s="62">
        <f>IFERROR(VLOOKUP($B228,блюда!$B$11:$I$65,6,FALSE)*$C228/100,"")</f>
        <v>20</v>
      </c>
      <c r="G228" s="62">
        <f>IFERROR(VLOOKUP($B228,блюда!$B$11:$I$65,7,FALSE)*$C228/100,"")</f>
        <v>84.8</v>
      </c>
      <c r="H228" s="62" t="str">
        <f>IFERROR(VLOOKUP($B228,блюда!$B$11:$I$65,8,FALSE),"")</f>
        <v>389 (3)</v>
      </c>
    </row>
    <row r="229" spans="1:8" ht="10.199999999999999" customHeight="1" x14ac:dyDescent="0.2">
      <c r="B229" s="60" t="s">
        <v>7</v>
      </c>
      <c r="C229" s="61">
        <v>30</v>
      </c>
      <c r="D229" s="62">
        <f>IFERROR(VLOOKUP($B229,блюда!$B$11:$I$65,4,FALSE)*$C229/100,"")</f>
        <v>2.7</v>
      </c>
      <c r="E229" s="62">
        <f>IFERROR(VLOOKUP($B229,блюда!$B$11:$I$65,5,FALSE)*$C229/100,"")</f>
        <v>0.3</v>
      </c>
      <c r="F229" s="62">
        <f>IFERROR(VLOOKUP($B229,блюда!$B$11:$I$65,6,FALSE)*$C229/100,"")</f>
        <v>17.100000000000001</v>
      </c>
      <c r="G229" s="62">
        <f>IFERROR(VLOOKUP($B229,блюда!$B$11:$I$65,7,FALSE)*$C229/100,"")</f>
        <v>94.8</v>
      </c>
      <c r="H229" s="62" t="str">
        <f>IFERROR(VLOOKUP($B229,блюда!$B$11:$I$65,8,FALSE),"")</f>
        <v>т/н</v>
      </c>
    </row>
    <row r="230" spans="1:8" ht="10.199999999999999" customHeight="1" x14ac:dyDescent="0.2">
      <c r="B230" s="60" t="s">
        <v>8</v>
      </c>
      <c r="C230" s="61">
        <v>30</v>
      </c>
      <c r="D230" s="62">
        <f>IFERROR(VLOOKUP($B230,блюда!$B$11:$I$65,4,FALSE)*$C230/100,"")</f>
        <v>0.3</v>
      </c>
      <c r="E230" s="62">
        <f>IFERROR(VLOOKUP($B230,блюда!$B$11:$I$65,5,FALSE)*$C230/100,"")</f>
        <v>0.3</v>
      </c>
      <c r="F230" s="62">
        <f>IFERROR(VLOOKUP($B230,блюда!$B$11:$I$65,6,FALSE)*$C230/100,"")</f>
        <v>9.9</v>
      </c>
      <c r="G230" s="62">
        <f>IFERROR(VLOOKUP($B230,блюда!$B$11:$I$65,7,FALSE)*$C230/100,"")</f>
        <v>81.900000000000006</v>
      </c>
      <c r="H230" s="62" t="str">
        <f>IFERROR(VLOOKUP($B230,блюда!$B$11:$I$65,8,FALSE),"")</f>
        <v>т/н</v>
      </c>
    </row>
    <row r="231" spans="1:8" ht="10.199999999999999" customHeight="1" x14ac:dyDescent="0.2">
      <c r="B231" s="60"/>
      <c r="C231" s="61"/>
      <c r="D231" s="62" t="str">
        <f>IFERROR(VLOOKUP($B231,блюда!$B$11:$I$65,4,FALSE)*$C231/100,"")</f>
        <v/>
      </c>
      <c r="E231" s="62" t="str">
        <f>IFERROR(VLOOKUP($B231,блюда!$B$11:$I$65,5,FALSE)*$C231/100,"")</f>
        <v/>
      </c>
      <c r="F231" s="62" t="str">
        <f>IFERROR(VLOOKUP($B231,блюда!$B$11:$I$65,6,FALSE)*$C231/100,"")</f>
        <v/>
      </c>
      <c r="G231" s="62" t="str">
        <f>IFERROR(VLOOKUP($B231,блюда!$B$11:$I$65,7,FALSE)*$C231/100,"")</f>
        <v/>
      </c>
      <c r="H231" s="62" t="str">
        <f>IFERROR(VLOOKUP($B231,блюда!$B$11:$I$65,8,FALSE),"")</f>
        <v/>
      </c>
    </row>
    <row r="232" spans="1:8" x14ac:dyDescent="0.2">
      <c r="A232" s="67" t="s">
        <v>66</v>
      </c>
      <c r="B232" s="68"/>
      <c r="C232" s="66">
        <f>SUM(C225:C231)</f>
        <v>780</v>
      </c>
      <c r="D232" s="62">
        <f>SUM(D225:D231)</f>
        <v>31.6</v>
      </c>
      <c r="E232" s="62">
        <f>SUM(E225:E231)</f>
        <v>22.25</v>
      </c>
      <c r="F232" s="62">
        <f>SUM(F225:F231)</f>
        <v>107</v>
      </c>
      <c r="G232" s="69">
        <f>SUM(G225:G231)</f>
        <v>781.59999999999991</v>
      </c>
      <c r="H232" s="52"/>
    </row>
    <row r="233" spans="1:8" x14ac:dyDescent="0.2">
      <c r="A233" s="67" t="s">
        <v>67</v>
      </c>
      <c r="B233" s="68"/>
      <c r="C233" s="66">
        <f>SUM(C223,C232)</f>
        <v>780</v>
      </c>
      <c r="D233" s="62">
        <f>SUM(D223,D232)</f>
        <v>31.6</v>
      </c>
      <c r="E233" s="62">
        <f>SUM(E223,E232)</f>
        <v>22.25</v>
      </c>
      <c r="F233" s="62">
        <f>SUM(F223,F232)</f>
        <v>107</v>
      </c>
      <c r="G233" s="69">
        <f>SUM(G223,G232)</f>
        <v>781.59999999999991</v>
      </c>
      <c r="H233" s="52"/>
    </row>
    <row r="234" spans="1:8" x14ac:dyDescent="0.2">
      <c r="A234" s="74"/>
      <c r="B234" s="75"/>
      <c r="C234" s="74"/>
      <c r="D234" s="76"/>
      <c r="E234" s="76"/>
      <c r="F234" s="76"/>
      <c r="G234" s="77"/>
      <c r="H234" s="78"/>
    </row>
    <row r="235" spans="1:8" x14ac:dyDescent="0.2">
      <c r="A235" s="74"/>
      <c r="B235" s="75"/>
      <c r="C235" s="74"/>
      <c r="D235" s="76"/>
      <c r="E235" s="76"/>
      <c r="F235" s="76"/>
      <c r="G235" s="77"/>
      <c r="H235" s="78"/>
    </row>
    <row r="236" spans="1:8" x14ac:dyDescent="0.2">
      <c r="A236" s="74"/>
      <c r="B236" s="75"/>
      <c r="C236" s="74"/>
      <c r="D236" s="76"/>
      <c r="E236" s="76"/>
      <c r="F236" s="76"/>
      <c r="G236" s="77"/>
      <c r="H236" s="78"/>
    </row>
    <row r="237" spans="1:8" x14ac:dyDescent="0.2">
      <c r="A237" s="74"/>
      <c r="B237" s="75"/>
      <c r="C237" s="74"/>
      <c r="D237" s="76"/>
      <c r="E237" s="76"/>
      <c r="F237" s="76"/>
      <c r="G237" s="77"/>
      <c r="H237" s="78"/>
    </row>
    <row r="238" spans="1:8" x14ac:dyDescent="0.2">
      <c r="A238" s="74"/>
      <c r="B238" s="75"/>
      <c r="C238" s="74"/>
      <c r="D238" s="76"/>
      <c r="E238" s="76"/>
      <c r="F238" s="76"/>
      <c r="G238" s="77"/>
      <c r="H238" s="78"/>
    </row>
    <row r="243" spans="1:10" x14ac:dyDescent="0.2">
      <c r="A243" s="88" t="s">
        <v>134</v>
      </c>
      <c r="B243" s="88"/>
      <c r="C243" s="88"/>
      <c r="D243" s="88"/>
      <c r="E243" s="88"/>
      <c r="F243" s="88"/>
      <c r="G243" s="88"/>
      <c r="H243" s="88"/>
      <c r="I243" s="79"/>
      <c r="J243" s="79"/>
    </row>
    <row r="244" spans="1:10" x14ac:dyDescent="0.2">
      <c r="A244" s="43" t="s">
        <v>24</v>
      </c>
      <c r="B244" s="43"/>
      <c r="C244" s="43"/>
      <c r="D244" s="43"/>
      <c r="E244" s="43"/>
      <c r="F244" s="43"/>
      <c r="G244" s="43"/>
      <c r="H244" s="43"/>
      <c r="I244" s="43"/>
      <c r="J244" s="43"/>
    </row>
    <row r="245" spans="1:10" x14ac:dyDescent="0.2">
      <c r="A245" s="43"/>
      <c r="B245" s="43"/>
      <c r="C245" s="43"/>
      <c r="D245" s="43"/>
      <c r="E245" s="43"/>
      <c r="F245" s="43"/>
      <c r="G245" s="43"/>
      <c r="H245" s="43"/>
      <c r="I245" s="43"/>
      <c r="J245" s="43"/>
    </row>
    <row r="246" spans="1:10" x14ac:dyDescent="0.2">
      <c r="A246" s="41" t="s">
        <v>0</v>
      </c>
      <c r="B246" s="42"/>
      <c r="C246" s="71" t="s">
        <v>138</v>
      </c>
      <c r="D246" s="72" t="s">
        <v>141</v>
      </c>
      <c r="E246" s="72"/>
      <c r="F246" s="43" t="s">
        <v>30</v>
      </c>
      <c r="G246" s="70" t="s">
        <v>135</v>
      </c>
      <c r="H246" s="44" t="s">
        <v>136</v>
      </c>
      <c r="I246" s="79"/>
      <c r="J246" s="79"/>
    </row>
    <row r="247" spans="1:10" x14ac:dyDescent="0.2">
      <c r="A247" s="79"/>
      <c r="B247" s="42"/>
      <c r="C247" s="73" t="s">
        <v>140</v>
      </c>
      <c r="D247" s="45">
        <v>2</v>
      </c>
      <c r="E247" s="46"/>
      <c r="F247" s="79"/>
      <c r="G247" s="47"/>
      <c r="H247" s="48"/>
      <c r="I247" s="89"/>
      <c r="J247" s="89"/>
    </row>
    <row r="248" spans="1:10" ht="20.399999999999999" x14ac:dyDescent="0.2">
      <c r="A248" s="87" t="s">
        <v>26</v>
      </c>
      <c r="B248" s="87" t="s">
        <v>27</v>
      </c>
      <c r="C248" s="87" t="s">
        <v>28</v>
      </c>
      <c r="D248" s="87" t="s">
        <v>1</v>
      </c>
      <c r="E248" s="87"/>
      <c r="F248" s="87"/>
      <c r="G248" s="87" t="s">
        <v>2</v>
      </c>
      <c r="H248" s="50" t="s">
        <v>29</v>
      </c>
    </row>
    <row r="249" spans="1:10" x14ac:dyDescent="0.2">
      <c r="A249" s="87"/>
      <c r="B249" s="87"/>
      <c r="C249" s="87"/>
      <c r="D249" s="80" t="s">
        <v>3</v>
      </c>
      <c r="E249" s="80" t="s">
        <v>4</v>
      </c>
      <c r="F249" s="80" t="s">
        <v>5</v>
      </c>
      <c r="G249" s="87"/>
      <c r="H249" s="52"/>
    </row>
    <row r="250" spans="1:10" x14ac:dyDescent="0.2">
      <c r="A250" s="53">
        <v>1</v>
      </c>
      <c r="B250" s="53">
        <v>2</v>
      </c>
      <c r="C250" s="53">
        <v>3</v>
      </c>
      <c r="D250" s="53">
        <v>4</v>
      </c>
      <c r="E250" s="53">
        <v>5</v>
      </c>
      <c r="F250" s="53">
        <v>6</v>
      </c>
      <c r="G250" s="53">
        <v>7</v>
      </c>
      <c r="H250" s="54"/>
    </row>
    <row r="251" spans="1:10" ht="10.199999999999999" customHeight="1" x14ac:dyDescent="0.2">
      <c r="A251" s="55" t="s">
        <v>50</v>
      </c>
      <c r="B251" s="56"/>
      <c r="C251" s="57"/>
      <c r="D251" s="57"/>
      <c r="E251" s="57"/>
      <c r="F251" s="57"/>
      <c r="G251" s="58"/>
      <c r="H251" s="59"/>
    </row>
    <row r="252" spans="1:10" ht="10.199999999999999" customHeight="1" x14ac:dyDescent="0.2">
      <c r="B252" s="60"/>
      <c r="C252" s="61"/>
      <c r="D252" s="62" t="str">
        <f>IFERROR(VLOOKUP($B252,блюда!$B$11:$I$65,4,FALSE)*$C252/100,"")</f>
        <v/>
      </c>
      <c r="E252" s="62" t="str">
        <f>IFERROR(VLOOKUP($B252,блюда!$B$11:$I$65,5,FALSE)*$C252/100,"")</f>
        <v/>
      </c>
      <c r="F252" s="62" t="str">
        <f>IFERROR(VLOOKUP($B252,блюда!$B$11:$I$65,6,FALSE)*$C252/100,"")</f>
        <v/>
      </c>
      <c r="G252" s="62" t="str">
        <f>IFERROR(VLOOKUP($B252,блюда!$B$11:$I$65,7,FALSE)*$C252/100,"")</f>
        <v/>
      </c>
      <c r="H252" s="62" t="str">
        <f>IFERROR(VLOOKUP($B252,блюда!$B$11:$I$65,8,FALSE),"")</f>
        <v/>
      </c>
    </row>
    <row r="253" spans="1:10" ht="10.199999999999999" customHeight="1" x14ac:dyDescent="0.2">
      <c r="B253" s="60"/>
      <c r="C253" s="61"/>
      <c r="D253" s="62" t="str">
        <f>IFERROR(VLOOKUP($B253,блюда!$B$11:$I$65,4,FALSE)*$C253/100,"")</f>
        <v/>
      </c>
      <c r="E253" s="62" t="str">
        <f>IFERROR(VLOOKUP($B253,блюда!$B$11:$I$65,5,FALSE)*$C253/100,"")</f>
        <v/>
      </c>
      <c r="F253" s="62" t="str">
        <f>IFERROR(VLOOKUP($B253,блюда!$B$11:$I$65,6,FALSE)*$C253/100,"")</f>
        <v/>
      </c>
      <c r="G253" s="62" t="str">
        <f>IFERROR(VLOOKUP($B253,блюда!$B$11:$I$65,7,FALSE)*$C253/100,"")</f>
        <v/>
      </c>
      <c r="H253" s="62" t="str">
        <f>IFERROR(VLOOKUP($B253,блюда!$B$11:$I$65,8,FALSE),"")</f>
        <v/>
      </c>
    </row>
    <row r="254" spans="1:10" s="63" customFormat="1" ht="10.199999999999999" customHeight="1" x14ac:dyDescent="0.2">
      <c r="B254" s="60"/>
      <c r="C254" s="61"/>
      <c r="D254" s="62" t="str">
        <f>IFERROR(VLOOKUP($B254,блюда!$B$11:$I$65,4,FALSE)*$C254/100,"")</f>
        <v/>
      </c>
      <c r="E254" s="62" t="str">
        <f>IFERROR(VLOOKUP($B254,блюда!$B$11:$I$65,5,FALSE)*$C254/100,"")</f>
        <v/>
      </c>
      <c r="F254" s="62" t="str">
        <f>IFERROR(VLOOKUP($B254,блюда!$B$11:$I$65,6,FALSE)*$C254/100,"")</f>
        <v/>
      </c>
      <c r="G254" s="62" t="str">
        <f>IFERROR(VLOOKUP($B254,блюда!$B$11:$I$65,7,FALSE)*$C254/100,"")</f>
        <v/>
      </c>
      <c r="H254" s="62" t="str">
        <f>IFERROR(VLOOKUP($B254,блюда!$B$11:$I$65,8,FALSE),"")</f>
        <v/>
      </c>
    </row>
    <row r="255" spans="1:10" s="63" customFormat="1" ht="10.199999999999999" customHeight="1" x14ac:dyDescent="0.2">
      <c r="B255" s="60"/>
      <c r="C255" s="61"/>
      <c r="D255" s="62" t="str">
        <f>IFERROR(VLOOKUP($B255,блюда!$B$11:$I$65,4,FALSE)*$C255/100,"")</f>
        <v/>
      </c>
      <c r="E255" s="62" t="str">
        <f>IFERROR(VLOOKUP($B255,блюда!$B$11:$I$65,5,FALSE)*$C255/100,"")</f>
        <v/>
      </c>
      <c r="F255" s="62" t="str">
        <f>IFERROR(VLOOKUP($B255,блюда!$B$11:$I$65,6,FALSE)*$C255/100,"")</f>
        <v/>
      </c>
      <c r="G255" s="62" t="str">
        <f>IFERROR(VLOOKUP($B255,блюда!$B$11:$I$65,7,FALSE)*$C255/100,"")</f>
        <v/>
      </c>
      <c r="H255" s="62" t="str">
        <f>IFERROR(VLOOKUP($B255,блюда!$B$11:$I$65,8,FALSE),"")</f>
        <v/>
      </c>
    </row>
    <row r="256" spans="1:10" s="63" customFormat="1" ht="10.199999999999999" customHeight="1" x14ac:dyDescent="0.2">
      <c r="B256" s="60"/>
      <c r="C256" s="61"/>
      <c r="D256" s="62" t="str">
        <f>IFERROR(VLOOKUP($B256,блюда!$B$11:$I$65,4,FALSE)*$C256/100,"")</f>
        <v/>
      </c>
      <c r="E256" s="62" t="str">
        <f>IFERROR(VLOOKUP($B256,блюда!$B$11:$I$65,5,FALSE)*$C256/100,"")</f>
        <v/>
      </c>
      <c r="F256" s="62" t="str">
        <f>IFERROR(VLOOKUP($B256,блюда!$B$11:$I$65,6,FALSE)*$C256/100,"")</f>
        <v/>
      </c>
      <c r="G256" s="62" t="str">
        <f>IFERROR(VLOOKUP($B256,блюда!$B$11:$I$65,7,FALSE)*$C256/100,"")</f>
        <v/>
      </c>
      <c r="H256" s="62" t="str">
        <f>IFERROR(VLOOKUP($B256,блюда!$B$11:$I$65,8,FALSE),"")</f>
        <v/>
      </c>
    </row>
    <row r="257" spans="1:8" s="63" customFormat="1" ht="10.199999999999999" customHeight="1" x14ac:dyDescent="0.2">
      <c r="B257" s="60"/>
      <c r="C257" s="61"/>
      <c r="D257" s="62" t="str">
        <f>IFERROR(VLOOKUP($B257,блюда!$B$11:$I$65,4,FALSE)*$C257/100,"")</f>
        <v/>
      </c>
      <c r="E257" s="62" t="str">
        <f>IFERROR(VLOOKUP($B257,блюда!$B$11:$I$65,5,FALSE)*$C257/100,"")</f>
        <v/>
      </c>
      <c r="F257" s="62" t="str">
        <f>IFERROR(VLOOKUP($B257,блюда!$B$11:$I$65,6,FALSE)*$C257/100,"")</f>
        <v/>
      </c>
      <c r="G257" s="62" t="str">
        <f>IFERROR(VLOOKUP($B257,блюда!$B$11:$I$65,7,FALSE)*$C257/100,"")</f>
        <v/>
      </c>
      <c r="H257" s="62" t="str">
        <f>IFERROR(VLOOKUP($B257,блюда!$B$11:$I$65,8,FALSE),"")</f>
        <v/>
      </c>
    </row>
    <row r="258" spans="1:8" ht="10.199999999999999" customHeight="1" x14ac:dyDescent="0.2">
      <c r="A258" s="64" t="s">
        <v>65</v>
      </c>
      <c r="B258" s="65"/>
      <c r="C258" s="66">
        <f>SUM(C252:C257)</f>
        <v>0</v>
      </c>
      <c r="D258" s="62">
        <f>SUM(D252:D257)</f>
        <v>0</v>
      </c>
      <c r="E258" s="62">
        <f>SUM(E252:E257)</f>
        <v>0</v>
      </c>
      <c r="F258" s="62">
        <f>SUM(F252:F257)</f>
        <v>0</v>
      </c>
      <c r="G258" s="69">
        <f>SUM(G252:G257)</f>
        <v>0</v>
      </c>
      <c r="H258" s="52"/>
    </row>
    <row r="259" spans="1:8" ht="10.199999999999999" customHeight="1" x14ac:dyDescent="0.2">
      <c r="A259" s="55" t="s">
        <v>10</v>
      </c>
      <c r="B259" s="56"/>
      <c r="C259" s="57"/>
      <c r="D259" s="57"/>
      <c r="E259" s="57"/>
      <c r="F259" s="57"/>
      <c r="G259" s="58"/>
      <c r="H259" s="59"/>
    </row>
    <row r="260" spans="1:8" ht="10.199999999999999" customHeight="1" x14ac:dyDescent="0.2">
      <c r="B260" s="60" t="s">
        <v>73</v>
      </c>
      <c r="C260" s="61">
        <v>200</v>
      </c>
      <c r="D260" s="62">
        <f>IFERROR(VLOOKUP($B260,блюда!$B$11:$I$65,4,FALSE)*$C260/100,"")</f>
        <v>10</v>
      </c>
      <c r="E260" s="62">
        <f>IFERROR(VLOOKUP($B260,блюда!$B$11:$I$65,5,FALSE)*$C260/100,"")</f>
        <v>6</v>
      </c>
      <c r="F260" s="62">
        <f>IFERROR(VLOOKUP($B260,блюда!$B$11:$I$65,6,FALSE)*$C260/100,"")</f>
        <v>18</v>
      </c>
      <c r="G260" s="62">
        <f>IFERROR(VLOOKUP($B260,блюда!$B$11:$I$65,7,FALSE)*$C260/100,"")</f>
        <v>172</v>
      </c>
      <c r="H260" s="62" t="str">
        <f>IFERROR(VLOOKUP($B260,блюда!$B$11:$I$65,8,FALSE),"")</f>
        <v>139(1) / 107(1)</v>
      </c>
    </row>
    <row r="261" spans="1:8" ht="10.199999999999999" customHeight="1" x14ac:dyDescent="0.2">
      <c r="B261" s="60" t="s">
        <v>20</v>
      </c>
      <c r="C261" s="61">
        <v>180</v>
      </c>
      <c r="D261" s="62">
        <f>IFERROR(VLOOKUP($B261,блюда!$B$11:$I$65,4,FALSE)*$C261/100,"")</f>
        <v>9</v>
      </c>
      <c r="E261" s="62">
        <f>IFERROR(VLOOKUP($B261,блюда!$B$11:$I$65,5,FALSE)*$C261/100,"")</f>
        <v>7.2</v>
      </c>
      <c r="F261" s="62">
        <f>IFERROR(VLOOKUP($B261,блюда!$B$11:$I$65,6,FALSE)*$C261/100,"")</f>
        <v>52.2</v>
      </c>
      <c r="G261" s="62">
        <f>IFERROR(VLOOKUP($B261,блюда!$B$11:$I$65,7,FALSE)*$C261/100,"")</f>
        <v>315</v>
      </c>
      <c r="H261" s="62" t="str">
        <f>IFERROR(VLOOKUP($B261,блюда!$B$11:$I$65,8,FALSE),"")</f>
        <v>302 (3)</v>
      </c>
    </row>
    <row r="262" spans="1:8" s="63" customFormat="1" ht="10.199999999999999" customHeight="1" x14ac:dyDescent="0.2">
      <c r="B262" s="60" t="s">
        <v>17</v>
      </c>
      <c r="C262" s="61">
        <v>100</v>
      </c>
      <c r="D262" s="62">
        <f>IFERROR(VLOOKUP($B262,блюда!$B$11:$I$65,4,FALSE)*$C262/100,"")</f>
        <v>1</v>
      </c>
      <c r="E262" s="62">
        <f>IFERROR(VLOOKUP($B262,блюда!$B$11:$I$65,5,FALSE)*$C262/100,"")</f>
        <v>0</v>
      </c>
      <c r="F262" s="62">
        <f>IFERROR(VLOOKUP($B262,блюда!$B$11:$I$65,6,FALSE)*$C262/100,"")</f>
        <v>3</v>
      </c>
      <c r="G262" s="62">
        <f>IFERROR(VLOOKUP($B262,блюда!$B$11:$I$65,7,FALSE)*$C262/100,"")</f>
        <v>92.5</v>
      </c>
      <c r="H262" s="62" t="str">
        <f>IFERROR(VLOOKUP($B262,блюда!$B$11:$I$65,8,FALSE),"")</f>
        <v>229 (6)</v>
      </c>
    </row>
    <row r="263" spans="1:8" s="63" customFormat="1" ht="10.199999999999999" customHeight="1" x14ac:dyDescent="0.2">
      <c r="B263" s="60" t="s">
        <v>23</v>
      </c>
      <c r="C263" s="61">
        <v>200</v>
      </c>
      <c r="D263" s="62">
        <f>IFERROR(VLOOKUP($B263,блюда!$B$11:$I$65,4,FALSE)*$C263/100,"")</f>
        <v>0.2</v>
      </c>
      <c r="E263" s="62">
        <f>IFERROR(VLOOKUP($B263,блюда!$B$11:$I$65,5,FALSE)*$C263/100,"")</f>
        <v>0</v>
      </c>
      <c r="F263" s="62">
        <f>IFERROR(VLOOKUP($B263,блюда!$B$11:$I$65,6,FALSE)*$C263/100,"")</f>
        <v>6.5</v>
      </c>
      <c r="G263" s="62">
        <f>IFERROR(VLOOKUP($B263,блюда!$B$11:$I$65,7,FALSE)*$C263/100,"")</f>
        <v>26.4</v>
      </c>
      <c r="H263" s="62" t="str">
        <f>IFERROR(VLOOKUP($B263,блюда!$B$11:$I$65,8,FALSE),"")</f>
        <v>685 (1)</v>
      </c>
    </row>
    <row r="264" spans="1:8" ht="10.199999999999999" customHeight="1" x14ac:dyDescent="0.2">
      <c r="B264" s="60" t="s">
        <v>7</v>
      </c>
      <c r="C264" s="61">
        <v>30</v>
      </c>
      <c r="D264" s="62">
        <f>IFERROR(VLOOKUP($B264,блюда!$B$11:$I$65,4,FALSE)*$C264/100,"")</f>
        <v>2.7</v>
      </c>
      <c r="E264" s="62">
        <f>IFERROR(VLOOKUP($B264,блюда!$B$11:$I$65,5,FALSE)*$C264/100,"")</f>
        <v>0.3</v>
      </c>
      <c r="F264" s="62">
        <f>IFERROR(VLOOKUP($B264,блюда!$B$11:$I$65,6,FALSE)*$C264/100,"")</f>
        <v>17.100000000000001</v>
      </c>
      <c r="G264" s="62">
        <f>IFERROR(VLOOKUP($B264,блюда!$B$11:$I$65,7,FALSE)*$C264/100,"")</f>
        <v>94.8</v>
      </c>
      <c r="H264" s="62" t="str">
        <f>IFERROR(VLOOKUP($B264,блюда!$B$11:$I$65,8,FALSE),"")</f>
        <v>т/н</v>
      </c>
    </row>
    <row r="265" spans="1:8" ht="10.199999999999999" customHeight="1" x14ac:dyDescent="0.2">
      <c r="B265" s="60" t="s">
        <v>8</v>
      </c>
      <c r="C265" s="61">
        <v>30</v>
      </c>
      <c r="D265" s="62">
        <f>IFERROR(VLOOKUP($B265,блюда!$B$11:$I$65,4,FALSE)*$C265/100,"")</f>
        <v>0.3</v>
      </c>
      <c r="E265" s="62">
        <f>IFERROR(VLOOKUP($B265,блюда!$B$11:$I$65,5,FALSE)*$C265/100,"")</f>
        <v>0.3</v>
      </c>
      <c r="F265" s="62">
        <f>IFERROR(VLOOKUP($B265,блюда!$B$11:$I$65,6,FALSE)*$C265/100,"")</f>
        <v>9.9</v>
      </c>
      <c r="G265" s="62">
        <f>IFERROR(VLOOKUP($B265,блюда!$B$11:$I$65,7,FALSE)*$C265/100,"")</f>
        <v>81.900000000000006</v>
      </c>
      <c r="H265" s="62" t="str">
        <f>IFERROR(VLOOKUP($B265,блюда!$B$11:$I$65,8,FALSE),"")</f>
        <v>т/н</v>
      </c>
    </row>
    <row r="266" spans="1:8" ht="10.199999999999999" customHeight="1" x14ac:dyDescent="0.2">
      <c r="B266" s="60"/>
      <c r="C266" s="61"/>
      <c r="D266" s="62" t="str">
        <f>IFERROR(VLOOKUP($B266,блюда!$B$11:$I$65,4,FALSE)*$C266/100,"")</f>
        <v/>
      </c>
      <c r="E266" s="62" t="str">
        <f>IFERROR(VLOOKUP($B266,блюда!$B$11:$I$65,5,FALSE)*$C266/100,"")</f>
        <v/>
      </c>
      <c r="F266" s="62" t="str">
        <f>IFERROR(VLOOKUP($B266,блюда!$B$11:$I$65,6,FALSE)*$C266/100,"")</f>
        <v/>
      </c>
      <c r="G266" s="62" t="str">
        <f>IFERROR(VLOOKUP($B266,блюда!$B$11:$I$65,7,FALSE)*$C266/100,"")</f>
        <v/>
      </c>
      <c r="H266" s="62" t="str">
        <f>IFERROR(VLOOKUP($B266,блюда!$B$11:$I$65,8,FALSE),"")</f>
        <v/>
      </c>
    </row>
    <row r="267" spans="1:8" x14ac:dyDescent="0.2">
      <c r="A267" s="67" t="s">
        <v>66</v>
      </c>
      <c r="B267" s="68"/>
      <c r="C267" s="66">
        <f>SUM(C260:C266)</f>
        <v>740</v>
      </c>
      <c r="D267" s="62">
        <f>SUM(D260:D266)</f>
        <v>23.2</v>
      </c>
      <c r="E267" s="62">
        <f>SUM(E260:E266)</f>
        <v>13.8</v>
      </c>
      <c r="F267" s="62">
        <f>SUM(F260:F266)</f>
        <v>106.70000000000002</v>
      </c>
      <c r="G267" s="69">
        <f>SUM(G260:G266)</f>
        <v>782.59999999999991</v>
      </c>
      <c r="H267" s="52"/>
    </row>
    <row r="268" spans="1:8" x14ac:dyDescent="0.2">
      <c r="A268" s="67" t="s">
        <v>67</v>
      </c>
      <c r="B268" s="68"/>
      <c r="C268" s="66">
        <f>SUM(C258,C267)</f>
        <v>740</v>
      </c>
      <c r="D268" s="62">
        <f>SUM(D258,D267)</f>
        <v>23.2</v>
      </c>
      <c r="E268" s="62">
        <f>SUM(E258,E267)</f>
        <v>13.8</v>
      </c>
      <c r="F268" s="62">
        <f>SUM(F258,F267)</f>
        <v>106.70000000000002</v>
      </c>
      <c r="G268" s="69">
        <f>SUM(G258,G267)</f>
        <v>782.59999999999991</v>
      </c>
      <c r="H268" s="52"/>
    </row>
    <row r="269" spans="1:8" x14ac:dyDescent="0.2">
      <c r="A269" s="74"/>
      <c r="B269" s="75"/>
      <c r="C269" s="74"/>
      <c r="D269" s="76"/>
      <c r="E269" s="76"/>
      <c r="F269" s="76"/>
      <c r="G269" s="77"/>
      <c r="H269" s="78"/>
    </row>
    <row r="270" spans="1:8" x14ac:dyDescent="0.2">
      <c r="A270" s="74"/>
      <c r="B270" s="75"/>
      <c r="C270" s="74"/>
      <c r="D270" s="76"/>
      <c r="E270" s="76"/>
      <c r="F270" s="76"/>
      <c r="G270" s="77"/>
      <c r="H270" s="78"/>
    </row>
    <row r="271" spans="1:8" x14ac:dyDescent="0.2">
      <c r="A271" s="74"/>
      <c r="B271" s="75"/>
      <c r="C271" s="74"/>
      <c r="D271" s="76"/>
      <c r="E271" s="76"/>
      <c r="F271" s="76"/>
      <c r="G271" s="77"/>
      <c r="H271" s="78"/>
    </row>
    <row r="272" spans="1:8" x14ac:dyDescent="0.2">
      <c r="A272" s="74"/>
      <c r="B272" s="75"/>
      <c r="C272" s="74"/>
      <c r="D272" s="76"/>
      <c r="E272" s="76"/>
      <c r="F272" s="76"/>
      <c r="G272" s="77"/>
      <c r="H272" s="78"/>
    </row>
    <row r="277" spans="1:10" x14ac:dyDescent="0.2">
      <c r="A277" s="88" t="s">
        <v>134</v>
      </c>
      <c r="B277" s="88"/>
      <c r="C277" s="88"/>
      <c r="D277" s="88"/>
      <c r="E277" s="88"/>
      <c r="F277" s="88"/>
      <c r="G277" s="88"/>
      <c r="H277" s="88"/>
      <c r="I277" s="79"/>
      <c r="J277" s="79"/>
    </row>
    <row r="278" spans="1:10" x14ac:dyDescent="0.2">
      <c r="A278" s="43" t="s">
        <v>24</v>
      </c>
      <c r="B278" s="43"/>
      <c r="C278" s="43"/>
      <c r="D278" s="43"/>
      <c r="E278" s="43"/>
      <c r="F278" s="43"/>
      <c r="G278" s="43"/>
      <c r="H278" s="43"/>
      <c r="I278" s="43"/>
      <c r="J278" s="43"/>
    </row>
    <row r="279" spans="1:10" x14ac:dyDescent="0.2">
      <c r="A279" s="43"/>
      <c r="B279" s="43"/>
      <c r="C279" s="43"/>
      <c r="D279" s="43"/>
      <c r="E279" s="43"/>
      <c r="F279" s="43"/>
      <c r="G279" s="43"/>
      <c r="H279" s="43"/>
      <c r="I279" s="43"/>
      <c r="J279" s="43"/>
    </row>
    <row r="280" spans="1:10" x14ac:dyDescent="0.2">
      <c r="A280" s="41" t="s">
        <v>0</v>
      </c>
      <c r="B280" s="42"/>
      <c r="C280" s="71" t="s">
        <v>138</v>
      </c>
      <c r="D280" s="72" t="s">
        <v>142</v>
      </c>
      <c r="E280" s="72"/>
      <c r="F280" s="43" t="s">
        <v>30</v>
      </c>
      <c r="G280" s="70" t="s">
        <v>135</v>
      </c>
      <c r="H280" s="44" t="s">
        <v>136</v>
      </c>
      <c r="I280" s="79"/>
      <c r="J280" s="79"/>
    </row>
    <row r="281" spans="1:10" x14ac:dyDescent="0.2">
      <c r="A281" s="79"/>
      <c r="B281" s="42"/>
      <c r="C281" s="73" t="s">
        <v>140</v>
      </c>
      <c r="D281" s="45">
        <v>2</v>
      </c>
      <c r="E281" s="46"/>
      <c r="F281" s="79"/>
      <c r="G281" s="47"/>
      <c r="H281" s="48"/>
      <c r="I281" s="89"/>
      <c r="J281" s="89"/>
    </row>
    <row r="282" spans="1:10" ht="20.399999999999999" x14ac:dyDescent="0.2">
      <c r="A282" s="87" t="s">
        <v>26</v>
      </c>
      <c r="B282" s="87" t="s">
        <v>27</v>
      </c>
      <c r="C282" s="87" t="s">
        <v>28</v>
      </c>
      <c r="D282" s="87" t="s">
        <v>1</v>
      </c>
      <c r="E282" s="87"/>
      <c r="F282" s="87"/>
      <c r="G282" s="87" t="s">
        <v>2</v>
      </c>
      <c r="H282" s="50" t="s">
        <v>29</v>
      </c>
    </row>
    <row r="283" spans="1:10" x14ac:dyDescent="0.2">
      <c r="A283" s="87"/>
      <c r="B283" s="87"/>
      <c r="C283" s="87"/>
      <c r="D283" s="80" t="s">
        <v>3</v>
      </c>
      <c r="E283" s="80" t="s">
        <v>4</v>
      </c>
      <c r="F283" s="80" t="s">
        <v>5</v>
      </c>
      <c r="G283" s="87"/>
      <c r="H283" s="52"/>
    </row>
    <row r="284" spans="1:10" x14ac:dyDescent="0.2">
      <c r="A284" s="53">
        <v>1</v>
      </c>
      <c r="B284" s="53">
        <v>2</v>
      </c>
      <c r="C284" s="53">
        <v>3</v>
      </c>
      <c r="D284" s="53">
        <v>4</v>
      </c>
      <c r="E284" s="53">
        <v>5</v>
      </c>
      <c r="F284" s="53">
        <v>6</v>
      </c>
      <c r="G284" s="53">
        <v>7</v>
      </c>
      <c r="H284" s="54"/>
    </row>
    <row r="285" spans="1:10" ht="10.199999999999999" customHeight="1" x14ac:dyDescent="0.2">
      <c r="A285" s="55" t="s">
        <v>50</v>
      </c>
      <c r="B285" s="56"/>
      <c r="C285" s="57"/>
      <c r="D285" s="57"/>
      <c r="E285" s="57"/>
      <c r="F285" s="57"/>
      <c r="G285" s="58"/>
      <c r="H285" s="59"/>
    </row>
    <row r="286" spans="1:10" ht="10.199999999999999" customHeight="1" x14ac:dyDescent="0.2">
      <c r="B286" s="60"/>
      <c r="C286" s="61"/>
      <c r="D286" s="62" t="str">
        <f>IFERROR(VLOOKUP($B286,блюда!$B$11:$I$65,4,FALSE)*$C286/100,"")</f>
        <v/>
      </c>
      <c r="E286" s="62" t="str">
        <f>IFERROR(VLOOKUP($B286,блюда!$B$11:$I$65,5,FALSE)*$C286/100,"")</f>
        <v/>
      </c>
      <c r="F286" s="62" t="str">
        <f>IFERROR(VLOOKUP($B286,блюда!$B$11:$I$65,6,FALSE)*$C286/100,"")</f>
        <v/>
      </c>
      <c r="G286" s="62" t="str">
        <f>IFERROR(VLOOKUP($B286,блюда!$B$11:$I$65,7,FALSE)*$C286/100,"")</f>
        <v/>
      </c>
      <c r="H286" s="62" t="str">
        <f>IFERROR(VLOOKUP($B286,блюда!$B$11:$I$65,8,FALSE),"")</f>
        <v/>
      </c>
    </row>
    <row r="287" spans="1:10" ht="10.199999999999999" customHeight="1" x14ac:dyDescent="0.2">
      <c r="B287" s="60"/>
      <c r="C287" s="61"/>
      <c r="D287" s="62" t="str">
        <f>IFERROR(VLOOKUP($B287,блюда!$B$11:$I$65,4,FALSE)*$C287/100,"")</f>
        <v/>
      </c>
      <c r="E287" s="62" t="str">
        <f>IFERROR(VLOOKUP($B287,блюда!$B$11:$I$65,5,FALSE)*$C287/100,"")</f>
        <v/>
      </c>
      <c r="F287" s="62" t="str">
        <f>IFERROR(VLOOKUP($B287,блюда!$B$11:$I$65,6,FALSE)*$C287/100,"")</f>
        <v/>
      </c>
      <c r="G287" s="62" t="str">
        <f>IFERROR(VLOOKUP($B287,блюда!$B$11:$I$65,7,FALSE)*$C287/100,"")</f>
        <v/>
      </c>
      <c r="H287" s="62" t="str">
        <f>IFERROR(VLOOKUP($B287,блюда!$B$11:$I$65,8,FALSE),"")</f>
        <v/>
      </c>
    </row>
    <row r="288" spans="1:10" s="63" customFormat="1" ht="10.199999999999999" customHeight="1" x14ac:dyDescent="0.2">
      <c r="B288" s="60"/>
      <c r="C288" s="61"/>
      <c r="D288" s="62" t="str">
        <f>IFERROR(VLOOKUP($B288,блюда!$B$11:$I$65,4,FALSE)*$C288/100,"")</f>
        <v/>
      </c>
      <c r="E288" s="62" t="str">
        <f>IFERROR(VLOOKUP($B288,блюда!$B$11:$I$65,5,FALSE)*$C288/100,"")</f>
        <v/>
      </c>
      <c r="F288" s="62" t="str">
        <f>IFERROR(VLOOKUP($B288,блюда!$B$11:$I$65,6,FALSE)*$C288/100,"")</f>
        <v/>
      </c>
      <c r="G288" s="62" t="str">
        <f>IFERROR(VLOOKUP($B288,блюда!$B$11:$I$65,7,FALSE)*$C288/100,"")</f>
        <v/>
      </c>
      <c r="H288" s="62" t="str">
        <f>IFERROR(VLOOKUP($B288,блюда!$B$11:$I$65,8,FALSE),"")</f>
        <v/>
      </c>
    </row>
    <row r="289" spans="1:8" s="63" customFormat="1" ht="10.199999999999999" customHeight="1" x14ac:dyDescent="0.2">
      <c r="B289" s="60"/>
      <c r="C289" s="61"/>
      <c r="D289" s="62" t="str">
        <f>IFERROR(VLOOKUP($B289,блюда!$B$11:$I$65,4,FALSE)*$C289/100,"")</f>
        <v/>
      </c>
      <c r="E289" s="62" t="str">
        <f>IFERROR(VLOOKUP($B289,блюда!$B$11:$I$65,5,FALSE)*$C289/100,"")</f>
        <v/>
      </c>
      <c r="F289" s="62" t="str">
        <f>IFERROR(VLOOKUP($B289,блюда!$B$11:$I$65,6,FALSE)*$C289/100,"")</f>
        <v/>
      </c>
      <c r="G289" s="62" t="str">
        <f>IFERROR(VLOOKUP($B289,блюда!$B$11:$I$65,7,FALSE)*$C289/100,"")</f>
        <v/>
      </c>
      <c r="H289" s="62" t="str">
        <f>IFERROR(VLOOKUP($B289,блюда!$B$11:$I$65,8,FALSE),"")</f>
        <v/>
      </c>
    </row>
    <row r="290" spans="1:8" s="63" customFormat="1" ht="10.199999999999999" customHeight="1" x14ac:dyDescent="0.2">
      <c r="B290" s="60"/>
      <c r="C290" s="61"/>
      <c r="D290" s="62" t="str">
        <f>IFERROR(VLOOKUP($B290,блюда!$B$11:$I$65,4,FALSE)*$C290/100,"")</f>
        <v/>
      </c>
      <c r="E290" s="62" t="str">
        <f>IFERROR(VLOOKUP($B290,блюда!$B$11:$I$65,5,FALSE)*$C290/100,"")</f>
        <v/>
      </c>
      <c r="F290" s="62" t="str">
        <f>IFERROR(VLOOKUP($B290,блюда!$B$11:$I$65,6,FALSE)*$C290/100,"")</f>
        <v/>
      </c>
      <c r="G290" s="62" t="str">
        <f>IFERROR(VLOOKUP($B290,блюда!$B$11:$I$65,7,FALSE)*$C290/100,"")</f>
        <v/>
      </c>
      <c r="H290" s="62" t="str">
        <f>IFERROR(VLOOKUP($B290,блюда!$B$11:$I$65,8,FALSE),"")</f>
        <v/>
      </c>
    </row>
    <row r="291" spans="1:8" s="63" customFormat="1" ht="10.199999999999999" customHeight="1" x14ac:dyDescent="0.2">
      <c r="B291" s="60"/>
      <c r="C291" s="61"/>
      <c r="D291" s="62" t="str">
        <f>IFERROR(VLOOKUP($B291,блюда!$B$11:$I$65,4,FALSE)*$C291/100,"")</f>
        <v/>
      </c>
      <c r="E291" s="62" t="str">
        <f>IFERROR(VLOOKUP($B291,блюда!$B$11:$I$65,5,FALSE)*$C291/100,"")</f>
        <v/>
      </c>
      <c r="F291" s="62" t="str">
        <f>IFERROR(VLOOKUP($B291,блюда!$B$11:$I$65,6,FALSE)*$C291/100,"")</f>
        <v/>
      </c>
      <c r="G291" s="62" t="str">
        <f>IFERROR(VLOOKUP($B291,блюда!$B$11:$I$65,7,FALSE)*$C291/100,"")</f>
        <v/>
      </c>
      <c r="H291" s="62" t="str">
        <f>IFERROR(VLOOKUP($B291,блюда!$B$11:$I$65,8,FALSE),"")</f>
        <v/>
      </c>
    </row>
    <row r="292" spans="1:8" ht="10.199999999999999" customHeight="1" x14ac:dyDescent="0.2">
      <c r="A292" s="64" t="s">
        <v>65</v>
      </c>
      <c r="B292" s="65"/>
      <c r="C292" s="66">
        <f>SUM(C286:C291)</f>
        <v>0</v>
      </c>
      <c r="D292" s="62">
        <f>SUM(D286:D291)</f>
        <v>0</v>
      </c>
      <c r="E292" s="62">
        <f>SUM(E286:E291)</f>
        <v>0</v>
      </c>
      <c r="F292" s="62">
        <f>SUM(F286:F291)</f>
        <v>0</v>
      </c>
      <c r="G292" s="69">
        <f>SUM(G286:G291)</f>
        <v>0</v>
      </c>
      <c r="H292" s="52"/>
    </row>
    <row r="293" spans="1:8" ht="10.199999999999999" customHeight="1" x14ac:dyDescent="0.2">
      <c r="A293" s="55" t="s">
        <v>10</v>
      </c>
      <c r="B293" s="56"/>
      <c r="C293" s="57"/>
      <c r="D293" s="57"/>
      <c r="E293" s="57"/>
      <c r="F293" s="57"/>
      <c r="G293" s="58"/>
      <c r="H293" s="59"/>
    </row>
    <row r="294" spans="1:8" ht="10.199999999999999" customHeight="1" x14ac:dyDescent="0.2">
      <c r="B294" s="60" t="s">
        <v>76</v>
      </c>
      <c r="C294" s="61">
        <v>250</v>
      </c>
      <c r="D294" s="62">
        <f>IFERROR(VLOOKUP($B294,блюда!$B$11:$I$65,4,FALSE)*$C294/100,"")</f>
        <v>2.5</v>
      </c>
      <c r="E294" s="62">
        <f>IFERROR(VLOOKUP($B294,блюда!$B$11:$I$65,5,FALSE)*$C294/100,"")</f>
        <v>2.5</v>
      </c>
      <c r="F294" s="62">
        <f>IFERROR(VLOOKUP($B294,блюда!$B$11:$I$65,6,FALSE)*$C294/100,"")</f>
        <v>17.5</v>
      </c>
      <c r="G294" s="62">
        <f>IFERROR(VLOOKUP($B294,блюда!$B$11:$I$65,7,FALSE)*$C294/100,"")</f>
        <v>112.5</v>
      </c>
      <c r="H294" s="62" t="str">
        <f>IFERROR(VLOOKUP($B294,блюда!$B$11:$I$65,8,FALSE),"")</f>
        <v>140(1) / 107(1)</v>
      </c>
    </row>
    <row r="295" spans="1:8" ht="10.199999999999999" customHeight="1" x14ac:dyDescent="0.2">
      <c r="B295" s="60" t="s">
        <v>19</v>
      </c>
      <c r="C295" s="61">
        <v>180</v>
      </c>
      <c r="D295" s="62">
        <f>IFERROR(VLOOKUP($B295,блюда!$B$11:$I$65,4,FALSE)*$C295/100,"")</f>
        <v>3.6</v>
      </c>
      <c r="E295" s="62">
        <f>IFERROR(VLOOKUP($B295,блюда!$B$11:$I$65,5,FALSE)*$C295/100,"")</f>
        <v>6.84</v>
      </c>
      <c r="F295" s="62">
        <f>IFERROR(VLOOKUP($B295,блюда!$B$11:$I$65,6,FALSE)*$C295/100,"")</f>
        <v>28.44</v>
      </c>
      <c r="G295" s="62">
        <f>IFERROR(VLOOKUP($B295,блюда!$B$11:$I$65,7,FALSE)*$C295/100,"")</f>
        <v>190.08</v>
      </c>
      <c r="H295" s="62" t="str">
        <f>IFERROR(VLOOKUP($B295,блюда!$B$11:$I$65,8,FALSE),"")</f>
        <v>128 (3)</v>
      </c>
    </row>
    <row r="296" spans="1:8" s="63" customFormat="1" ht="10.199999999999999" customHeight="1" x14ac:dyDescent="0.2">
      <c r="B296" s="60" t="s">
        <v>49</v>
      </c>
      <c r="C296" s="61">
        <v>100</v>
      </c>
      <c r="D296" s="62">
        <f>IFERROR(VLOOKUP($B296,блюда!$B$11:$I$65,4,FALSE)*$C296/100,"")</f>
        <v>11.78</v>
      </c>
      <c r="E296" s="62">
        <f>IFERROR(VLOOKUP($B296,блюда!$B$11:$I$65,5,FALSE)*$C296/100,"")</f>
        <v>11.6</v>
      </c>
      <c r="F296" s="62">
        <f>IFERROR(VLOOKUP($B296,блюда!$B$11:$I$65,6,FALSE)*$C296/100,"")</f>
        <v>3.08</v>
      </c>
      <c r="G296" s="62">
        <f>IFERROR(VLOOKUP($B296,блюда!$B$11:$I$65,7,FALSE)*$C296/100,"")</f>
        <v>162.38999999999999</v>
      </c>
      <c r="H296" s="62" t="str">
        <f>IFERROR(VLOOKUP($B296,блюда!$B$11:$I$65,8,FALSE),"")</f>
        <v>302 (4) / 587 (1)</v>
      </c>
    </row>
    <row r="297" spans="1:8" s="63" customFormat="1" ht="10.199999999999999" customHeight="1" x14ac:dyDescent="0.2">
      <c r="B297" s="60" t="s">
        <v>12</v>
      </c>
      <c r="C297" s="61">
        <v>200</v>
      </c>
      <c r="D297" s="62">
        <f>IFERROR(VLOOKUP($B297,блюда!$B$11:$I$65,4,FALSE)*$C297/100,"")</f>
        <v>0.6</v>
      </c>
      <c r="E297" s="62">
        <f>IFERROR(VLOOKUP($B297,блюда!$B$11:$I$65,5,FALSE)*$C297/100,"")</f>
        <v>0</v>
      </c>
      <c r="F297" s="62">
        <f>IFERROR(VLOOKUP($B297,блюда!$B$11:$I$65,6,FALSE)*$C297/100,"")</f>
        <v>22.8</v>
      </c>
      <c r="G297" s="62">
        <f>IFERROR(VLOOKUP($B297,блюда!$B$11:$I$65,7,FALSE)*$C297/100,"")</f>
        <v>93.2</v>
      </c>
      <c r="H297" s="62" t="str">
        <f>IFERROR(VLOOKUP($B297,блюда!$B$11:$I$65,8,FALSE),"")</f>
        <v>349 (3)</v>
      </c>
    </row>
    <row r="298" spans="1:8" ht="10.199999999999999" customHeight="1" x14ac:dyDescent="0.2">
      <c r="B298" s="60" t="s">
        <v>7</v>
      </c>
      <c r="C298" s="61">
        <v>30</v>
      </c>
      <c r="D298" s="62">
        <f>IFERROR(VLOOKUP($B298,блюда!$B$11:$I$65,4,FALSE)*$C298/100,"")</f>
        <v>2.7</v>
      </c>
      <c r="E298" s="62">
        <f>IFERROR(VLOOKUP($B298,блюда!$B$11:$I$65,5,FALSE)*$C298/100,"")</f>
        <v>0.3</v>
      </c>
      <c r="F298" s="62">
        <f>IFERROR(VLOOKUP($B298,блюда!$B$11:$I$65,6,FALSE)*$C298/100,"")</f>
        <v>17.100000000000001</v>
      </c>
      <c r="G298" s="62">
        <f>IFERROR(VLOOKUP($B298,блюда!$B$11:$I$65,7,FALSE)*$C298/100,"")</f>
        <v>94.8</v>
      </c>
      <c r="H298" s="62" t="str">
        <f>IFERROR(VLOOKUP($B298,блюда!$B$11:$I$65,8,FALSE),"")</f>
        <v>т/н</v>
      </c>
    </row>
    <row r="299" spans="1:8" ht="10.199999999999999" customHeight="1" x14ac:dyDescent="0.2">
      <c r="B299" s="60" t="s">
        <v>8</v>
      </c>
      <c r="C299" s="61">
        <v>30</v>
      </c>
      <c r="D299" s="62">
        <f>IFERROR(VLOOKUP($B299,блюда!$B$11:$I$65,4,FALSE)*$C299/100,"")</f>
        <v>0.3</v>
      </c>
      <c r="E299" s="62">
        <f>IFERROR(VLOOKUP($B299,блюда!$B$11:$I$65,5,FALSE)*$C299/100,"")</f>
        <v>0.3</v>
      </c>
      <c r="F299" s="62">
        <f>IFERROR(VLOOKUP($B299,блюда!$B$11:$I$65,6,FALSE)*$C299/100,"")</f>
        <v>9.9</v>
      </c>
      <c r="G299" s="62">
        <f>IFERROR(VLOOKUP($B299,блюда!$B$11:$I$65,7,FALSE)*$C299/100,"")</f>
        <v>81.900000000000006</v>
      </c>
      <c r="H299" s="62" t="str">
        <f>IFERROR(VLOOKUP($B299,блюда!$B$11:$I$65,8,FALSE),"")</f>
        <v>т/н</v>
      </c>
    </row>
    <row r="300" spans="1:8" ht="10.199999999999999" customHeight="1" x14ac:dyDescent="0.2">
      <c r="B300" s="60" t="s">
        <v>21</v>
      </c>
      <c r="C300" s="61">
        <v>60</v>
      </c>
      <c r="D300" s="62">
        <f>IFERROR(VLOOKUP($B300,блюда!$B$11:$I$65,4,FALSE)*$C300/100,"")</f>
        <v>1.8</v>
      </c>
      <c r="E300" s="62">
        <f>IFERROR(VLOOKUP($B300,блюда!$B$11:$I$65,5,FALSE)*$C300/100,"")</f>
        <v>51.6</v>
      </c>
      <c r="F300" s="62">
        <f>IFERROR(VLOOKUP($B300,блюда!$B$11:$I$65,6,FALSE)*$C300/100,"")</f>
        <v>75.599999999999994</v>
      </c>
      <c r="G300" s="62">
        <f>IFERROR(VLOOKUP($B300,блюда!$B$11:$I$65,7,FALSE)*$C300/100,"")</f>
        <v>82.2</v>
      </c>
      <c r="H300" s="62" t="str">
        <f>IFERROR(VLOOKUP($B300,блюда!$B$11:$I$65,8,FALSE),"")</f>
        <v>78 (1)</v>
      </c>
    </row>
    <row r="301" spans="1:8" x14ac:dyDescent="0.2">
      <c r="A301" s="67" t="s">
        <v>66</v>
      </c>
      <c r="B301" s="68"/>
      <c r="C301" s="66">
        <f>SUM(C294:C300)</f>
        <v>850</v>
      </c>
      <c r="D301" s="62">
        <f>SUM(D294:D300)</f>
        <v>23.28</v>
      </c>
      <c r="E301" s="62">
        <f>SUM(E294:E300)</f>
        <v>73.14</v>
      </c>
      <c r="F301" s="62">
        <f>SUM(F294:F300)</f>
        <v>174.42</v>
      </c>
      <c r="G301" s="69">
        <f>SUM(G294:G300)</f>
        <v>817.07</v>
      </c>
      <c r="H301" s="52"/>
    </row>
    <row r="302" spans="1:8" x14ac:dyDescent="0.2">
      <c r="A302" s="67" t="s">
        <v>67</v>
      </c>
      <c r="B302" s="68"/>
      <c r="C302" s="66">
        <f>SUM(C292,C301)</f>
        <v>850</v>
      </c>
      <c r="D302" s="62">
        <f>SUM(D292,D301)</f>
        <v>23.28</v>
      </c>
      <c r="E302" s="62">
        <f>SUM(E292,E301)</f>
        <v>73.14</v>
      </c>
      <c r="F302" s="62">
        <f>SUM(F292,F301)</f>
        <v>174.42</v>
      </c>
      <c r="G302" s="69">
        <f>SUM(G292,G301)</f>
        <v>817.07</v>
      </c>
      <c r="H302" s="52"/>
    </row>
    <row r="303" spans="1:8" x14ac:dyDescent="0.2">
      <c r="A303" s="74"/>
      <c r="B303" s="75"/>
      <c r="C303" s="74"/>
      <c r="D303" s="76"/>
      <c r="E303" s="76"/>
      <c r="F303" s="76"/>
      <c r="G303" s="77"/>
      <c r="H303" s="78"/>
    </row>
    <row r="304" spans="1:8" x14ac:dyDescent="0.2">
      <c r="A304" s="74"/>
      <c r="B304" s="75"/>
      <c r="C304" s="74"/>
      <c r="D304" s="76"/>
      <c r="E304" s="76"/>
      <c r="F304" s="76"/>
      <c r="G304" s="77"/>
      <c r="H304" s="78"/>
    </row>
    <row r="305" spans="1:10" x14ac:dyDescent="0.2">
      <c r="A305" s="74"/>
      <c r="B305" s="75"/>
      <c r="C305" s="74"/>
      <c r="D305" s="76"/>
      <c r="E305" s="76"/>
      <c r="F305" s="76"/>
      <c r="G305" s="77"/>
      <c r="H305" s="78"/>
    </row>
    <row r="306" spans="1:10" x14ac:dyDescent="0.2">
      <c r="A306" s="74"/>
      <c r="B306" s="75"/>
      <c r="C306" s="74"/>
      <c r="D306" s="76"/>
      <c r="E306" s="76"/>
      <c r="F306" s="76"/>
      <c r="G306" s="77"/>
      <c r="H306" s="78"/>
    </row>
    <row r="312" spans="1:10" x14ac:dyDescent="0.2">
      <c r="A312" s="88" t="s">
        <v>134</v>
      </c>
      <c r="B312" s="88"/>
      <c r="C312" s="88"/>
      <c r="D312" s="88"/>
      <c r="E312" s="88"/>
      <c r="F312" s="88"/>
      <c r="G312" s="88"/>
      <c r="H312" s="88"/>
      <c r="I312" s="79"/>
      <c r="J312" s="79"/>
    </row>
    <row r="313" spans="1:10" x14ac:dyDescent="0.2">
      <c r="A313" s="43" t="s">
        <v>24</v>
      </c>
      <c r="B313" s="43"/>
      <c r="C313" s="43"/>
      <c r="D313" s="43"/>
      <c r="E313" s="43"/>
      <c r="F313" s="43"/>
      <c r="G313" s="43"/>
      <c r="H313" s="43"/>
      <c r="I313" s="43"/>
      <c r="J313" s="43"/>
    </row>
    <row r="314" spans="1:10" x14ac:dyDescent="0.2">
      <c r="A314" s="43"/>
      <c r="B314" s="43"/>
      <c r="C314" s="43"/>
      <c r="D314" s="43"/>
      <c r="E314" s="43"/>
      <c r="F314" s="43"/>
      <c r="G314" s="43"/>
      <c r="H314" s="43"/>
      <c r="I314" s="43"/>
      <c r="J314" s="43"/>
    </row>
    <row r="315" spans="1:10" x14ac:dyDescent="0.2">
      <c r="A315" s="41" t="s">
        <v>0</v>
      </c>
      <c r="B315" s="42"/>
      <c r="C315" s="71" t="s">
        <v>138</v>
      </c>
      <c r="D315" s="72" t="s">
        <v>143</v>
      </c>
      <c r="E315" s="72"/>
      <c r="F315" s="43" t="s">
        <v>30</v>
      </c>
      <c r="G315" s="70" t="s">
        <v>135</v>
      </c>
      <c r="H315" s="44" t="s">
        <v>136</v>
      </c>
      <c r="I315" s="79"/>
      <c r="J315" s="79"/>
    </row>
    <row r="316" spans="1:10" x14ac:dyDescent="0.2">
      <c r="A316" s="79"/>
      <c r="B316" s="42"/>
      <c r="C316" s="73" t="s">
        <v>140</v>
      </c>
      <c r="D316" s="45">
        <v>2</v>
      </c>
      <c r="E316" s="46"/>
      <c r="F316" s="79"/>
      <c r="G316" s="47"/>
      <c r="H316" s="48"/>
      <c r="I316" s="89"/>
      <c r="J316" s="89"/>
    </row>
    <row r="317" spans="1:10" ht="20.399999999999999" x14ac:dyDescent="0.2">
      <c r="A317" s="87" t="s">
        <v>26</v>
      </c>
      <c r="B317" s="87" t="s">
        <v>27</v>
      </c>
      <c r="C317" s="87" t="s">
        <v>28</v>
      </c>
      <c r="D317" s="87" t="s">
        <v>1</v>
      </c>
      <c r="E317" s="87"/>
      <c r="F317" s="87"/>
      <c r="G317" s="87" t="s">
        <v>2</v>
      </c>
      <c r="H317" s="50" t="s">
        <v>29</v>
      </c>
    </row>
    <row r="318" spans="1:10" x14ac:dyDescent="0.2">
      <c r="A318" s="87"/>
      <c r="B318" s="87"/>
      <c r="C318" s="87"/>
      <c r="D318" s="80" t="s">
        <v>3</v>
      </c>
      <c r="E318" s="80" t="s">
        <v>4</v>
      </c>
      <c r="F318" s="80" t="s">
        <v>5</v>
      </c>
      <c r="G318" s="87"/>
      <c r="H318" s="52"/>
    </row>
    <row r="319" spans="1:10" x14ac:dyDescent="0.2">
      <c r="A319" s="53">
        <v>1</v>
      </c>
      <c r="B319" s="53">
        <v>2</v>
      </c>
      <c r="C319" s="53">
        <v>3</v>
      </c>
      <c r="D319" s="53">
        <v>4</v>
      </c>
      <c r="E319" s="53">
        <v>5</v>
      </c>
      <c r="F319" s="53">
        <v>6</v>
      </c>
      <c r="G319" s="53">
        <v>7</v>
      </c>
      <c r="H319" s="54"/>
    </row>
    <row r="320" spans="1:10" ht="10.199999999999999" customHeight="1" x14ac:dyDescent="0.2">
      <c r="A320" s="55" t="s">
        <v>50</v>
      </c>
      <c r="B320" s="56"/>
      <c r="C320" s="57"/>
      <c r="D320" s="57"/>
      <c r="E320" s="57"/>
      <c r="F320" s="57"/>
      <c r="G320" s="58"/>
      <c r="H320" s="59"/>
    </row>
    <row r="321" spans="1:8" ht="10.199999999999999" customHeight="1" x14ac:dyDescent="0.2">
      <c r="B321" s="60"/>
      <c r="C321" s="61"/>
      <c r="D321" s="62" t="str">
        <f>IFERROR(VLOOKUP($B321,блюда!$B$11:$I$65,4,FALSE)*$C321/100,"")</f>
        <v/>
      </c>
      <c r="E321" s="62" t="str">
        <f>IFERROR(VLOOKUP($B321,блюда!$B$11:$I$65,5,FALSE)*$C321/100,"")</f>
        <v/>
      </c>
      <c r="F321" s="62" t="str">
        <f>IFERROR(VLOOKUP($B321,блюда!$B$11:$I$65,6,FALSE)*$C321/100,"")</f>
        <v/>
      </c>
      <c r="G321" s="62" t="str">
        <f>IFERROR(VLOOKUP($B321,блюда!$B$11:$I$65,7,FALSE)*$C321/100,"")</f>
        <v/>
      </c>
      <c r="H321" s="62" t="str">
        <f>IFERROR(VLOOKUP($B321,блюда!$B$11:$I$65,8,FALSE),"")</f>
        <v/>
      </c>
    </row>
    <row r="322" spans="1:8" ht="10.199999999999999" customHeight="1" x14ac:dyDescent="0.2">
      <c r="B322" s="60"/>
      <c r="C322" s="61"/>
      <c r="D322" s="62" t="str">
        <f>IFERROR(VLOOKUP($B322,блюда!$B$11:$I$65,4,FALSE)*$C322/100,"")</f>
        <v/>
      </c>
      <c r="E322" s="62" t="str">
        <f>IFERROR(VLOOKUP($B322,блюда!$B$11:$I$65,5,FALSE)*$C322/100,"")</f>
        <v/>
      </c>
      <c r="F322" s="62" t="str">
        <f>IFERROR(VLOOKUP($B322,блюда!$B$11:$I$65,6,FALSE)*$C322/100,"")</f>
        <v/>
      </c>
      <c r="G322" s="62" t="str">
        <f>IFERROR(VLOOKUP($B322,блюда!$B$11:$I$65,7,FALSE)*$C322/100,"")</f>
        <v/>
      </c>
      <c r="H322" s="62" t="str">
        <f>IFERROR(VLOOKUP($B322,блюда!$B$11:$I$65,8,FALSE),"")</f>
        <v/>
      </c>
    </row>
    <row r="323" spans="1:8" s="63" customFormat="1" ht="10.199999999999999" customHeight="1" x14ac:dyDescent="0.2">
      <c r="B323" s="60"/>
      <c r="C323" s="61"/>
      <c r="D323" s="62" t="str">
        <f>IFERROR(VLOOKUP($B323,блюда!$B$11:$I$65,4,FALSE)*$C323/100,"")</f>
        <v/>
      </c>
      <c r="E323" s="62" t="str">
        <f>IFERROR(VLOOKUP($B323,блюда!$B$11:$I$65,5,FALSE)*$C323/100,"")</f>
        <v/>
      </c>
      <c r="F323" s="62" t="str">
        <f>IFERROR(VLOOKUP($B323,блюда!$B$11:$I$65,6,FALSE)*$C323/100,"")</f>
        <v/>
      </c>
      <c r="G323" s="62" t="str">
        <f>IFERROR(VLOOKUP($B323,блюда!$B$11:$I$65,7,FALSE)*$C323/100,"")</f>
        <v/>
      </c>
      <c r="H323" s="62" t="str">
        <f>IFERROR(VLOOKUP($B323,блюда!$B$11:$I$65,8,FALSE),"")</f>
        <v/>
      </c>
    </row>
    <row r="324" spans="1:8" s="63" customFormat="1" ht="10.199999999999999" customHeight="1" x14ac:dyDescent="0.2">
      <c r="B324" s="60"/>
      <c r="C324" s="61"/>
      <c r="D324" s="62" t="str">
        <f>IFERROR(VLOOKUP($B324,блюда!$B$11:$I$65,4,FALSE)*$C324/100,"")</f>
        <v/>
      </c>
      <c r="E324" s="62" t="str">
        <f>IFERROR(VLOOKUP($B324,блюда!$B$11:$I$65,5,FALSE)*$C324/100,"")</f>
        <v/>
      </c>
      <c r="F324" s="62" t="str">
        <f>IFERROR(VLOOKUP($B324,блюда!$B$11:$I$65,6,FALSE)*$C324/100,"")</f>
        <v/>
      </c>
      <c r="G324" s="62" t="str">
        <f>IFERROR(VLOOKUP($B324,блюда!$B$11:$I$65,7,FALSE)*$C324/100,"")</f>
        <v/>
      </c>
      <c r="H324" s="62" t="str">
        <f>IFERROR(VLOOKUP($B324,блюда!$B$11:$I$65,8,FALSE),"")</f>
        <v/>
      </c>
    </row>
    <row r="325" spans="1:8" s="63" customFormat="1" ht="10.199999999999999" customHeight="1" x14ac:dyDescent="0.2">
      <c r="B325" s="60"/>
      <c r="C325" s="61"/>
      <c r="D325" s="62" t="str">
        <f>IFERROR(VLOOKUP($B325,блюда!$B$11:$I$65,4,FALSE)*$C325/100,"")</f>
        <v/>
      </c>
      <c r="E325" s="62" t="str">
        <f>IFERROR(VLOOKUP($B325,блюда!$B$11:$I$65,5,FALSE)*$C325/100,"")</f>
        <v/>
      </c>
      <c r="F325" s="62" t="str">
        <f>IFERROR(VLOOKUP($B325,блюда!$B$11:$I$65,6,FALSE)*$C325/100,"")</f>
        <v/>
      </c>
      <c r="G325" s="62" t="str">
        <f>IFERROR(VLOOKUP($B325,блюда!$B$11:$I$65,7,FALSE)*$C325/100,"")</f>
        <v/>
      </c>
      <c r="H325" s="62" t="str">
        <f>IFERROR(VLOOKUP($B325,блюда!$B$11:$I$65,8,FALSE),"")</f>
        <v/>
      </c>
    </row>
    <row r="326" spans="1:8" s="63" customFormat="1" ht="10.199999999999999" customHeight="1" x14ac:dyDescent="0.2">
      <c r="B326" s="60"/>
      <c r="C326" s="61"/>
      <c r="D326" s="62" t="str">
        <f>IFERROR(VLOOKUP($B326,блюда!$B$11:$I$65,4,FALSE)*$C326/100,"")</f>
        <v/>
      </c>
      <c r="E326" s="62" t="str">
        <f>IFERROR(VLOOKUP($B326,блюда!$B$11:$I$65,5,FALSE)*$C326/100,"")</f>
        <v/>
      </c>
      <c r="F326" s="62" t="str">
        <f>IFERROR(VLOOKUP($B326,блюда!$B$11:$I$65,6,FALSE)*$C326/100,"")</f>
        <v/>
      </c>
      <c r="G326" s="62" t="str">
        <f>IFERROR(VLOOKUP($B326,блюда!$B$11:$I$65,7,FALSE)*$C326/100,"")</f>
        <v/>
      </c>
      <c r="H326" s="62" t="str">
        <f>IFERROR(VLOOKUP($B326,блюда!$B$11:$I$65,8,FALSE),"")</f>
        <v/>
      </c>
    </row>
    <row r="327" spans="1:8" ht="10.199999999999999" customHeight="1" x14ac:dyDescent="0.2">
      <c r="A327" s="64" t="s">
        <v>65</v>
      </c>
      <c r="B327" s="65"/>
      <c r="C327" s="66">
        <f>SUM(C321:C326)</f>
        <v>0</v>
      </c>
      <c r="D327" s="62">
        <f>SUM(D321:D326)</f>
        <v>0</v>
      </c>
      <c r="E327" s="62">
        <f>SUM(E321:E326)</f>
        <v>0</v>
      </c>
      <c r="F327" s="62">
        <f>SUM(F321:F326)</f>
        <v>0</v>
      </c>
      <c r="G327" s="69">
        <f>SUM(G321:G326)</f>
        <v>0</v>
      </c>
      <c r="H327" s="52"/>
    </row>
    <row r="328" spans="1:8" ht="10.199999999999999" customHeight="1" x14ac:dyDescent="0.2">
      <c r="A328" s="55" t="s">
        <v>10</v>
      </c>
      <c r="B328" s="56"/>
      <c r="C328" s="57"/>
      <c r="D328" s="57"/>
      <c r="E328" s="57"/>
      <c r="F328" s="57"/>
      <c r="G328" s="58"/>
      <c r="H328" s="59"/>
    </row>
    <row r="329" spans="1:8" ht="10.199999999999999" customHeight="1" x14ac:dyDescent="0.2">
      <c r="B329" s="60" t="s">
        <v>74</v>
      </c>
      <c r="C329" s="61">
        <v>200</v>
      </c>
      <c r="D329" s="62">
        <f>IFERROR(VLOOKUP($B329,блюда!$B$11:$I$65,4,FALSE)*$C329/100,"")</f>
        <v>5.56</v>
      </c>
      <c r="E329" s="62">
        <f>IFERROR(VLOOKUP($B329,блюда!$B$11:$I$65,5,FALSE)*$C329/100,"")</f>
        <v>6.36</v>
      </c>
      <c r="F329" s="62">
        <f>IFERROR(VLOOKUP($B329,блюда!$B$11:$I$65,6,FALSE)*$C329/100,"")</f>
        <v>10.5</v>
      </c>
      <c r="G329" s="62">
        <f>IFERROR(VLOOKUP($B329,блюда!$B$11:$I$65,7,FALSE)*$C329/100,"")</f>
        <v>122.34</v>
      </c>
      <c r="H329" s="62" t="str">
        <f>IFERROR(VLOOKUP($B329,блюда!$B$11:$I$65,8,FALSE),"")</f>
        <v>110(1) / 107(1)</v>
      </c>
    </row>
    <row r="330" spans="1:8" ht="10.199999999999999" customHeight="1" x14ac:dyDescent="0.2">
      <c r="B330" s="60" t="s">
        <v>16</v>
      </c>
      <c r="C330" s="61">
        <v>200</v>
      </c>
      <c r="D330" s="62">
        <f>IFERROR(VLOOKUP($B330,блюда!$B$11:$I$65,4,FALSE)*$C330/100,"")</f>
        <v>20.399999999999999</v>
      </c>
      <c r="E330" s="62">
        <f>IFERROR(VLOOKUP($B330,блюда!$B$11:$I$65,5,FALSE)*$C330/100,"")</f>
        <v>15.8</v>
      </c>
      <c r="F330" s="62">
        <f>IFERROR(VLOOKUP($B330,блюда!$B$11:$I$65,6,FALSE)*$C330/100,"")</f>
        <v>20.5</v>
      </c>
      <c r="G330" s="62">
        <f>IFERROR(VLOOKUP($B330,блюда!$B$11:$I$65,7,FALSE)*$C330/100,"")</f>
        <v>306</v>
      </c>
      <c r="H330" s="62" t="str">
        <f>IFERROR(VLOOKUP($B330,блюда!$B$11:$I$65,8,FALSE),"")</f>
        <v>259 (3)</v>
      </c>
    </row>
    <row r="331" spans="1:8" s="63" customFormat="1" ht="10.199999999999999" customHeight="1" x14ac:dyDescent="0.2">
      <c r="B331" s="60" t="s">
        <v>23</v>
      </c>
      <c r="C331" s="61">
        <v>200</v>
      </c>
      <c r="D331" s="62">
        <f>IFERROR(VLOOKUP($B331,блюда!$B$11:$I$65,4,FALSE)*$C331/100,"")</f>
        <v>0.2</v>
      </c>
      <c r="E331" s="62">
        <f>IFERROR(VLOOKUP($B331,блюда!$B$11:$I$65,5,FALSE)*$C331/100,"")</f>
        <v>0</v>
      </c>
      <c r="F331" s="62">
        <f>IFERROR(VLOOKUP($B331,блюда!$B$11:$I$65,6,FALSE)*$C331/100,"")</f>
        <v>6.5</v>
      </c>
      <c r="G331" s="62">
        <f>IFERROR(VLOOKUP($B331,блюда!$B$11:$I$65,7,FALSE)*$C331/100,"")</f>
        <v>26.4</v>
      </c>
      <c r="H331" s="62" t="str">
        <f>IFERROR(VLOOKUP($B331,блюда!$B$11:$I$65,8,FALSE),"")</f>
        <v>685 (1)</v>
      </c>
    </row>
    <row r="332" spans="1:8" s="63" customFormat="1" ht="10.199999999999999" customHeight="1" x14ac:dyDescent="0.2">
      <c r="B332" s="60" t="s">
        <v>7</v>
      </c>
      <c r="C332" s="61">
        <v>30</v>
      </c>
      <c r="D332" s="62">
        <f>IFERROR(VLOOKUP($B332,блюда!$B$11:$I$65,4,FALSE)*$C332/100,"")</f>
        <v>2.7</v>
      </c>
      <c r="E332" s="62">
        <f>IFERROR(VLOOKUP($B332,блюда!$B$11:$I$65,5,FALSE)*$C332/100,"")</f>
        <v>0.3</v>
      </c>
      <c r="F332" s="62">
        <f>IFERROR(VLOOKUP($B332,блюда!$B$11:$I$65,6,FALSE)*$C332/100,"")</f>
        <v>17.100000000000001</v>
      </c>
      <c r="G332" s="62">
        <f>IFERROR(VLOOKUP($B332,блюда!$B$11:$I$65,7,FALSE)*$C332/100,"")</f>
        <v>94.8</v>
      </c>
      <c r="H332" s="62" t="str">
        <f>IFERROR(VLOOKUP($B332,блюда!$B$11:$I$65,8,FALSE),"")</f>
        <v>т/н</v>
      </c>
    </row>
    <row r="333" spans="1:8" ht="10.199999999999999" customHeight="1" x14ac:dyDescent="0.2">
      <c r="B333" s="60" t="s">
        <v>8</v>
      </c>
      <c r="C333" s="61">
        <v>30</v>
      </c>
      <c r="D333" s="62">
        <f>IFERROR(VLOOKUP($B333,блюда!$B$11:$I$65,4,FALSE)*$C333/100,"")</f>
        <v>0.3</v>
      </c>
      <c r="E333" s="62">
        <f>IFERROR(VLOOKUP($B333,блюда!$B$11:$I$65,5,FALSE)*$C333/100,"")</f>
        <v>0.3</v>
      </c>
      <c r="F333" s="62">
        <f>IFERROR(VLOOKUP($B333,блюда!$B$11:$I$65,6,FALSE)*$C333/100,"")</f>
        <v>9.9</v>
      </c>
      <c r="G333" s="62">
        <f>IFERROR(VLOOKUP($B333,блюда!$B$11:$I$65,7,FALSE)*$C333/100,"")</f>
        <v>81.900000000000006</v>
      </c>
      <c r="H333" s="62" t="str">
        <f>IFERROR(VLOOKUP($B333,блюда!$B$11:$I$65,8,FALSE),"")</f>
        <v>т/н</v>
      </c>
    </row>
    <row r="334" spans="1:8" ht="10.199999999999999" customHeight="1" x14ac:dyDescent="0.2">
      <c r="B334" s="60" t="s">
        <v>127</v>
      </c>
      <c r="C334" s="61">
        <v>100</v>
      </c>
      <c r="D334" s="62">
        <f>IFERROR(VLOOKUP($B334,блюда!$B$11:$I$65,4,FALSE)*$C334/100,"")</f>
        <v>2</v>
      </c>
      <c r="E334" s="62">
        <f>IFERROR(VLOOKUP($B334,блюда!$B$11:$I$65,5,FALSE)*$C334/100,"")</f>
        <v>5</v>
      </c>
      <c r="F334" s="62">
        <f>IFERROR(VLOOKUP($B334,блюда!$B$11:$I$65,6,FALSE)*$C334/100,"")</f>
        <v>9</v>
      </c>
      <c r="G334" s="62">
        <f>IFERROR(VLOOKUP($B334,блюда!$B$11:$I$65,7,FALSE)*$C334/100,"")</f>
        <v>88</v>
      </c>
      <c r="H334" s="62" t="str">
        <f>IFERROR(VLOOKUP($B334,блюда!$B$11:$I$65,8,FALSE),"")</f>
        <v>43 (1)</v>
      </c>
    </row>
    <row r="335" spans="1:8" ht="10.199999999999999" customHeight="1" x14ac:dyDescent="0.2">
      <c r="B335" s="60"/>
      <c r="C335" s="61"/>
      <c r="D335" s="62" t="str">
        <f>IFERROR(VLOOKUP($B335,блюда!$B$11:$I$65,4,FALSE)*$C335/100,"")</f>
        <v/>
      </c>
      <c r="E335" s="62" t="str">
        <f>IFERROR(VLOOKUP($B335,блюда!$B$11:$I$65,5,FALSE)*$C335/100,"")</f>
        <v/>
      </c>
      <c r="F335" s="62" t="str">
        <f>IFERROR(VLOOKUP($B335,блюда!$B$11:$I$65,6,FALSE)*$C335/100,"")</f>
        <v/>
      </c>
      <c r="G335" s="62" t="str">
        <f>IFERROR(VLOOKUP($B335,блюда!$B$11:$I$65,7,FALSE)*$C335/100,"")</f>
        <v/>
      </c>
      <c r="H335" s="62" t="str">
        <f>IFERROR(VLOOKUP($B335,блюда!$B$11:$I$65,8,FALSE),"")</f>
        <v/>
      </c>
    </row>
    <row r="336" spans="1:8" x14ac:dyDescent="0.2">
      <c r="A336" s="67" t="s">
        <v>66</v>
      </c>
      <c r="B336" s="68"/>
      <c r="C336" s="66">
        <f>SUM(C329:C335)</f>
        <v>760</v>
      </c>
      <c r="D336" s="62">
        <f>SUM(D329:D335)</f>
        <v>31.159999999999997</v>
      </c>
      <c r="E336" s="62">
        <f>SUM(E329:E335)</f>
        <v>27.76</v>
      </c>
      <c r="F336" s="62">
        <f>SUM(F329:F335)</f>
        <v>73.5</v>
      </c>
      <c r="G336" s="69">
        <f>SUM(G329:G335)</f>
        <v>719.43999999999994</v>
      </c>
      <c r="H336" s="52"/>
    </row>
    <row r="337" spans="1:8" x14ac:dyDescent="0.2">
      <c r="A337" s="67" t="s">
        <v>67</v>
      </c>
      <c r="B337" s="68"/>
      <c r="C337" s="66">
        <f>SUM(C327,C336)</f>
        <v>760</v>
      </c>
      <c r="D337" s="62">
        <f>SUM(D327,D336)</f>
        <v>31.159999999999997</v>
      </c>
      <c r="E337" s="62">
        <f>SUM(E327,E336)</f>
        <v>27.76</v>
      </c>
      <c r="F337" s="62">
        <f>SUM(F327,F336)</f>
        <v>73.5</v>
      </c>
      <c r="G337" s="69">
        <f>SUM(G327,G336)</f>
        <v>719.43999999999994</v>
      </c>
      <c r="H337" s="52"/>
    </row>
  </sheetData>
  <mergeCells count="70">
    <mergeCell ref="A312:H312"/>
    <mergeCell ref="I316:J316"/>
    <mergeCell ref="A317:A318"/>
    <mergeCell ref="B317:B318"/>
    <mergeCell ref="C317:C318"/>
    <mergeCell ref="D317:F317"/>
    <mergeCell ref="G317:G318"/>
    <mergeCell ref="A277:H277"/>
    <mergeCell ref="I281:J281"/>
    <mergeCell ref="A282:A283"/>
    <mergeCell ref="B282:B283"/>
    <mergeCell ref="C282:C283"/>
    <mergeCell ref="D282:F282"/>
    <mergeCell ref="G282:G283"/>
    <mergeCell ref="A243:H243"/>
    <mergeCell ref="I247:J247"/>
    <mergeCell ref="A248:A249"/>
    <mergeCell ref="B248:B249"/>
    <mergeCell ref="C248:C249"/>
    <mergeCell ref="D248:F248"/>
    <mergeCell ref="G248:G249"/>
    <mergeCell ref="A208:H208"/>
    <mergeCell ref="I212:J212"/>
    <mergeCell ref="A213:A214"/>
    <mergeCell ref="B213:B214"/>
    <mergeCell ref="C213:C214"/>
    <mergeCell ref="D213:F213"/>
    <mergeCell ref="G213:G214"/>
    <mergeCell ref="A173:H173"/>
    <mergeCell ref="I177:J177"/>
    <mergeCell ref="A178:A179"/>
    <mergeCell ref="B178:B179"/>
    <mergeCell ref="C178:C179"/>
    <mergeCell ref="D178:F178"/>
    <mergeCell ref="G178:G179"/>
    <mergeCell ref="A139:H139"/>
    <mergeCell ref="I143:J143"/>
    <mergeCell ref="A144:A145"/>
    <mergeCell ref="B144:B145"/>
    <mergeCell ref="C144:C145"/>
    <mergeCell ref="D144:F144"/>
    <mergeCell ref="G144:G145"/>
    <mergeCell ref="A105:H105"/>
    <mergeCell ref="I109:J109"/>
    <mergeCell ref="A110:A111"/>
    <mergeCell ref="B110:B111"/>
    <mergeCell ref="C110:C111"/>
    <mergeCell ref="D110:F110"/>
    <mergeCell ref="G110:G111"/>
    <mergeCell ref="A70:H70"/>
    <mergeCell ref="I74:J74"/>
    <mergeCell ref="A75:A76"/>
    <mergeCell ref="B75:B76"/>
    <mergeCell ref="C75:C76"/>
    <mergeCell ref="D75:F75"/>
    <mergeCell ref="G75:G76"/>
    <mergeCell ref="A35:H35"/>
    <mergeCell ref="I39:J39"/>
    <mergeCell ref="A40:A41"/>
    <mergeCell ref="B40:B41"/>
    <mergeCell ref="C40:C41"/>
    <mergeCell ref="D40:F40"/>
    <mergeCell ref="G40:G41"/>
    <mergeCell ref="A1:H1"/>
    <mergeCell ref="I5:J5"/>
    <mergeCell ref="A6:A7"/>
    <mergeCell ref="B6:B7"/>
    <mergeCell ref="C6:C7"/>
    <mergeCell ref="D6:F6"/>
    <mergeCell ref="G6:G7"/>
  </mergeCells>
  <dataValidations count="18">
    <dataValidation type="list" allowBlank="1" showInputMessage="1" showErrorMessage="1" sqref="B19 B21:B24">
      <formula1>$B$11:$B$64</formula1>
    </dataValidation>
    <dataValidation type="list" allowBlank="1" showInputMessage="1" showErrorMessage="1" sqref="B44:B49">
      <formula1>$B$11:$B$64</formula1>
    </dataValidation>
    <dataValidation type="list" allowBlank="1" showInputMessage="1" showErrorMessage="1" sqref="B52:B58">
      <formula1>$B$11:$B$64</formula1>
    </dataValidation>
    <dataValidation type="list" allowBlank="1" showInputMessage="1" showErrorMessage="1" sqref="B79:B84">
      <formula1>$B$11:$B$64</formula1>
    </dataValidation>
    <dataValidation type="list" allowBlank="1" showInputMessage="1" showErrorMessage="1" sqref="B87 B89 B91:B92">
      <formula1>$B$11:$B$64</formula1>
    </dataValidation>
    <dataValidation type="list" allowBlank="1" showInputMessage="1" showErrorMessage="1" sqref="B114:B119">
      <formula1>$B$11:$B$64</formula1>
    </dataValidation>
    <dataValidation type="list" allowBlank="1" showInputMessage="1" showErrorMessage="1" sqref="B123:B128">
      <formula1>$B$11:$B$64</formula1>
    </dataValidation>
    <dataValidation type="list" allowBlank="1" showInputMessage="1" showErrorMessage="1" sqref="B148:B153">
      <formula1>$B$11:$B$64</formula1>
    </dataValidation>
    <dataValidation type="list" allowBlank="1" showInputMessage="1" showErrorMessage="1" sqref="B156 B158:B161">
      <formula1>$B$11:$B$64</formula1>
    </dataValidation>
    <dataValidation type="list" allowBlank="1" showInputMessage="1" showErrorMessage="1" sqref="B182:B187">
      <formula1>$B$11:$B$64</formula1>
    </dataValidation>
    <dataValidation type="list" allowBlank="1" showInputMessage="1" showErrorMessage="1" sqref="B190:B196">
      <formula1>$B$11:$B$64</formula1>
    </dataValidation>
    <dataValidation type="list" allowBlank="1" showInputMessage="1" showErrorMessage="1" sqref="B217:B222">
      <formula1>$B$11:$B$64</formula1>
    </dataValidation>
    <dataValidation type="list" allowBlank="1" showInputMessage="1" showErrorMessage="1" sqref="B225:B231">
      <formula1>$B$11:$B$64</formula1>
    </dataValidation>
    <dataValidation type="list" allowBlank="1" showInputMessage="1" showErrorMessage="1" sqref="B252:B257">
      <formula1>$B$11:$B$64</formula1>
    </dataValidation>
    <dataValidation type="list" allowBlank="1" showInputMessage="1" showErrorMessage="1" sqref="B260 B262:B266">
      <formula1>$B$11:$B$64</formula1>
    </dataValidation>
    <dataValidation type="list" allowBlank="1" showInputMessage="1" showErrorMessage="1" sqref="B286:B291">
      <formula1>$B$11:$B$64</formula1>
    </dataValidation>
    <dataValidation type="list" allowBlank="1" showInputMessage="1" showErrorMessage="1" sqref="B321:B326">
      <formula1>$B$11:$B$64</formula1>
    </dataValidation>
    <dataValidation type="list" allowBlank="1" showInputMessage="1" showErrorMessage="1" sqref="B329:B335">
      <formula1>$B$11:$B$64</formula1>
    </dataValidation>
  </dataValidations>
  <pageMargins left="0.25" right="0.25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2" operator="greaterThan" id="{FB622B8E-E185-40F0-9BCD-2292E1754E35}">
            <xm:f>блюда!$P$9</xm:f>
            <x14:dxf>
              <font>
                <color rgb="FF00B050"/>
              </font>
            </x14:dxf>
          </x14:cfRule>
          <x14:cfRule type="cellIs" priority="4" operator="lessThan" id="{A6825DB0-6879-4A15-9B3D-DA0D0E351CBF}">
            <xm:f>блюда!$O$9</xm:f>
            <x14:dxf>
              <font>
                <color rgb="FF9C0006"/>
              </font>
            </x14:dxf>
          </x14:cfRule>
          <xm:sqref>G16 G50 G85 G120 G154 G188 G223 G258 G292 G327</xm:sqref>
        </x14:conditionalFormatting>
        <x14:conditionalFormatting xmlns:xm="http://schemas.microsoft.com/office/excel/2006/main">
          <x14:cfRule type="cellIs" priority="1" operator="greaterThan" id="{97E9FC0E-85B8-4B41-B904-B526A6DF0834}">
            <xm:f>блюда!$R$9</xm:f>
            <x14:dxf>
              <font>
                <color rgb="FF00B050"/>
              </font>
            </x14:dxf>
          </x14:cfRule>
          <x14:cfRule type="cellIs" priority="3" operator="lessThan" id="{D1B2542E-2998-429C-B5B2-0CE6EF4A1001}">
            <xm:f>блюда!$Q$9</xm:f>
            <x14:dxf>
              <font>
                <color rgb="FF9C0006"/>
              </font>
            </x14:dxf>
          </x14:cfRule>
          <xm:sqref>G25 G59 G94 G129 G163 G197 G232 G267 G301 G336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блюда!$B$11:$B$65</xm:f>
          </x14:formula1>
          <xm:sqref>B18 B88 B93 B122 B90</xm:sqref>
        </x14:dataValidation>
        <x14:dataValidation type="list" allowBlank="1" showInputMessage="1" showErrorMessage="1">
          <x14:formula1>
            <xm:f>блюда!$B$11:$B$65</xm:f>
          </x14:formula1>
          <xm:sqref>B294:B300</xm:sqref>
        </x14:dataValidation>
        <x14:dataValidation type="list" allowBlank="1" showInputMessage="1" showErrorMessage="1">
          <x14:formula1>
            <xm:f>блюда!$B$11:$B$65</xm:f>
          </x14:formula1>
          <xm:sqref>B10:B15</xm:sqref>
        </x14:dataValidation>
        <x14:dataValidation type="list" allowBlank="1" showInputMessage="1" showErrorMessage="1">
          <x14:formula1>
            <xm:f>блюда!$B$11:$B$64</xm:f>
          </x14:formula1>
          <xm:sqref>B20 B157 B162 B261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7"/>
  <sheetViews>
    <sheetView topLeftCell="A254" workbookViewId="0">
      <selection activeCell="C331" sqref="C331"/>
    </sheetView>
  </sheetViews>
  <sheetFormatPr defaultColWidth="12.33203125" defaultRowHeight="10.199999999999999" x14ac:dyDescent="0.2"/>
  <cols>
    <col min="1" max="1" width="12.33203125" style="40"/>
    <col min="2" max="2" width="31.88671875" style="40" customWidth="1"/>
    <col min="3" max="3" width="7.5546875" style="40" customWidth="1"/>
    <col min="4" max="6" width="5.77734375" style="40" customWidth="1"/>
    <col min="7" max="7" width="9.109375" style="40" customWidth="1"/>
    <col min="8" max="16384" width="12.33203125" style="40"/>
  </cols>
  <sheetData>
    <row r="1" spans="1:10" x14ac:dyDescent="0.2">
      <c r="A1" s="88" t="s">
        <v>134</v>
      </c>
      <c r="B1" s="88"/>
      <c r="C1" s="88"/>
      <c r="D1" s="88"/>
      <c r="E1" s="88"/>
      <c r="F1" s="88"/>
      <c r="G1" s="88"/>
      <c r="H1" s="88"/>
      <c r="I1" s="79"/>
      <c r="J1" s="79"/>
    </row>
    <row r="2" spans="1:10" x14ac:dyDescent="0.2">
      <c r="A2" s="90" t="s">
        <v>24</v>
      </c>
      <c r="B2" s="90"/>
      <c r="C2" s="90"/>
      <c r="D2" s="90"/>
      <c r="E2" s="90"/>
      <c r="F2" s="90"/>
      <c r="G2" s="90"/>
      <c r="H2" s="90"/>
      <c r="I2" s="90"/>
      <c r="J2" s="90"/>
    </row>
    <row r="3" spans="1:10" x14ac:dyDescent="0.2">
      <c r="A3" s="91"/>
      <c r="B3" s="91"/>
      <c r="C3" s="91"/>
      <c r="D3" s="91"/>
      <c r="E3" s="91"/>
      <c r="F3" s="91"/>
      <c r="G3" s="91"/>
      <c r="H3" s="91"/>
      <c r="I3" s="91"/>
      <c r="J3" s="91"/>
    </row>
    <row r="4" spans="1:10" x14ac:dyDescent="0.2">
      <c r="A4" s="41" t="s">
        <v>0</v>
      </c>
      <c r="B4" s="42"/>
      <c r="C4" s="71" t="s">
        <v>138</v>
      </c>
      <c r="D4" s="72" t="s">
        <v>139</v>
      </c>
      <c r="E4" s="72"/>
      <c r="F4" s="43" t="s">
        <v>30</v>
      </c>
      <c r="G4" s="70" t="s">
        <v>144</v>
      </c>
      <c r="H4" s="44" t="s">
        <v>136</v>
      </c>
      <c r="I4" s="79"/>
      <c r="J4" s="79"/>
    </row>
    <row r="5" spans="1:10" x14ac:dyDescent="0.2">
      <c r="A5" s="79"/>
      <c r="B5" s="42"/>
      <c r="C5" s="73" t="s">
        <v>140</v>
      </c>
      <c r="D5" s="45">
        <v>1</v>
      </c>
      <c r="E5" s="46"/>
      <c r="F5" s="79"/>
      <c r="G5" s="47"/>
      <c r="H5" s="48"/>
      <c r="I5" s="89"/>
      <c r="J5" s="89"/>
    </row>
    <row r="6" spans="1:10" ht="20.399999999999999" x14ac:dyDescent="0.2">
      <c r="A6" s="87" t="s">
        <v>26</v>
      </c>
      <c r="B6" s="87" t="s">
        <v>27</v>
      </c>
      <c r="C6" s="87" t="s">
        <v>28</v>
      </c>
      <c r="D6" s="87" t="s">
        <v>1</v>
      </c>
      <c r="E6" s="87"/>
      <c r="F6" s="87"/>
      <c r="G6" s="87" t="s">
        <v>2</v>
      </c>
      <c r="H6" s="50" t="s">
        <v>29</v>
      </c>
    </row>
    <row r="7" spans="1:10" x14ac:dyDescent="0.2">
      <c r="A7" s="87"/>
      <c r="B7" s="87"/>
      <c r="C7" s="87"/>
      <c r="D7" s="80" t="s">
        <v>3</v>
      </c>
      <c r="E7" s="80" t="s">
        <v>4</v>
      </c>
      <c r="F7" s="80" t="s">
        <v>5</v>
      </c>
      <c r="G7" s="87"/>
      <c r="H7" s="52"/>
    </row>
    <row r="8" spans="1:10" x14ac:dyDescent="0.2">
      <c r="A8" s="53">
        <v>1</v>
      </c>
      <c r="B8" s="53">
        <v>2</v>
      </c>
      <c r="C8" s="53">
        <v>3</v>
      </c>
      <c r="D8" s="53">
        <v>4</v>
      </c>
      <c r="E8" s="53">
        <v>5</v>
      </c>
      <c r="F8" s="53">
        <v>6</v>
      </c>
      <c r="G8" s="53">
        <v>7</v>
      </c>
      <c r="H8" s="54"/>
    </row>
    <row r="9" spans="1:10" ht="10.199999999999999" customHeight="1" x14ac:dyDescent="0.2">
      <c r="A9" s="55" t="s">
        <v>50</v>
      </c>
      <c r="B9" s="56"/>
      <c r="C9" s="57"/>
      <c r="D9" s="57"/>
      <c r="E9" s="57"/>
      <c r="F9" s="57"/>
      <c r="G9" s="58"/>
      <c r="H9" s="59"/>
    </row>
    <row r="10" spans="1:10" ht="10.199999999999999" customHeight="1" x14ac:dyDescent="0.2">
      <c r="B10" s="60"/>
      <c r="C10" s="61"/>
      <c r="D10" s="62" t="str">
        <f>IFERROR(VLOOKUP($B10,блюда!$B$11:$I$65,4,FALSE)*$C10/100,"")</f>
        <v/>
      </c>
      <c r="E10" s="62" t="str">
        <f>IFERROR(VLOOKUP($B10,блюда!$B$11:$I$65,5,FALSE)*$C10/100,"")</f>
        <v/>
      </c>
      <c r="F10" s="62" t="str">
        <f>IFERROR(VLOOKUP($B10,блюда!$B$11:$I$65,6,FALSE)*$C10/100,"")</f>
        <v/>
      </c>
      <c r="G10" s="62" t="str">
        <f>IFERROR(VLOOKUP($B10,блюда!$B$11:$I$65,7,FALSE)*$C10/100,"")</f>
        <v/>
      </c>
      <c r="H10" s="62" t="str">
        <f>IFERROR(VLOOKUP($B10,блюда!$B$11:$I$65,8,FALSE),"")</f>
        <v/>
      </c>
    </row>
    <row r="11" spans="1:10" ht="10.199999999999999" customHeight="1" x14ac:dyDescent="0.2">
      <c r="B11" s="60"/>
      <c r="C11" s="61"/>
      <c r="D11" s="62" t="str">
        <f>IFERROR(VLOOKUP($B11,блюда!$B$11:$I$65,4,FALSE)*$C11/100,"")</f>
        <v/>
      </c>
      <c r="E11" s="62" t="str">
        <f>IFERROR(VLOOKUP($B11,блюда!$B$11:$I$65,5,FALSE)*$C11/100,"")</f>
        <v/>
      </c>
      <c r="F11" s="62" t="str">
        <f>IFERROR(VLOOKUP($B11,блюда!$B$11:$I$65,6,FALSE)*$C11/100,"")</f>
        <v/>
      </c>
      <c r="G11" s="62" t="str">
        <f>IFERROR(VLOOKUP($B11,блюда!$B$11:$I$65,7,FALSE)*$C11/100,"")</f>
        <v/>
      </c>
      <c r="H11" s="62" t="str">
        <f>IFERROR(VLOOKUP($B11,блюда!$B$11:$I$65,8,FALSE),"")</f>
        <v/>
      </c>
    </row>
    <row r="12" spans="1:10" s="63" customFormat="1" ht="10.199999999999999" customHeight="1" x14ac:dyDescent="0.2">
      <c r="B12" s="60"/>
      <c r="C12" s="61"/>
      <c r="D12" s="62" t="str">
        <f>IFERROR(VLOOKUP($B12,блюда!$B$11:$I$65,4,FALSE)*$C12/100,"")</f>
        <v/>
      </c>
      <c r="E12" s="62" t="str">
        <f>IFERROR(VLOOKUP($B12,блюда!$B$11:$I$65,5,FALSE)*$C12/100,"")</f>
        <v/>
      </c>
      <c r="F12" s="62" t="str">
        <f>IFERROR(VLOOKUP($B12,блюда!$B$11:$I$65,6,FALSE)*$C12/100,"")</f>
        <v/>
      </c>
      <c r="G12" s="62" t="str">
        <f>IFERROR(VLOOKUP($B12,блюда!$B$11:$I$65,7,FALSE)*$C12/100,"")</f>
        <v/>
      </c>
      <c r="H12" s="62" t="str">
        <f>IFERROR(VLOOKUP($B12,блюда!$B$11:$I$65,8,FALSE),"")</f>
        <v/>
      </c>
    </row>
    <row r="13" spans="1:10" s="63" customFormat="1" ht="10.199999999999999" customHeight="1" x14ac:dyDescent="0.2">
      <c r="B13" s="60"/>
      <c r="C13" s="61"/>
      <c r="D13" s="62" t="str">
        <f>IFERROR(VLOOKUP($B13,блюда!$B$11:$I$65,4,FALSE)*$C13/100,"")</f>
        <v/>
      </c>
      <c r="E13" s="62" t="str">
        <f>IFERROR(VLOOKUP($B13,блюда!$B$11:$I$65,5,FALSE)*$C13/100,"")</f>
        <v/>
      </c>
      <c r="F13" s="62" t="str">
        <f>IFERROR(VLOOKUP($B13,блюда!$B$11:$I$65,6,FALSE)*$C13/100,"")</f>
        <v/>
      </c>
      <c r="G13" s="62" t="str">
        <f>IFERROR(VLOOKUP($B13,блюда!$B$11:$I$65,7,FALSE)*$C13/100,"")</f>
        <v/>
      </c>
      <c r="H13" s="62" t="str">
        <f>IFERROR(VLOOKUP($B13,блюда!$B$11:$I$65,8,FALSE),"")</f>
        <v/>
      </c>
    </row>
    <row r="14" spans="1:10" s="63" customFormat="1" ht="10.199999999999999" customHeight="1" x14ac:dyDescent="0.2">
      <c r="B14" s="60"/>
      <c r="C14" s="61"/>
      <c r="D14" s="62" t="str">
        <f>IFERROR(VLOOKUP($B14,блюда!$B$11:$I$65,4,FALSE)*$C14/100,"")</f>
        <v/>
      </c>
      <c r="E14" s="62" t="str">
        <f>IFERROR(VLOOKUP($B14,блюда!$B$11:$I$65,5,FALSE)*$C14/100,"")</f>
        <v/>
      </c>
      <c r="F14" s="62" t="str">
        <f>IFERROR(VLOOKUP($B14,блюда!$B$11:$I$65,6,FALSE)*$C14/100,"")</f>
        <v/>
      </c>
      <c r="G14" s="62" t="str">
        <f>IFERROR(VLOOKUP($B14,блюда!$B$11:$I$65,7,FALSE)*$C14/100,"")</f>
        <v/>
      </c>
      <c r="H14" s="62" t="str">
        <f>IFERROR(VLOOKUP($B14,блюда!$B$11:$I$65,8,FALSE),"")</f>
        <v/>
      </c>
    </row>
    <row r="15" spans="1:10" s="63" customFormat="1" ht="10.199999999999999" customHeight="1" x14ac:dyDescent="0.2">
      <c r="B15" s="60"/>
      <c r="C15" s="61"/>
      <c r="D15" s="62" t="str">
        <f>IFERROR(VLOOKUP($B15,блюда!$B$11:$I$65,4,FALSE)*$C15/100,"")</f>
        <v/>
      </c>
      <c r="E15" s="62" t="str">
        <f>IFERROR(VLOOKUP($B15,блюда!$B$11:$I$65,5,FALSE)*$C15/100,"")</f>
        <v/>
      </c>
      <c r="F15" s="62" t="str">
        <f>IFERROR(VLOOKUP($B15,блюда!$B$11:$I$65,6,FALSE)*$C15/100,"")</f>
        <v/>
      </c>
      <c r="G15" s="62" t="str">
        <f>IFERROR(VLOOKUP($B15,блюда!$B$11:$I$65,7,FALSE)*$C15/100,"")</f>
        <v/>
      </c>
      <c r="H15" s="62" t="str">
        <f>IFERROR(VLOOKUP($B15,блюда!$B$11:$I$65,8,FALSE),"")</f>
        <v/>
      </c>
    </row>
    <row r="16" spans="1:10" ht="10.199999999999999" customHeight="1" x14ac:dyDescent="0.2">
      <c r="A16" s="64" t="s">
        <v>65</v>
      </c>
      <c r="B16" s="65"/>
      <c r="C16" s="66">
        <f>SUM(C10:C15)</f>
        <v>0</v>
      </c>
      <c r="D16" s="62">
        <f>SUM(D10:D15)</f>
        <v>0</v>
      </c>
      <c r="E16" s="62">
        <f>SUM(E10:E15)</f>
        <v>0</v>
      </c>
      <c r="F16" s="62">
        <f>SUM(F10:F15)</f>
        <v>0</v>
      </c>
      <c r="G16" s="69">
        <f>SUM(G10:G15)</f>
        <v>0</v>
      </c>
      <c r="H16" s="52"/>
    </row>
    <row r="17" spans="1:8" ht="10.199999999999999" customHeight="1" x14ac:dyDescent="0.2">
      <c r="A17" s="55" t="s">
        <v>10</v>
      </c>
      <c r="B17" s="56"/>
      <c r="C17" s="57"/>
      <c r="D17" s="57"/>
      <c r="E17" s="57"/>
      <c r="F17" s="57"/>
      <c r="G17" s="58"/>
      <c r="H17" s="59"/>
    </row>
    <row r="18" spans="1:8" ht="10.199999999999999" customHeight="1" x14ac:dyDescent="0.2">
      <c r="B18" s="60" t="s">
        <v>9</v>
      </c>
      <c r="C18" s="61">
        <v>250</v>
      </c>
      <c r="D18" s="62">
        <f>IFERROR(VLOOKUP($B18,блюда!$B$11:$I$65,4,FALSE)*$C18/100,"")</f>
        <v>10</v>
      </c>
      <c r="E18" s="62">
        <f>IFERROR(VLOOKUP($B18,блюда!$B$11:$I$65,5,FALSE)*$C18/100,"")</f>
        <v>5</v>
      </c>
      <c r="F18" s="62">
        <f>IFERROR(VLOOKUP($B18,блюда!$B$11:$I$65,6,FALSE)*$C18/100,"")</f>
        <v>17.5</v>
      </c>
      <c r="G18" s="62">
        <f>IFERROR(VLOOKUP($B18,блюда!$B$11:$I$65,7,FALSE)*$C18/100,"")</f>
        <v>155</v>
      </c>
      <c r="H18" s="62" t="str">
        <f>IFERROR(VLOOKUP($B18,блюда!$B$11:$I$65,8,FALSE),"")</f>
        <v>87 (5)</v>
      </c>
    </row>
    <row r="19" spans="1:8" ht="10.199999999999999" customHeight="1" x14ac:dyDescent="0.2">
      <c r="B19" s="60" t="s">
        <v>81</v>
      </c>
      <c r="C19" s="61">
        <v>180</v>
      </c>
      <c r="D19" s="62">
        <f>IFERROR(VLOOKUP($B19,блюда!$B$11:$I$65,4,FALSE)*$C19/100,"")</f>
        <v>5.94</v>
      </c>
      <c r="E19" s="62">
        <f>IFERROR(VLOOKUP($B19,блюда!$B$11:$I$65,5,FALSE)*$C19/100,"")</f>
        <v>5.94</v>
      </c>
      <c r="F19" s="62">
        <f>IFERROR(VLOOKUP($B19,блюда!$B$11:$I$65,6,FALSE)*$C19/100,"")</f>
        <v>38.159999999999997</v>
      </c>
      <c r="G19" s="62">
        <f>IFERROR(VLOOKUP($B19,блюда!$B$11:$I$65,7,FALSE)*$C19/100,"")</f>
        <v>250.2</v>
      </c>
      <c r="H19" s="62" t="str">
        <f>IFERROR(VLOOKUP($B19,блюда!$B$11:$I$65,8,FALSE),"")</f>
        <v>203 (2)</v>
      </c>
    </row>
    <row r="20" spans="1:8" s="63" customFormat="1" ht="10.199999999999999" customHeight="1" x14ac:dyDescent="0.2">
      <c r="B20" s="60" t="s">
        <v>22</v>
      </c>
      <c r="C20" s="61">
        <v>100</v>
      </c>
      <c r="D20" s="62">
        <f>IFERROR(VLOOKUP($B20,блюда!$B$11:$I$65,4,FALSE)*$C20/100,"")</f>
        <v>19.329999999999998</v>
      </c>
      <c r="E20" s="62">
        <f>IFERROR(VLOOKUP($B20,блюда!$B$11:$I$65,5,FALSE)*$C20/100,"")</f>
        <v>4.92</v>
      </c>
      <c r="F20" s="62">
        <f>IFERROR(VLOOKUP($B20,блюда!$B$11:$I$65,6,FALSE)*$C20/100,"")</f>
        <v>12.67</v>
      </c>
      <c r="G20" s="62">
        <f>IFERROR(VLOOKUP($B20,блюда!$B$11:$I$65,7,FALSE)*$C20/100,"")</f>
        <v>171.07</v>
      </c>
      <c r="H20" s="62" t="str">
        <f>IFERROR(VLOOKUP($B20,блюда!$B$11:$I$65,8,FALSE),"")</f>
        <v>295 (3)</v>
      </c>
    </row>
    <row r="21" spans="1:8" s="63" customFormat="1" ht="10.199999999999999" customHeight="1" x14ac:dyDescent="0.2">
      <c r="B21" s="60" t="s">
        <v>31</v>
      </c>
      <c r="C21" s="61">
        <v>60</v>
      </c>
      <c r="D21" s="62">
        <f>IFERROR(VLOOKUP($B21,блюда!$B$11:$I$65,4,FALSE)*$C21/100,"")</f>
        <v>3</v>
      </c>
      <c r="E21" s="62">
        <f>IFERROR(VLOOKUP($B21,блюда!$B$11:$I$65,5,FALSE)*$C21/100,"")</f>
        <v>4.9800000000000004</v>
      </c>
      <c r="F21" s="62">
        <f>IFERROR(VLOOKUP($B21,блюда!$B$11:$I$65,6,FALSE)*$C21/100,"")</f>
        <v>15</v>
      </c>
      <c r="G21" s="62">
        <f>IFERROR(VLOOKUP($B21,блюда!$B$11:$I$65,7,FALSE)*$C21/100,"")</f>
        <v>40.020000000000003</v>
      </c>
      <c r="H21" s="62" t="str">
        <f>IFERROR(VLOOKUP($B21,блюда!$B$11:$I$65,8,FALSE),"")</f>
        <v>321 (3)</v>
      </c>
    </row>
    <row r="22" spans="1:8" ht="10.199999999999999" customHeight="1" x14ac:dyDescent="0.2">
      <c r="B22" s="60" t="s">
        <v>12</v>
      </c>
      <c r="C22" s="61">
        <v>200</v>
      </c>
      <c r="D22" s="62">
        <f>IFERROR(VLOOKUP($B22,блюда!$B$11:$I$65,4,FALSE)*$C22/100,"")</f>
        <v>0.6</v>
      </c>
      <c r="E22" s="62">
        <f>IFERROR(VLOOKUP($B22,блюда!$B$11:$I$65,5,FALSE)*$C22/100,"")</f>
        <v>0</v>
      </c>
      <c r="F22" s="62">
        <f>IFERROR(VLOOKUP($B22,блюда!$B$11:$I$65,6,FALSE)*$C22/100,"")</f>
        <v>22.8</v>
      </c>
      <c r="G22" s="62">
        <f>IFERROR(VLOOKUP($B22,блюда!$B$11:$I$65,7,FALSE)*$C22/100,"")</f>
        <v>93.2</v>
      </c>
      <c r="H22" s="62" t="str">
        <f>IFERROR(VLOOKUP($B22,блюда!$B$11:$I$65,8,FALSE),"")</f>
        <v>349 (3)</v>
      </c>
    </row>
    <row r="23" spans="1:8" ht="10.199999999999999" customHeight="1" x14ac:dyDescent="0.2">
      <c r="B23" s="60" t="s">
        <v>7</v>
      </c>
      <c r="C23" s="61">
        <v>30</v>
      </c>
      <c r="D23" s="62">
        <f>IFERROR(VLOOKUP($B23,блюда!$B$11:$I$65,4,FALSE)*$C23/100,"")</f>
        <v>2.7</v>
      </c>
      <c r="E23" s="62">
        <f>IFERROR(VLOOKUP($B23,блюда!$B$11:$I$65,5,FALSE)*$C23/100,"")</f>
        <v>0.3</v>
      </c>
      <c r="F23" s="62">
        <f>IFERROR(VLOOKUP($B23,блюда!$B$11:$I$65,6,FALSE)*$C23/100,"")</f>
        <v>17.100000000000001</v>
      </c>
      <c r="G23" s="62">
        <f>IFERROR(VLOOKUP($B23,блюда!$B$11:$I$65,7,FALSE)*$C23/100,"")</f>
        <v>94.8</v>
      </c>
      <c r="H23" s="62" t="str">
        <f>IFERROR(VLOOKUP($B23,блюда!$B$11:$I$65,8,FALSE),"")</f>
        <v>т/н</v>
      </c>
    </row>
    <row r="24" spans="1:8" ht="10.199999999999999" customHeight="1" x14ac:dyDescent="0.2">
      <c r="B24" s="60" t="s">
        <v>8</v>
      </c>
      <c r="C24" s="61">
        <v>30</v>
      </c>
      <c r="D24" s="62">
        <f>IFERROR(VLOOKUP($B24,блюда!$B$11:$I$65,4,FALSE)*$C24/100,"")</f>
        <v>0.3</v>
      </c>
      <c r="E24" s="62">
        <f>IFERROR(VLOOKUP($B24,блюда!$B$11:$I$65,5,FALSE)*$C24/100,"")</f>
        <v>0.3</v>
      </c>
      <c r="F24" s="62">
        <f>IFERROR(VLOOKUP($B24,блюда!$B$11:$I$65,6,FALSE)*$C24/100,"")</f>
        <v>9.9</v>
      </c>
      <c r="G24" s="62">
        <f>IFERROR(VLOOKUP($B24,блюда!$B$11:$I$65,7,FALSE)*$C24/100,"")</f>
        <v>81.900000000000006</v>
      </c>
      <c r="H24" s="62" t="str">
        <f>IFERROR(VLOOKUP($B24,блюда!$B$11:$I$65,8,FALSE),"")</f>
        <v>т/н</v>
      </c>
    </row>
    <row r="25" spans="1:8" x14ac:dyDescent="0.2">
      <c r="A25" s="67" t="s">
        <v>66</v>
      </c>
      <c r="B25" s="68"/>
      <c r="C25" s="66">
        <f>SUM(C18:C24)</f>
        <v>850</v>
      </c>
      <c r="D25" s="62">
        <f>SUM(D18:D24)</f>
        <v>41.87</v>
      </c>
      <c r="E25" s="62">
        <f>SUM(E18:E24)</f>
        <v>21.440000000000005</v>
      </c>
      <c r="F25" s="62">
        <f>SUM(F18:F24)</f>
        <v>133.13</v>
      </c>
      <c r="G25" s="69">
        <f>SUM(G18:G24)</f>
        <v>886.18999999999994</v>
      </c>
      <c r="H25" s="52"/>
    </row>
    <row r="26" spans="1:8" x14ac:dyDescent="0.2">
      <c r="A26" s="67" t="s">
        <v>67</v>
      </c>
      <c r="B26" s="68"/>
      <c r="C26" s="66">
        <f>SUM(C16,C25)</f>
        <v>850</v>
      </c>
      <c r="D26" s="62">
        <f>SUM(D16,D25)</f>
        <v>41.87</v>
      </c>
      <c r="E26" s="62">
        <f>SUM(E16,E25)</f>
        <v>21.440000000000005</v>
      </c>
      <c r="F26" s="62">
        <f>SUM(F16,F25)</f>
        <v>133.13</v>
      </c>
      <c r="G26" s="69">
        <f>SUM(G16,G25)</f>
        <v>886.18999999999994</v>
      </c>
      <c r="H26" s="52"/>
    </row>
    <row r="27" spans="1:8" x14ac:dyDescent="0.2">
      <c r="A27" s="74"/>
      <c r="B27" s="75"/>
      <c r="C27" s="74"/>
      <c r="D27" s="76"/>
      <c r="E27" s="76"/>
      <c r="F27" s="76"/>
      <c r="G27" s="77"/>
      <c r="H27" s="78"/>
    </row>
    <row r="28" spans="1:8" x14ac:dyDescent="0.2">
      <c r="A28" s="74"/>
      <c r="B28" s="75"/>
      <c r="C28" s="74"/>
      <c r="D28" s="76"/>
      <c r="E28" s="76"/>
      <c r="F28" s="76"/>
      <c r="G28" s="77"/>
      <c r="H28" s="78"/>
    </row>
    <row r="29" spans="1:8" x14ac:dyDescent="0.2">
      <c r="A29" s="74"/>
      <c r="B29" s="75"/>
      <c r="C29" s="74"/>
      <c r="D29" s="76"/>
      <c r="E29" s="76"/>
      <c r="F29" s="76"/>
      <c r="G29" s="77"/>
      <c r="H29" s="78"/>
    </row>
    <row r="30" spans="1:8" x14ac:dyDescent="0.2">
      <c r="A30" s="74"/>
      <c r="B30" s="75"/>
      <c r="C30" s="74"/>
      <c r="D30" s="76"/>
      <c r="E30" s="76"/>
      <c r="F30" s="76"/>
      <c r="G30" s="77"/>
      <c r="H30" s="78"/>
    </row>
    <row r="31" spans="1:8" x14ac:dyDescent="0.2">
      <c r="A31" s="74"/>
      <c r="B31" s="75"/>
      <c r="C31" s="74"/>
      <c r="D31" s="76"/>
      <c r="E31" s="76"/>
      <c r="F31" s="76"/>
      <c r="G31" s="77"/>
      <c r="H31" s="78"/>
    </row>
    <row r="35" spans="1:10" x14ac:dyDescent="0.2">
      <c r="A35" s="88" t="s">
        <v>134</v>
      </c>
      <c r="B35" s="88"/>
      <c r="C35" s="88"/>
      <c r="D35" s="88"/>
      <c r="E35" s="88"/>
      <c r="F35" s="88"/>
      <c r="G35" s="88"/>
      <c r="H35" s="88"/>
      <c r="I35" s="79"/>
      <c r="J35" s="79"/>
    </row>
    <row r="36" spans="1:10" x14ac:dyDescent="0.2">
      <c r="A36" s="90" t="s">
        <v>24</v>
      </c>
      <c r="B36" s="90"/>
      <c r="C36" s="90"/>
      <c r="D36" s="90"/>
      <c r="E36" s="90"/>
      <c r="F36" s="90"/>
      <c r="G36" s="90"/>
      <c r="H36" s="90"/>
      <c r="I36" s="90"/>
      <c r="J36" s="90"/>
    </row>
    <row r="37" spans="1:10" x14ac:dyDescent="0.2">
      <c r="A37" s="91"/>
      <c r="B37" s="91"/>
      <c r="C37" s="91"/>
      <c r="D37" s="91"/>
      <c r="E37" s="91"/>
      <c r="F37" s="91"/>
      <c r="G37" s="91"/>
      <c r="H37" s="91"/>
      <c r="I37" s="91"/>
      <c r="J37" s="91"/>
    </row>
    <row r="38" spans="1:10" x14ac:dyDescent="0.2">
      <c r="A38" s="41" t="s">
        <v>0</v>
      </c>
      <c r="B38" s="42"/>
      <c r="C38" s="71" t="s">
        <v>138</v>
      </c>
      <c r="D38" s="72" t="s">
        <v>137</v>
      </c>
      <c r="E38" s="72"/>
      <c r="F38" s="43" t="s">
        <v>30</v>
      </c>
      <c r="G38" s="70" t="s">
        <v>144</v>
      </c>
      <c r="H38" s="44" t="s">
        <v>136</v>
      </c>
      <c r="I38" s="79"/>
      <c r="J38" s="79"/>
    </row>
    <row r="39" spans="1:10" x14ac:dyDescent="0.2">
      <c r="A39" s="79"/>
      <c r="B39" s="42"/>
      <c r="C39" s="73" t="s">
        <v>140</v>
      </c>
      <c r="D39" s="45">
        <v>1</v>
      </c>
      <c r="E39" s="46"/>
      <c r="F39" s="79"/>
      <c r="G39" s="47"/>
      <c r="H39" s="48"/>
      <c r="I39" s="89"/>
      <c r="J39" s="89"/>
    </row>
    <row r="40" spans="1:10" ht="20.399999999999999" x14ac:dyDescent="0.2">
      <c r="A40" s="87" t="s">
        <v>26</v>
      </c>
      <c r="B40" s="87" t="s">
        <v>27</v>
      </c>
      <c r="C40" s="87" t="s">
        <v>28</v>
      </c>
      <c r="D40" s="87" t="s">
        <v>1</v>
      </c>
      <c r="E40" s="87"/>
      <c r="F40" s="87"/>
      <c r="G40" s="87" t="s">
        <v>2</v>
      </c>
      <c r="H40" s="50" t="s">
        <v>29</v>
      </c>
    </row>
    <row r="41" spans="1:10" x14ac:dyDescent="0.2">
      <c r="A41" s="87"/>
      <c r="B41" s="87"/>
      <c r="C41" s="87"/>
      <c r="D41" s="80" t="s">
        <v>3</v>
      </c>
      <c r="E41" s="80" t="s">
        <v>4</v>
      </c>
      <c r="F41" s="80" t="s">
        <v>5</v>
      </c>
      <c r="G41" s="87"/>
      <c r="H41" s="52"/>
    </row>
    <row r="42" spans="1:10" x14ac:dyDescent="0.2">
      <c r="A42" s="53">
        <v>1</v>
      </c>
      <c r="B42" s="53">
        <v>2</v>
      </c>
      <c r="C42" s="53">
        <v>3</v>
      </c>
      <c r="D42" s="53">
        <v>4</v>
      </c>
      <c r="E42" s="53">
        <v>5</v>
      </c>
      <c r="F42" s="53">
        <v>6</v>
      </c>
      <c r="G42" s="53">
        <v>7</v>
      </c>
      <c r="H42" s="54"/>
    </row>
    <row r="43" spans="1:10" ht="10.199999999999999" customHeight="1" x14ac:dyDescent="0.2">
      <c r="A43" s="55" t="s">
        <v>50</v>
      </c>
      <c r="B43" s="56"/>
      <c r="C43" s="57"/>
      <c r="D43" s="57"/>
      <c r="E43" s="57"/>
      <c r="F43" s="57"/>
      <c r="G43" s="58"/>
      <c r="H43" s="59"/>
    </row>
    <row r="44" spans="1:10" ht="10.199999999999999" customHeight="1" x14ac:dyDescent="0.2">
      <c r="B44" s="60"/>
      <c r="C44" s="61"/>
      <c r="D44" s="62" t="str">
        <f>IFERROR(VLOOKUP($B44,блюда!$B$11:$I$65,4,FALSE)*$C44/100,"")</f>
        <v/>
      </c>
      <c r="E44" s="62" t="str">
        <f>IFERROR(VLOOKUP($B44,блюда!$B$11:$I$65,5,FALSE)*$C44/100,"")</f>
        <v/>
      </c>
      <c r="F44" s="62" t="str">
        <f>IFERROR(VLOOKUP($B44,блюда!$B$11:$I$65,6,FALSE)*$C44/100,"")</f>
        <v/>
      </c>
      <c r="G44" s="62" t="str">
        <f>IFERROR(VLOOKUP($B44,блюда!$B$11:$I$65,7,FALSE)*$C44/100,"")</f>
        <v/>
      </c>
      <c r="H44" s="62" t="str">
        <f>IFERROR(VLOOKUP($B44,блюда!$B$11:$I$65,8,FALSE),"")</f>
        <v/>
      </c>
    </row>
    <row r="45" spans="1:10" ht="10.199999999999999" customHeight="1" x14ac:dyDescent="0.2">
      <c r="B45" s="60"/>
      <c r="C45" s="61"/>
      <c r="D45" s="62" t="str">
        <f>IFERROR(VLOOKUP($B45,блюда!$B$11:$I$65,4,FALSE)*$C45/100,"")</f>
        <v/>
      </c>
      <c r="E45" s="62" t="str">
        <f>IFERROR(VLOOKUP($B45,блюда!$B$11:$I$65,5,FALSE)*$C45/100,"")</f>
        <v/>
      </c>
      <c r="F45" s="62" t="str">
        <f>IFERROR(VLOOKUP($B45,блюда!$B$11:$I$65,6,FALSE)*$C45/100,"")</f>
        <v/>
      </c>
      <c r="G45" s="62" t="str">
        <f>IFERROR(VLOOKUP($B45,блюда!$B$11:$I$65,7,FALSE)*$C45/100,"")</f>
        <v/>
      </c>
      <c r="H45" s="62" t="str">
        <f>IFERROR(VLOOKUP($B45,блюда!$B$11:$I$65,8,FALSE),"")</f>
        <v/>
      </c>
    </row>
    <row r="46" spans="1:10" s="63" customFormat="1" ht="10.199999999999999" customHeight="1" x14ac:dyDescent="0.2">
      <c r="B46" s="60"/>
      <c r="C46" s="61"/>
      <c r="D46" s="62" t="str">
        <f>IFERROR(VLOOKUP($B46,блюда!$B$11:$I$65,4,FALSE)*$C46/100,"")</f>
        <v/>
      </c>
      <c r="E46" s="62" t="str">
        <f>IFERROR(VLOOKUP($B46,блюда!$B$11:$I$65,5,FALSE)*$C46/100,"")</f>
        <v/>
      </c>
      <c r="F46" s="62" t="str">
        <f>IFERROR(VLOOKUP($B46,блюда!$B$11:$I$65,6,FALSE)*$C46/100,"")</f>
        <v/>
      </c>
      <c r="G46" s="62" t="str">
        <f>IFERROR(VLOOKUP($B46,блюда!$B$11:$I$65,7,FALSE)*$C46/100,"")</f>
        <v/>
      </c>
      <c r="H46" s="62" t="str">
        <f>IFERROR(VLOOKUP($B46,блюда!$B$11:$I$65,8,FALSE),"")</f>
        <v/>
      </c>
    </row>
    <row r="47" spans="1:10" s="63" customFormat="1" ht="10.199999999999999" customHeight="1" x14ac:dyDescent="0.2">
      <c r="B47" s="60"/>
      <c r="C47" s="61"/>
      <c r="D47" s="62" t="str">
        <f>IFERROR(VLOOKUP($B47,блюда!$B$11:$I$65,4,FALSE)*$C47/100,"")</f>
        <v/>
      </c>
      <c r="E47" s="62" t="str">
        <f>IFERROR(VLOOKUP($B47,блюда!$B$11:$I$65,5,FALSE)*$C47/100,"")</f>
        <v/>
      </c>
      <c r="F47" s="62" t="str">
        <f>IFERROR(VLOOKUP($B47,блюда!$B$11:$I$65,6,FALSE)*$C47/100,"")</f>
        <v/>
      </c>
      <c r="G47" s="62" t="str">
        <f>IFERROR(VLOOKUP($B47,блюда!$B$11:$I$65,7,FALSE)*$C47/100,"")</f>
        <v/>
      </c>
      <c r="H47" s="62" t="str">
        <f>IFERROR(VLOOKUP($B47,блюда!$B$11:$I$65,8,FALSE),"")</f>
        <v/>
      </c>
    </row>
    <row r="48" spans="1:10" s="63" customFormat="1" ht="10.199999999999999" customHeight="1" x14ac:dyDescent="0.2">
      <c r="B48" s="60"/>
      <c r="C48" s="61"/>
      <c r="D48" s="62" t="str">
        <f>IFERROR(VLOOKUP($B48,блюда!$B$11:$I$65,4,FALSE)*$C48/100,"")</f>
        <v/>
      </c>
      <c r="E48" s="62" t="str">
        <f>IFERROR(VLOOKUP($B48,блюда!$B$11:$I$65,5,FALSE)*$C48/100,"")</f>
        <v/>
      </c>
      <c r="F48" s="62" t="str">
        <f>IFERROR(VLOOKUP($B48,блюда!$B$11:$I$65,6,FALSE)*$C48/100,"")</f>
        <v/>
      </c>
      <c r="G48" s="62" t="str">
        <f>IFERROR(VLOOKUP($B48,блюда!$B$11:$I$65,7,FALSE)*$C48/100,"")</f>
        <v/>
      </c>
      <c r="H48" s="62" t="str">
        <f>IFERROR(VLOOKUP($B48,блюда!$B$11:$I$65,8,FALSE),"")</f>
        <v/>
      </c>
    </row>
    <row r="49" spans="1:8" s="63" customFormat="1" ht="10.199999999999999" customHeight="1" x14ac:dyDescent="0.2">
      <c r="B49" s="60"/>
      <c r="C49" s="61"/>
      <c r="D49" s="62" t="str">
        <f>IFERROR(VLOOKUP($B49,блюда!$B$11:$I$65,4,FALSE)*$C49/100,"")</f>
        <v/>
      </c>
      <c r="E49" s="62" t="str">
        <f>IFERROR(VLOOKUP($B49,блюда!$B$11:$I$65,5,FALSE)*$C49/100,"")</f>
        <v/>
      </c>
      <c r="F49" s="62" t="str">
        <f>IFERROR(VLOOKUP($B49,блюда!$B$11:$I$65,6,FALSE)*$C49/100,"")</f>
        <v/>
      </c>
      <c r="G49" s="62" t="str">
        <f>IFERROR(VLOOKUP($B49,блюда!$B$11:$I$65,7,FALSE)*$C49/100,"")</f>
        <v/>
      </c>
      <c r="H49" s="62" t="str">
        <f>IFERROR(VLOOKUP($B49,блюда!$B$11:$I$65,8,FALSE),"")</f>
        <v/>
      </c>
    </row>
    <row r="50" spans="1:8" ht="10.199999999999999" customHeight="1" x14ac:dyDescent="0.2">
      <c r="A50" s="64" t="s">
        <v>65</v>
      </c>
      <c r="B50" s="65"/>
      <c r="C50" s="66">
        <f>SUM(C44:C49)</f>
        <v>0</v>
      </c>
      <c r="D50" s="62">
        <f>SUM(D44:D49)</f>
        <v>0</v>
      </c>
      <c r="E50" s="62">
        <f>SUM(E44:E49)</f>
        <v>0</v>
      </c>
      <c r="F50" s="62">
        <f>SUM(F44:F49)</f>
        <v>0</v>
      </c>
      <c r="G50" s="69">
        <f>SUM(G44:G49)</f>
        <v>0</v>
      </c>
      <c r="H50" s="52"/>
    </row>
    <row r="51" spans="1:8" ht="10.199999999999999" customHeight="1" x14ac:dyDescent="0.2">
      <c r="A51" s="55" t="s">
        <v>10</v>
      </c>
      <c r="B51" s="56"/>
      <c r="C51" s="57"/>
      <c r="D51" s="57"/>
      <c r="E51" s="57"/>
      <c r="F51" s="57"/>
      <c r="G51" s="58"/>
      <c r="H51" s="59"/>
    </row>
    <row r="52" spans="1:8" ht="10.199999999999999" customHeight="1" x14ac:dyDescent="0.2">
      <c r="B52" s="60" t="s">
        <v>78</v>
      </c>
      <c r="C52" s="61">
        <v>200</v>
      </c>
      <c r="D52" s="62">
        <f>IFERROR(VLOOKUP($B52,блюда!$B$11:$I$65,4,FALSE)*$C52/100,"")</f>
        <v>6</v>
      </c>
      <c r="E52" s="62">
        <f>IFERROR(VLOOKUP($B52,блюда!$B$11:$I$65,5,FALSE)*$C52/100,"")</f>
        <v>6</v>
      </c>
      <c r="F52" s="62">
        <f>IFERROR(VLOOKUP($B52,блюда!$B$11:$I$65,6,FALSE)*$C52/100,"")</f>
        <v>16</v>
      </c>
      <c r="G52" s="62">
        <f>IFERROR(VLOOKUP($B52,блюда!$B$11:$I$65,7,FALSE)*$C52/100,"")</f>
        <v>144</v>
      </c>
      <c r="H52" s="62" t="str">
        <f>IFERROR(VLOOKUP($B52,блюда!$B$11:$I$65,8,FALSE),"")</f>
        <v>132 (1) /107 (1)</v>
      </c>
    </row>
    <row r="53" spans="1:8" ht="10.199999999999999" customHeight="1" x14ac:dyDescent="0.2">
      <c r="B53" s="60" t="s">
        <v>89</v>
      </c>
      <c r="C53" s="61">
        <v>200</v>
      </c>
      <c r="D53" s="62">
        <f>IFERROR(VLOOKUP($B53,блюда!$B$11:$I$65,4,FALSE)*$C53/100,"")</f>
        <v>4</v>
      </c>
      <c r="E53" s="62">
        <f>IFERROR(VLOOKUP($B53,блюда!$B$11:$I$65,5,FALSE)*$C53/100,"")</f>
        <v>6</v>
      </c>
      <c r="F53" s="62">
        <f>IFERROR(VLOOKUP($B53,блюда!$B$11:$I$65,6,FALSE)*$C53/100,"")</f>
        <v>50</v>
      </c>
      <c r="G53" s="62">
        <f>IFERROR(VLOOKUP($B53,блюда!$B$11:$I$65,7,FALSE)*$C53/100,"")</f>
        <v>284</v>
      </c>
      <c r="H53" s="62" t="str">
        <f>IFERROR(VLOOKUP($B53,блюда!$B$11:$I$65,8,FALSE),"")</f>
        <v>304 (3)</v>
      </c>
    </row>
    <row r="54" spans="1:8" s="63" customFormat="1" ht="10.199999999999999" customHeight="1" x14ac:dyDescent="0.2">
      <c r="B54" s="60" t="s">
        <v>147</v>
      </c>
      <c r="C54" s="61">
        <v>100</v>
      </c>
      <c r="D54" s="62">
        <f>IFERROR(VLOOKUP($B54,блюда!$B$11:$I$65,4,FALSE)*$C54/100,"")</f>
        <v>17.25</v>
      </c>
      <c r="E54" s="62">
        <f>IFERROR(VLOOKUP($B54,блюда!$B$11:$I$65,5,FALSE)*$C54/100,"")</f>
        <v>14</v>
      </c>
      <c r="F54" s="62">
        <f>IFERROR(VLOOKUP($B54,блюда!$B$11:$I$65,6,FALSE)*$C54/100,"")</f>
        <v>4.125</v>
      </c>
      <c r="G54" s="62">
        <f>IFERROR(VLOOKUP($B54,блюда!$B$11:$I$65,7,FALSE)*$C54/100,"")</f>
        <v>211.75</v>
      </c>
      <c r="H54" s="62" t="str">
        <f>IFERROR(VLOOKUP($B54,блюда!$B$11:$I$65,8,FALSE),"")</f>
        <v>260 (2)</v>
      </c>
    </row>
    <row r="55" spans="1:8" s="63" customFormat="1" ht="10.199999999999999" customHeight="1" x14ac:dyDescent="0.2">
      <c r="B55" s="60" t="s">
        <v>23</v>
      </c>
      <c r="C55" s="61">
        <v>200</v>
      </c>
      <c r="D55" s="62">
        <f>IFERROR(VLOOKUP($B55,блюда!$B$11:$I$65,4,FALSE)*$C55/100,"")</f>
        <v>0.2</v>
      </c>
      <c r="E55" s="62">
        <f>IFERROR(VLOOKUP($B55,блюда!$B$11:$I$65,5,FALSE)*$C55/100,"")</f>
        <v>0</v>
      </c>
      <c r="F55" s="62">
        <f>IFERROR(VLOOKUP($B55,блюда!$B$11:$I$65,6,FALSE)*$C55/100,"")</f>
        <v>6.5</v>
      </c>
      <c r="G55" s="62">
        <f>IFERROR(VLOOKUP($B55,блюда!$B$11:$I$65,7,FALSE)*$C55/100,"")</f>
        <v>26.4</v>
      </c>
      <c r="H55" s="62" t="str">
        <f>IFERROR(VLOOKUP($B55,блюда!$B$11:$I$65,8,FALSE),"")</f>
        <v>685 (1)</v>
      </c>
    </row>
    <row r="56" spans="1:8" ht="10.199999999999999" customHeight="1" x14ac:dyDescent="0.2">
      <c r="B56" s="60" t="s">
        <v>7</v>
      </c>
      <c r="C56" s="61">
        <v>30</v>
      </c>
      <c r="D56" s="62">
        <f>IFERROR(VLOOKUP($B56,блюда!$B$11:$I$65,4,FALSE)*$C56/100,"")</f>
        <v>2.7</v>
      </c>
      <c r="E56" s="62">
        <f>IFERROR(VLOOKUP($B56,блюда!$B$11:$I$65,5,FALSE)*$C56/100,"")</f>
        <v>0.3</v>
      </c>
      <c r="F56" s="62">
        <f>IFERROR(VLOOKUP($B56,блюда!$B$11:$I$65,6,FALSE)*$C56/100,"")</f>
        <v>17.100000000000001</v>
      </c>
      <c r="G56" s="62">
        <f>IFERROR(VLOOKUP($B56,блюда!$B$11:$I$65,7,FALSE)*$C56/100,"")</f>
        <v>94.8</v>
      </c>
      <c r="H56" s="62" t="str">
        <f>IFERROR(VLOOKUP($B56,блюда!$B$11:$I$65,8,FALSE),"")</f>
        <v>т/н</v>
      </c>
    </row>
    <row r="57" spans="1:8" ht="10.199999999999999" customHeight="1" x14ac:dyDescent="0.2">
      <c r="B57" s="60" t="s">
        <v>8</v>
      </c>
      <c r="C57" s="61">
        <v>30</v>
      </c>
      <c r="D57" s="62">
        <f>IFERROR(VLOOKUP($B57,блюда!$B$11:$I$65,4,FALSE)*$C57/100,"")</f>
        <v>0.3</v>
      </c>
      <c r="E57" s="62">
        <f>IFERROR(VLOOKUP($B57,блюда!$B$11:$I$65,5,FALSE)*$C57/100,"")</f>
        <v>0.3</v>
      </c>
      <c r="F57" s="62">
        <f>IFERROR(VLOOKUP($B57,блюда!$B$11:$I$65,6,FALSE)*$C57/100,"")</f>
        <v>9.9</v>
      </c>
      <c r="G57" s="62">
        <f>IFERROR(VLOOKUP($B57,блюда!$B$11:$I$65,7,FALSE)*$C57/100,"")</f>
        <v>81.900000000000006</v>
      </c>
      <c r="H57" s="62" t="str">
        <f>IFERROR(VLOOKUP($B57,блюда!$B$11:$I$65,8,FALSE),"")</f>
        <v>т/н</v>
      </c>
    </row>
    <row r="58" spans="1:8" ht="10.199999999999999" customHeight="1" x14ac:dyDescent="0.2">
      <c r="B58" s="60"/>
      <c r="C58" s="61"/>
      <c r="D58" s="62" t="str">
        <f>IFERROR(VLOOKUP($B58,блюда!$B$11:$I$65,4,FALSE)*$C58/100,"")</f>
        <v/>
      </c>
      <c r="E58" s="62" t="str">
        <f>IFERROR(VLOOKUP($B58,блюда!$B$11:$I$65,5,FALSE)*$C58/100,"")</f>
        <v/>
      </c>
      <c r="F58" s="62" t="str">
        <f>IFERROR(VLOOKUP($B58,блюда!$B$11:$I$65,6,FALSE)*$C58/100,"")</f>
        <v/>
      </c>
      <c r="G58" s="62" t="str">
        <f>IFERROR(VLOOKUP($B58,блюда!$B$11:$I$65,7,FALSE)*$C58/100,"")</f>
        <v/>
      </c>
      <c r="H58" s="62" t="str">
        <f>IFERROR(VLOOKUP($B58,блюда!$B$11:$I$65,8,FALSE),"")</f>
        <v/>
      </c>
    </row>
    <row r="59" spans="1:8" x14ac:dyDescent="0.2">
      <c r="A59" s="67" t="s">
        <v>66</v>
      </c>
      <c r="B59" s="68"/>
      <c r="C59" s="66">
        <f>SUM(C52:C58)</f>
        <v>760</v>
      </c>
      <c r="D59" s="62">
        <f>SUM(D52:D58)</f>
        <v>30.45</v>
      </c>
      <c r="E59" s="62">
        <f>SUM(E52:E58)</f>
        <v>26.6</v>
      </c>
      <c r="F59" s="62">
        <f>SUM(F52:F58)</f>
        <v>103.625</v>
      </c>
      <c r="G59" s="69">
        <f>SUM(G52:G58)</f>
        <v>842.84999999999991</v>
      </c>
      <c r="H59" s="52"/>
    </row>
    <row r="60" spans="1:8" x14ac:dyDescent="0.2">
      <c r="A60" s="67" t="s">
        <v>67</v>
      </c>
      <c r="B60" s="68"/>
      <c r="C60" s="66">
        <f>SUM(C50,C59)</f>
        <v>760</v>
      </c>
      <c r="D60" s="62">
        <f>SUM(D50,D59)</f>
        <v>30.45</v>
      </c>
      <c r="E60" s="62">
        <f>SUM(E50,E59)</f>
        <v>26.6</v>
      </c>
      <c r="F60" s="62">
        <f>SUM(F50,F59)</f>
        <v>103.625</v>
      </c>
      <c r="G60" s="69">
        <f>SUM(G50,G59)</f>
        <v>842.84999999999991</v>
      </c>
      <c r="H60" s="52"/>
    </row>
    <row r="61" spans="1:8" x14ac:dyDescent="0.2">
      <c r="A61" s="74"/>
      <c r="B61" s="75"/>
      <c r="C61" s="74"/>
      <c r="D61" s="76"/>
      <c r="E61" s="76"/>
      <c r="F61" s="76"/>
      <c r="G61" s="77"/>
      <c r="H61" s="78"/>
    </row>
    <row r="62" spans="1:8" x14ac:dyDescent="0.2">
      <c r="A62" s="74"/>
      <c r="B62" s="75"/>
      <c r="C62" s="74"/>
      <c r="D62" s="76"/>
      <c r="E62" s="76"/>
      <c r="F62" s="76"/>
      <c r="G62" s="77"/>
      <c r="H62" s="78"/>
    </row>
    <row r="63" spans="1:8" x14ac:dyDescent="0.2">
      <c r="A63" s="74"/>
      <c r="B63" s="75"/>
      <c r="C63" s="74"/>
      <c r="D63" s="76"/>
      <c r="E63" s="76"/>
      <c r="F63" s="76"/>
      <c r="G63" s="77"/>
      <c r="H63" s="78"/>
    </row>
    <row r="64" spans="1:8" x14ac:dyDescent="0.2">
      <c r="A64" s="74"/>
      <c r="B64" s="75"/>
      <c r="C64" s="74"/>
      <c r="D64" s="76"/>
      <c r="E64" s="76"/>
      <c r="F64" s="76"/>
      <c r="G64" s="77"/>
      <c r="H64" s="78"/>
    </row>
    <row r="70" spans="1:10" x14ac:dyDescent="0.2">
      <c r="A70" s="88" t="s">
        <v>134</v>
      </c>
      <c r="B70" s="88"/>
      <c r="C70" s="88"/>
      <c r="D70" s="88"/>
      <c r="E70" s="88"/>
      <c r="F70" s="88"/>
      <c r="G70" s="88"/>
      <c r="H70" s="88"/>
      <c r="I70" s="79"/>
      <c r="J70" s="79"/>
    </row>
    <row r="71" spans="1:10" x14ac:dyDescent="0.2">
      <c r="A71" s="90" t="s">
        <v>24</v>
      </c>
      <c r="B71" s="90"/>
      <c r="C71" s="90"/>
      <c r="D71" s="90"/>
      <c r="E71" s="90"/>
      <c r="F71" s="90"/>
      <c r="G71" s="90"/>
      <c r="H71" s="90"/>
      <c r="I71" s="90"/>
      <c r="J71" s="90"/>
    </row>
    <row r="72" spans="1:10" x14ac:dyDescent="0.2">
      <c r="A72" s="91"/>
      <c r="B72" s="91"/>
      <c r="C72" s="91"/>
      <c r="D72" s="91"/>
      <c r="E72" s="91"/>
      <c r="F72" s="91"/>
      <c r="G72" s="91"/>
      <c r="H72" s="91"/>
      <c r="I72" s="91"/>
      <c r="J72" s="91"/>
    </row>
    <row r="73" spans="1:10" x14ac:dyDescent="0.2">
      <c r="A73" s="41" t="s">
        <v>0</v>
      </c>
      <c r="B73" s="42"/>
      <c r="C73" s="71" t="s">
        <v>138</v>
      </c>
      <c r="D73" s="72" t="s">
        <v>141</v>
      </c>
      <c r="E73" s="72"/>
      <c r="F73" s="43" t="s">
        <v>30</v>
      </c>
      <c r="G73" s="70" t="s">
        <v>144</v>
      </c>
      <c r="H73" s="44" t="s">
        <v>136</v>
      </c>
      <c r="I73" s="79"/>
      <c r="J73" s="79"/>
    </row>
    <row r="74" spans="1:10" x14ac:dyDescent="0.2">
      <c r="A74" s="79"/>
      <c r="B74" s="42"/>
      <c r="C74" s="73" t="s">
        <v>140</v>
      </c>
      <c r="D74" s="45">
        <v>1</v>
      </c>
      <c r="E74" s="46"/>
      <c r="F74" s="79"/>
      <c r="G74" s="47"/>
      <c r="H74" s="48"/>
      <c r="I74" s="89"/>
      <c r="J74" s="89"/>
    </row>
    <row r="75" spans="1:10" ht="20.399999999999999" x14ac:dyDescent="0.2">
      <c r="A75" s="87" t="s">
        <v>26</v>
      </c>
      <c r="B75" s="87" t="s">
        <v>27</v>
      </c>
      <c r="C75" s="87" t="s">
        <v>28</v>
      </c>
      <c r="D75" s="87" t="s">
        <v>1</v>
      </c>
      <c r="E75" s="87"/>
      <c r="F75" s="87"/>
      <c r="G75" s="87" t="s">
        <v>2</v>
      </c>
      <c r="H75" s="50" t="s">
        <v>29</v>
      </c>
    </row>
    <row r="76" spans="1:10" x14ac:dyDescent="0.2">
      <c r="A76" s="87"/>
      <c r="B76" s="87"/>
      <c r="C76" s="87"/>
      <c r="D76" s="80" t="s">
        <v>3</v>
      </c>
      <c r="E76" s="80" t="s">
        <v>4</v>
      </c>
      <c r="F76" s="80" t="s">
        <v>5</v>
      </c>
      <c r="G76" s="87"/>
      <c r="H76" s="52"/>
    </row>
    <row r="77" spans="1:10" x14ac:dyDescent="0.2">
      <c r="A77" s="53">
        <v>1</v>
      </c>
      <c r="B77" s="53">
        <v>2</v>
      </c>
      <c r="C77" s="53">
        <v>3</v>
      </c>
      <c r="D77" s="53">
        <v>4</v>
      </c>
      <c r="E77" s="53">
        <v>5</v>
      </c>
      <c r="F77" s="53">
        <v>6</v>
      </c>
      <c r="G77" s="53">
        <v>7</v>
      </c>
      <c r="H77" s="54"/>
    </row>
    <row r="78" spans="1:10" ht="10.199999999999999" customHeight="1" x14ac:dyDescent="0.2">
      <c r="A78" s="55" t="s">
        <v>50</v>
      </c>
      <c r="B78" s="56"/>
      <c r="C78" s="57"/>
      <c r="D78" s="57"/>
      <c r="E78" s="57"/>
      <c r="F78" s="57"/>
      <c r="G78" s="58"/>
      <c r="H78" s="59"/>
    </row>
    <row r="79" spans="1:10" ht="10.199999999999999" customHeight="1" x14ac:dyDescent="0.2">
      <c r="B79" s="60"/>
      <c r="C79" s="61"/>
      <c r="D79" s="62" t="str">
        <f>IFERROR(VLOOKUP($B79,блюда!$B$11:$I$65,4,FALSE)*$C79/100,"")</f>
        <v/>
      </c>
      <c r="E79" s="62" t="str">
        <f>IFERROR(VLOOKUP($B79,блюда!$B$11:$I$65,5,FALSE)*$C79/100,"")</f>
        <v/>
      </c>
      <c r="F79" s="62" t="str">
        <f>IFERROR(VLOOKUP($B79,блюда!$B$11:$I$65,6,FALSE)*$C79/100,"")</f>
        <v/>
      </c>
      <c r="G79" s="62" t="str">
        <f>IFERROR(VLOOKUP($B79,блюда!$B$11:$I$65,7,FALSE)*$C79/100,"")</f>
        <v/>
      </c>
      <c r="H79" s="62" t="str">
        <f>IFERROR(VLOOKUP($B79,блюда!$B$11:$I$65,8,FALSE),"")</f>
        <v/>
      </c>
    </row>
    <row r="80" spans="1:10" ht="10.199999999999999" customHeight="1" x14ac:dyDescent="0.2">
      <c r="B80" s="60"/>
      <c r="C80" s="61"/>
      <c r="D80" s="62" t="str">
        <f>IFERROR(VLOOKUP($B80,блюда!$B$11:$I$65,4,FALSE)*$C80/100,"")</f>
        <v/>
      </c>
      <c r="E80" s="62" t="str">
        <f>IFERROR(VLOOKUP($B80,блюда!$B$11:$I$65,5,FALSE)*$C80/100,"")</f>
        <v/>
      </c>
      <c r="F80" s="62" t="str">
        <f>IFERROR(VLOOKUP($B80,блюда!$B$11:$I$65,6,FALSE)*$C80/100,"")</f>
        <v/>
      </c>
      <c r="G80" s="62" t="str">
        <f>IFERROR(VLOOKUP($B80,блюда!$B$11:$I$65,7,FALSE)*$C80/100,"")</f>
        <v/>
      </c>
      <c r="H80" s="62" t="str">
        <f>IFERROR(VLOOKUP($B80,блюда!$B$11:$I$65,8,FALSE),"")</f>
        <v/>
      </c>
    </row>
    <row r="81" spans="1:8" s="63" customFormat="1" ht="10.199999999999999" customHeight="1" x14ac:dyDescent="0.2">
      <c r="B81" s="60"/>
      <c r="C81" s="61"/>
      <c r="D81" s="62" t="str">
        <f>IFERROR(VLOOKUP($B81,блюда!$B$11:$I$65,4,FALSE)*$C81/100,"")</f>
        <v/>
      </c>
      <c r="E81" s="62" t="str">
        <f>IFERROR(VLOOKUP($B81,блюда!$B$11:$I$65,5,FALSE)*$C81/100,"")</f>
        <v/>
      </c>
      <c r="F81" s="62" t="str">
        <f>IFERROR(VLOOKUP($B81,блюда!$B$11:$I$65,6,FALSE)*$C81/100,"")</f>
        <v/>
      </c>
      <c r="G81" s="62" t="str">
        <f>IFERROR(VLOOKUP($B81,блюда!$B$11:$I$65,7,FALSE)*$C81/100,"")</f>
        <v/>
      </c>
      <c r="H81" s="62" t="str">
        <f>IFERROR(VLOOKUP($B81,блюда!$B$11:$I$65,8,FALSE),"")</f>
        <v/>
      </c>
    </row>
    <row r="82" spans="1:8" s="63" customFormat="1" ht="10.199999999999999" customHeight="1" x14ac:dyDescent="0.2">
      <c r="B82" s="60"/>
      <c r="C82" s="61"/>
      <c r="D82" s="62" t="str">
        <f>IFERROR(VLOOKUP($B82,блюда!$B$11:$I$65,4,FALSE)*$C82/100,"")</f>
        <v/>
      </c>
      <c r="E82" s="62" t="str">
        <f>IFERROR(VLOOKUP($B82,блюда!$B$11:$I$65,5,FALSE)*$C82/100,"")</f>
        <v/>
      </c>
      <c r="F82" s="62" t="str">
        <f>IFERROR(VLOOKUP($B82,блюда!$B$11:$I$65,6,FALSE)*$C82/100,"")</f>
        <v/>
      </c>
      <c r="G82" s="62" t="str">
        <f>IFERROR(VLOOKUP($B82,блюда!$B$11:$I$65,7,FALSE)*$C82/100,"")</f>
        <v/>
      </c>
      <c r="H82" s="62" t="str">
        <f>IFERROR(VLOOKUP($B82,блюда!$B$11:$I$65,8,FALSE),"")</f>
        <v/>
      </c>
    </row>
    <row r="83" spans="1:8" s="63" customFormat="1" ht="10.199999999999999" customHeight="1" x14ac:dyDescent="0.2">
      <c r="B83" s="60"/>
      <c r="C83" s="61"/>
      <c r="D83" s="62" t="str">
        <f>IFERROR(VLOOKUP($B83,блюда!$B$11:$I$65,4,FALSE)*$C83/100,"")</f>
        <v/>
      </c>
      <c r="E83" s="62" t="str">
        <f>IFERROR(VLOOKUP($B83,блюда!$B$11:$I$65,5,FALSE)*$C83/100,"")</f>
        <v/>
      </c>
      <c r="F83" s="62" t="str">
        <f>IFERROR(VLOOKUP($B83,блюда!$B$11:$I$65,6,FALSE)*$C83/100,"")</f>
        <v/>
      </c>
      <c r="G83" s="62" t="str">
        <f>IFERROR(VLOOKUP($B83,блюда!$B$11:$I$65,7,FALSE)*$C83/100,"")</f>
        <v/>
      </c>
      <c r="H83" s="62" t="str">
        <f>IFERROR(VLOOKUP($B83,блюда!$B$11:$I$65,8,FALSE),"")</f>
        <v/>
      </c>
    </row>
    <row r="84" spans="1:8" s="63" customFormat="1" ht="10.199999999999999" customHeight="1" x14ac:dyDescent="0.2">
      <c r="B84" s="60"/>
      <c r="C84" s="61"/>
      <c r="D84" s="62" t="str">
        <f>IFERROR(VLOOKUP($B84,блюда!$B$11:$I$65,4,FALSE)*$C84/100,"")</f>
        <v/>
      </c>
      <c r="E84" s="62" t="str">
        <f>IFERROR(VLOOKUP($B84,блюда!$B$11:$I$65,5,FALSE)*$C84/100,"")</f>
        <v/>
      </c>
      <c r="F84" s="62" t="str">
        <f>IFERROR(VLOOKUP($B84,блюда!$B$11:$I$65,6,FALSE)*$C84/100,"")</f>
        <v/>
      </c>
      <c r="G84" s="62" t="str">
        <f>IFERROR(VLOOKUP($B84,блюда!$B$11:$I$65,7,FALSE)*$C84/100,"")</f>
        <v/>
      </c>
      <c r="H84" s="62" t="str">
        <f>IFERROR(VLOOKUP($B84,блюда!$B$11:$I$65,8,FALSE),"")</f>
        <v/>
      </c>
    </row>
    <row r="85" spans="1:8" ht="10.199999999999999" customHeight="1" x14ac:dyDescent="0.2">
      <c r="A85" s="64" t="s">
        <v>65</v>
      </c>
      <c r="B85" s="65"/>
      <c r="C85" s="66">
        <f>SUM(C79:C84)</f>
        <v>0</v>
      </c>
      <c r="D85" s="62">
        <f>SUM(D79:D84)</f>
        <v>0</v>
      </c>
      <c r="E85" s="62">
        <f>SUM(E79:E84)</f>
        <v>0</v>
      </c>
      <c r="F85" s="62">
        <f>SUM(F79:F84)</f>
        <v>0</v>
      </c>
      <c r="G85" s="69">
        <f>SUM(G79:G84)</f>
        <v>0</v>
      </c>
      <c r="H85" s="52"/>
    </row>
    <row r="86" spans="1:8" ht="10.199999999999999" customHeight="1" x14ac:dyDescent="0.2">
      <c r="A86" s="55" t="s">
        <v>10</v>
      </c>
      <c r="B86" s="56"/>
      <c r="C86" s="57"/>
      <c r="D86" s="57"/>
      <c r="E86" s="57"/>
      <c r="F86" s="57"/>
      <c r="G86" s="58"/>
      <c r="H86" s="59"/>
    </row>
    <row r="87" spans="1:8" ht="10.199999999999999" customHeight="1" x14ac:dyDescent="0.2">
      <c r="B87" s="60" t="s">
        <v>71</v>
      </c>
      <c r="C87" s="61">
        <v>250</v>
      </c>
      <c r="D87" s="62">
        <f>IFERROR(VLOOKUP($B87,блюда!$B$11:$I$65,4,FALSE)*$C87/100,"")</f>
        <v>7.5</v>
      </c>
      <c r="E87" s="62">
        <f>IFERROR(VLOOKUP($B87,блюда!$B$11:$I$65,5,FALSE)*$C87/100,"")</f>
        <v>5</v>
      </c>
      <c r="F87" s="62">
        <f>IFERROR(VLOOKUP($B87,блюда!$B$11:$I$65,6,FALSE)*$C87/100,"")</f>
        <v>20</v>
      </c>
      <c r="G87" s="62">
        <f>IFERROR(VLOOKUP($B87,блюда!$B$11:$I$65,7,FALSE)*$C87/100,"")</f>
        <v>167.5</v>
      </c>
      <c r="H87" s="62" t="str">
        <f>IFERROR(VLOOKUP($B87,блюда!$B$11:$I$65,8,FALSE),"")</f>
        <v>138(1) / 107(1)</v>
      </c>
    </row>
    <row r="88" spans="1:8" ht="10.199999999999999" customHeight="1" x14ac:dyDescent="0.2">
      <c r="B88" s="60" t="s">
        <v>20</v>
      </c>
      <c r="C88" s="61">
        <v>180</v>
      </c>
      <c r="D88" s="62">
        <f>IFERROR(VLOOKUP($B88,блюда!$B$11:$I$65,4,FALSE)*$C88/100,"")</f>
        <v>9</v>
      </c>
      <c r="E88" s="62">
        <f>IFERROR(VLOOKUP($B88,блюда!$B$11:$I$65,5,FALSE)*$C88/100,"")</f>
        <v>7.2</v>
      </c>
      <c r="F88" s="62">
        <f>IFERROR(VLOOKUP($B88,блюда!$B$11:$I$65,6,FALSE)*$C88/100,"")</f>
        <v>52.2</v>
      </c>
      <c r="G88" s="62">
        <f>IFERROR(VLOOKUP($B88,блюда!$B$11:$I$65,7,FALSE)*$C88/100,"")</f>
        <v>315</v>
      </c>
      <c r="H88" s="62" t="str">
        <f>IFERROR(VLOOKUP($B88,блюда!$B$11:$I$65,8,FALSE),"")</f>
        <v>302 (3)</v>
      </c>
    </row>
    <row r="89" spans="1:8" s="63" customFormat="1" ht="10.199999999999999" customHeight="1" x14ac:dyDescent="0.2">
      <c r="B89" s="60" t="s">
        <v>17</v>
      </c>
      <c r="C89" s="61">
        <v>100</v>
      </c>
      <c r="D89" s="62">
        <f>IFERROR(VLOOKUP($B89,блюда!$B$11:$I$65,4,FALSE)*$C89/100,"")</f>
        <v>1</v>
      </c>
      <c r="E89" s="62">
        <f>IFERROR(VLOOKUP($B89,блюда!$B$11:$I$65,5,FALSE)*$C89/100,"")</f>
        <v>0</v>
      </c>
      <c r="F89" s="62">
        <f>IFERROR(VLOOKUP($B89,блюда!$B$11:$I$65,6,FALSE)*$C89/100,"")</f>
        <v>3</v>
      </c>
      <c r="G89" s="62">
        <f>IFERROR(VLOOKUP($B89,блюда!$B$11:$I$65,7,FALSE)*$C89/100,"")</f>
        <v>92.5</v>
      </c>
      <c r="H89" s="62" t="str">
        <f>IFERROR(VLOOKUP($B89,блюда!$B$11:$I$65,8,FALSE),"")</f>
        <v>229 (6)</v>
      </c>
    </row>
    <row r="90" spans="1:8" s="63" customFormat="1" ht="10.199999999999999" customHeight="1" x14ac:dyDescent="0.2">
      <c r="B90" s="60" t="s">
        <v>62</v>
      </c>
      <c r="C90" s="61">
        <v>200</v>
      </c>
      <c r="D90" s="62">
        <f>IFERROR(VLOOKUP($B90,блюда!$B$11:$I$65,4,FALSE)*$C90/100,"")</f>
        <v>0.3</v>
      </c>
      <c r="E90" s="62">
        <f>IFERROR(VLOOKUP($B90,блюда!$B$11:$I$65,5,FALSE)*$C90/100,"")</f>
        <v>0</v>
      </c>
      <c r="F90" s="62">
        <f>IFERROR(VLOOKUP($B90,блюда!$B$11:$I$65,6,FALSE)*$C90/100,"")</f>
        <v>6.7</v>
      </c>
      <c r="G90" s="62">
        <f>IFERROR(VLOOKUP($B90,блюда!$B$11:$I$65,7,FALSE)*$C90/100,"")</f>
        <v>27.6</v>
      </c>
      <c r="H90" s="62" t="str">
        <f>IFERROR(VLOOKUP($B90,блюда!$B$11:$I$65,8,FALSE),"")</f>
        <v>686 (1)</v>
      </c>
    </row>
    <row r="91" spans="1:8" ht="10.199999999999999" customHeight="1" x14ac:dyDescent="0.2">
      <c r="B91" s="60" t="s">
        <v>7</v>
      </c>
      <c r="C91" s="61">
        <v>30</v>
      </c>
      <c r="D91" s="62">
        <f>IFERROR(VLOOKUP($B91,блюда!$B$11:$I$65,4,FALSE)*$C91/100,"")</f>
        <v>2.7</v>
      </c>
      <c r="E91" s="62">
        <f>IFERROR(VLOOKUP($B91,блюда!$B$11:$I$65,5,FALSE)*$C91/100,"")</f>
        <v>0.3</v>
      </c>
      <c r="F91" s="62">
        <f>IFERROR(VLOOKUP($B91,блюда!$B$11:$I$65,6,FALSE)*$C91/100,"")</f>
        <v>17.100000000000001</v>
      </c>
      <c r="G91" s="62">
        <f>IFERROR(VLOOKUP($B91,блюда!$B$11:$I$65,7,FALSE)*$C91/100,"")</f>
        <v>94.8</v>
      </c>
      <c r="H91" s="62" t="str">
        <f>IFERROR(VLOOKUP($B91,блюда!$B$11:$I$65,8,FALSE),"")</f>
        <v>т/н</v>
      </c>
    </row>
    <row r="92" spans="1:8" ht="10.199999999999999" customHeight="1" x14ac:dyDescent="0.2">
      <c r="B92" s="60" t="s">
        <v>8</v>
      </c>
      <c r="C92" s="61">
        <v>30</v>
      </c>
      <c r="D92" s="62">
        <f>IFERROR(VLOOKUP($B92,блюда!$B$11:$I$65,4,FALSE)*$C92/100,"")</f>
        <v>0.3</v>
      </c>
      <c r="E92" s="62">
        <f>IFERROR(VLOOKUP($B92,блюда!$B$11:$I$65,5,FALSE)*$C92/100,"")</f>
        <v>0.3</v>
      </c>
      <c r="F92" s="62">
        <f>IFERROR(VLOOKUP($B92,блюда!$B$11:$I$65,6,FALSE)*$C92/100,"")</f>
        <v>9.9</v>
      </c>
      <c r="G92" s="62">
        <f>IFERROR(VLOOKUP($B92,блюда!$B$11:$I$65,7,FALSE)*$C92/100,"")</f>
        <v>81.900000000000006</v>
      </c>
      <c r="H92" s="62" t="str">
        <f>IFERROR(VLOOKUP($B92,блюда!$B$11:$I$65,8,FALSE),"")</f>
        <v>т/н</v>
      </c>
    </row>
    <row r="93" spans="1:8" ht="10.199999999999999" customHeight="1" x14ac:dyDescent="0.2">
      <c r="B93" s="60" t="s">
        <v>146</v>
      </c>
      <c r="C93" s="61">
        <v>30</v>
      </c>
      <c r="D93" s="62">
        <f>IFERROR(VLOOKUP($B93,блюда!$B$11:$I$65,4,FALSE)*$C93/100,"")</f>
        <v>2.37</v>
      </c>
      <c r="E93" s="62">
        <f>IFERROR(VLOOKUP($B93,блюда!$B$11:$I$65,5,FALSE)*$C93/100,"")</f>
        <v>1.2</v>
      </c>
      <c r="F93" s="62">
        <f>IFERROR(VLOOKUP($B93,блюда!$B$11:$I$65,6,FALSE)*$C93/100,"")</f>
        <v>16.8</v>
      </c>
      <c r="G93" s="62">
        <f>IFERROR(VLOOKUP($B93,блюда!$B$11:$I$65,7,FALSE)*$C93/100,"")</f>
        <v>87</v>
      </c>
      <c r="H93" s="62" t="str">
        <f>IFERROR(VLOOKUP($B93,блюда!$B$11:$I$65,8,FALSE),"")</f>
        <v>т/н</v>
      </c>
    </row>
    <row r="94" spans="1:8" x14ac:dyDescent="0.2">
      <c r="A94" s="67" t="s">
        <v>66</v>
      </c>
      <c r="B94" s="68"/>
      <c r="C94" s="66">
        <f>SUM(C87:C93)</f>
        <v>820</v>
      </c>
      <c r="D94" s="62">
        <f>SUM(D87:D93)</f>
        <v>23.17</v>
      </c>
      <c r="E94" s="62">
        <f>SUM(E87:E93)</f>
        <v>14</v>
      </c>
      <c r="F94" s="62">
        <f>SUM(F87:F93)</f>
        <v>125.7</v>
      </c>
      <c r="G94" s="69">
        <f>SUM(G87:G93)</f>
        <v>866.3</v>
      </c>
      <c r="H94" s="52"/>
    </row>
    <row r="95" spans="1:8" x14ac:dyDescent="0.2">
      <c r="A95" s="67" t="s">
        <v>67</v>
      </c>
      <c r="B95" s="68"/>
      <c r="C95" s="66">
        <f>SUM(C85,C94)</f>
        <v>820</v>
      </c>
      <c r="D95" s="62">
        <f>SUM(D85,D94)</f>
        <v>23.17</v>
      </c>
      <c r="E95" s="62">
        <f>SUM(E85,E94)</f>
        <v>14</v>
      </c>
      <c r="F95" s="62">
        <f>SUM(F85,F94)</f>
        <v>125.7</v>
      </c>
      <c r="G95" s="69">
        <f>SUM(G85,G94)</f>
        <v>866.3</v>
      </c>
      <c r="H95" s="52"/>
    </row>
    <row r="96" spans="1:8" x14ac:dyDescent="0.2">
      <c r="A96" s="74"/>
      <c r="B96" s="75"/>
      <c r="C96" s="74"/>
      <c r="D96" s="76"/>
      <c r="E96" s="76"/>
      <c r="F96" s="76"/>
      <c r="G96" s="77"/>
      <c r="H96" s="78"/>
    </row>
    <row r="97" spans="1:10" x14ac:dyDescent="0.2">
      <c r="A97" s="74"/>
      <c r="B97" s="75"/>
      <c r="C97" s="74"/>
      <c r="D97" s="76"/>
      <c r="E97" s="76"/>
      <c r="F97" s="76"/>
      <c r="G97" s="77"/>
      <c r="H97" s="78"/>
    </row>
    <row r="98" spans="1:10" x14ac:dyDescent="0.2">
      <c r="A98" s="74"/>
      <c r="B98" s="75"/>
      <c r="C98" s="74"/>
      <c r="D98" s="76"/>
      <c r="E98" s="76"/>
      <c r="F98" s="76"/>
      <c r="G98" s="77"/>
      <c r="H98" s="78"/>
    </row>
    <row r="99" spans="1:10" x14ac:dyDescent="0.2">
      <c r="A99" s="74"/>
      <c r="B99" s="75"/>
      <c r="C99" s="74"/>
      <c r="D99" s="76"/>
      <c r="E99" s="76"/>
      <c r="F99" s="76"/>
      <c r="G99" s="77"/>
      <c r="H99" s="78"/>
    </row>
    <row r="100" spans="1:10" x14ac:dyDescent="0.2">
      <c r="A100" s="74"/>
      <c r="B100" s="75"/>
      <c r="C100" s="74"/>
      <c r="D100" s="76"/>
      <c r="E100" s="76"/>
      <c r="F100" s="76"/>
      <c r="G100" s="77"/>
      <c r="H100" s="78"/>
    </row>
    <row r="105" spans="1:10" x14ac:dyDescent="0.2">
      <c r="A105" s="88" t="s">
        <v>134</v>
      </c>
      <c r="B105" s="88"/>
      <c r="C105" s="88"/>
      <c r="D105" s="88"/>
      <c r="E105" s="88"/>
      <c r="F105" s="88"/>
      <c r="G105" s="88"/>
      <c r="H105" s="88"/>
      <c r="I105" s="79"/>
      <c r="J105" s="79"/>
    </row>
    <row r="106" spans="1:10" x14ac:dyDescent="0.2">
      <c r="A106" s="90" t="s">
        <v>24</v>
      </c>
      <c r="B106" s="90"/>
      <c r="C106" s="90"/>
      <c r="D106" s="90"/>
      <c r="E106" s="90"/>
      <c r="F106" s="90"/>
      <c r="G106" s="90"/>
      <c r="H106" s="90"/>
      <c r="I106" s="90"/>
      <c r="J106" s="90"/>
    </row>
    <row r="107" spans="1:10" x14ac:dyDescent="0.2">
      <c r="A107" s="91"/>
      <c r="B107" s="91"/>
      <c r="C107" s="91"/>
      <c r="D107" s="91"/>
      <c r="E107" s="91"/>
      <c r="F107" s="91"/>
      <c r="G107" s="91"/>
      <c r="H107" s="91"/>
      <c r="I107" s="91"/>
      <c r="J107" s="91"/>
    </row>
    <row r="108" spans="1:10" x14ac:dyDescent="0.2">
      <c r="A108" s="41" t="s">
        <v>0</v>
      </c>
      <c r="B108" s="42"/>
      <c r="C108" s="71" t="s">
        <v>138</v>
      </c>
      <c r="D108" s="72" t="s">
        <v>142</v>
      </c>
      <c r="E108" s="72"/>
      <c r="F108" s="43" t="s">
        <v>30</v>
      </c>
      <c r="G108" s="70" t="s">
        <v>144</v>
      </c>
      <c r="H108" s="44" t="s">
        <v>136</v>
      </c>
      <c r="I108" s="79"/>
      <c r="J108" s="79"/>
    </row>
    <row r="109" spans="1:10" x14ac:dyDescent="0.2">
      <c r="A109" s="79"/>
      <c r="B109" s="42"/>
      <c r="C109" s="73" t="s">
        <v>140</v>
      </c>
      <c r="D109" s="45">
        <v>1</v>
      </c>
      <c r="E109" s="46"/>
      <c r="F109" s="79"/>
      <c r="G109" s="47"/>
      <c r="H109" s="48"/>
      <c r="I109" s="89"/>
      <c r="J109" s="89"/>
    </row>
    <row r="110" spans="1:10" ht="20.399999999999999" x14ac:dyDescent="0.2">
      <c r="A110" s="87" t="s">
        <v>26</v>
      </c>
      <c r="B110" s="87" t="s">
        <v>27</v>
      </c>
      <c r="C110" s="87" t="s">
        <v>28</v>
      </c>
      <c r="D110" s="87" t="s">
        <v>1</v>
      </c>
      <c r="E110" s="87"/>
      <c r="F110" s="87"/>
      <c r="G110" s="87" t="s">
        <v>2</v>
      </c>
      <c r="H110" s="50" t="s">
        <v>29</v>
      </c>
    </row>
    <row r="111" spans="1:10" x14ac:dyDescent="0.2">
      <c r="A111" s="87"/>
      <c r="B111" s="87"/>
      <c r="C111" s="87"/>
      <c r="D111" s="80" t="s">
        <v>3</v>
      </c>
      <c r="E111" s="80" t="s">
        <v>4</v>
      </c>
      <c r="F111" s="80" t="s">
        <v>5</v>
      </c>
      <c r="G111" s="87"/>
      <c r="H111" s="52"/>
    </row>
    <row r="112" spans="1:10" x14ac:dyDescent="0.2">
      <c r="A112" s="53">
        <v>1</v>
      </c>
      <c r="B112" s="53">
        <v>2</v>
      </c>
      <c r="C112" s="53">
        <v>3</v>
      </c>
      <c r="D112" s="53">
        <v>4</v>
      </c>
      <c r="E112" s="53">
        <v>5</v>
      </c>
      <c r="F112" s="53">
        <v>6</v>
      </c>
      <c r="G112" s="53">
        <v>7</v>
      </c>
      <c r="H112" s="54"/>
    </row>
    <row r="113" spans="1:8" ht="10.199999999999999" customHeight="1" x14ac:dyDescent="0.2">
      <c r="A113" s="55" t="s">
        <v>50</v>
      </c>
      <c r="B113" s="56"/>
      <c r="C113" s="57"/>
      <c r="D113" s="57"/>
      <c r="E113" s="57"/>
      <c r="F113" s="57"/>
      <c r="G113" s="58"/>
      <c r="H113" s="59"/>
    </row>
    <row r="114" spans="1:8" ht="10.199999999999999" customHeight="1" x14ac:dyDescent="0.2">
      <c r="B114" s="60"/>
      <c r="C114" s="61"/>
      <c r="D114" s="62" t="str">
        <f>IFERROR(VLOOKUP($B114,блюда!$B$11:$I$65,4,FALSE)*$C114/100,"")</f>
        <v/>
      </c>
      <c r="E114" s="62" t="str">
        <f>IFERROR(VLOOKUP($B114,блюда!$B$11:$I$65,5,FALSE)*$C114/100,"")</f>
        <v/>
      </c>
      <c r="F114" s="62" t="str">
        <f>IFERROR(VLOOKUP($B114,блюда!$B$11:$I$65,6,FALSE)*$C114/100,"")</f>
        <v/>
      </c>
      <c r="G114" s="62" t="str">
        <f>IFERROR(VLOOKUP($B114,блюда!$B$11:$I$65,7,FALSE)*$C114/100,"")</f>
        <v/>
      </c>
      <c r="H114" s="62" t="str">
        <f>IFERROR(VLOOKUP($B114,блюда!$B$11:$I$65,8,FALSE),"")</f>
        <v/>
      </c>
    </row>
    <row r="115" spans="1:8" ht="10.199999999999999" customHeight="1" x14ac:dyDescent="0.2">
      <c r="B115" s="60"/>
      <c r="C115" s="61"/>
      <c r="D115" s="62" t="str">
        <f>IFERROR(VLOOKUP($B115,блюда!$B$11:$I$65,4,FALSE)*$C115/100,"")</f>
        <v/>
      </c>
      <c r="E115" s="62" t="str">
        <f>IFERROR(VLOOKUP($B115,блюда!$B$11:$I$65,5,FALSE)*$C115/100,"")</f>
        <v/>
      </c>
      <c r="F115" s="62" t="str">
        <f>IFERROR(VLOOKUP($B115,блюда!$B$11:$I$65,6,FALSE)*$C115/100,"")</f>
        <v/>
      </c>
      <c r="G115" s="62" t="str">
        <f>IFERROR(VLOOKUP($B115,блюда!$B$11:$I$65,7,FALSE)*$C115/100,"")</f>
        <v/>
      </c>
      <c r="H115" s="62" t="str">
        <f>IFERROR(VLOOKUP($B115,блюда!$B$11:$I$65,8,FALSE),"")</f>
        <v/>
      </c>
    </row>
    <row r="116" spans="1:8" s="63" customFormat="1" ht="10.199999999999999" customHeight="1" x14ac:dyDescent="0.2">
      <c r="B116" s="60"/>
      <c r="C116" s="61"/>
      <c r="D116" s="62" t="str">
        <f>IFERROR(VLOOKUP($B116,блюда!$B$11:$I$65,4,FALSE)*$C116/100,"")</f>
        <v/>
      </c>
      <c r="E116" s="62" t="str">
        <f>IFERROR(VLOOKUP($B116,блюда!$B$11:$I$65,5,FALSE)*$C116/100,"")</f>
        <v/>
      </c>
      <c r="F116" s="62" t="str">
        <f>IFERROR(VLOOKUP($B116,блюда!$B$11:$I$65,6,FALSE)*$C116/100,"")</f>
        <v/>
      </c>
      <c r="G116" s="62" t="str">
        <f>IFERROR(VLOOKUP($B116,блюда!$B$11:$I$65,7,FALSE)*$C116/100,"")</f>
        <v/>
      </c>
      <c r="H116" s="62" t="str">
        <f>IFERROR(VLOOKUP($B116,блюда!$B$11:$I$65,8,FALSE),"")</f>
        <v/>
      </c>
    </row>
    <row r="117" spans="1:8" s="63" customFormat="1" ht="10.199999999999999" customHeight="1" x14ac:dyDescent="0.2">
      <c r="B117" s="60"/>
      <c r="C117" s="61"/>
      <c r="D117" s="62" t="str">
        <f>IFERROR(VLOOKUP($B117,блюда!$B$11:$I$65,4,FALSE)*$C117/100,"")</f>
        <v/>
      </c>
      <c r="E117" s="62" t="str">
        <f>IFERROR(VLOOKUP($B117,блюда!$B$11:$I$65,5,FALSE)*$C117/100,"")</f>
        <v/>
      </c>
      <c r="F117" s="62" t="str">
        <f>IFERROR(VLOOKUP($B117,блюда!$B$11:$I$65,6,FALSE)*$C117/100,"")</f>
        <v/>
      </c>
      <c r="G117" s="62" t="str">
        <f>IFERROR(VLOOKUP($B117,блюда!$B$11:$I$65,7,FALSE)*$C117/100,"")</f>
        <v/>
      </c>
      <c r="H117" s="62" t="str">
        <f>IFERROR(VLOOKUP($B117,блюда!$B$11:$I$65,8,FALSE),"")</f>
        <v/>
      </c>
    </row>
    <row r="118" spans="1:8" s="63" customFormat="1" ht="10.199999999999999" customHeight="1" x14ac:dyDescent="0.2">
      <c r="B118" s="60"/>
      <c r="C118" s="61"/>
      <c r="D118" s="62" t="str">
        <f>IFERROR(VLOOKUP($B118,блюда!$B$11:$I$65,4,FALSE)*$C118/100,"")</f>
        <v/>
      </c>
      <c r="E118" s="62" t="str">
        <f>IFERROR(VLOOKUP($B118,блюда!$B$11:$I$65,5,FALSE)*$C118/100,"")</f>
        <v/>
      </c>
      <c r="F118" s="62" t="str">
        <f>IFERROR(VLOOKUP($B118,блюда!$B$11:$I$65,6,FALSE)*$C118/100,"")</f>
        <v/>
      </c>
      <c r="G118" s="62" t="str">
        <f>IFERROR(VLOOKUP($B118,блюда!$B$11:$I$65,7,FALSE)*$C118/100,"")</f>
        <v/>
      </c>
      <c r="H118" s="62" t="str">
        <f>IFERROR(VLOOKUP($B118,блюда!$B$11:$I$65,8,FALSE),"")</f>
        <v/>
      </c>
    </row>
    <row r="119" spans="1:8" s="63" customFormat="1" ht="10.199999999999999" customHeight="1" x14ac:dyDescent="0.2">
      <c r="B119" s="60"/>
      <c r="C119" s="61"/>
      <c r="D119" s="62" t="str">
        <f>IFERROR(VLOOKUP($B119,блюда!$B$11:$I$65,4,FALSE)*$C119/100,"")</f>
        <v/>
      </c>
      <c r="E119" s="62" t="str">
        <f>IFERROR(VLOOKUP($B119,блюда!$B$11:$I$65,5,FALSE)*$C119/100,"")</f>
        <v/>
      </c>
      <c r="F119" s="62" t="str">
        <f>IFERROR(VLOOKUP($B119,блюда!$B$11:$I$65,6,FALSE)*$C119/100,"")</f>
        <v/>
      </c>
      <c r="G119" s="62" t="str">
        <f>IFERROR(VLOOKUP($B119,блюда!$B$11:$I$65,7,FALSE)*$C119/100,"")</f>
        <v/>
      </c>
      <c r="H119" s="62" t="str">
        <f>IFERROR(VLOOKUP($B119,блюда!$B$11:$I$65,8,FALSE),"")</f>
        <v/>
      </c>
    </row>
    <row r="120" spans="1:8" ht="10.199999999999999" customHeight="1" x14ac:dyDescent="0.2">
      <c r="A120" s="64" t="s">
        <v>65</v>
      </c>
      <c r="B120" s="65"/>
      <c r="C120" s="66">
        <f>SUM(C114:C119)</f>
        <v>0</v>
      </c>
      <c r="D120" s="62">
        <f>SUM(D114:D119)</f>
        <v>0</v>
      </c>
      <c r="E120" s="62">
        <f>SUM(E114:E119)</f>
        <v>0</v>
      </c>
      <c r="F120" s="62">
        <f>SUM(F114:F119)</f>
        <v>0</v>
      </c>
      <c r="G120" s="69">
        <f>SUM(G114:G119)</f>
        <v>0</v>
      </c>
      <c r="H120" s="52"/>
    </row>
    <row r="121" spans="1:8" ht="10.199999999999999" customHeight="1" x14ac:dyDescent="0.2">
      <c r="A121" s="55" t="s">
        <v>10</v>
      </c>
      <c r="B121" s="56"/>
      <c r="C121" s="57"/>
      <c r="D121" s="57"/>
      <c r="E121" s="57"/>
      <c r="F121" s="57"/>
      <c r="G121" s="58"/>
      <c r="H121" s="59"/>
    </row>
    <row r="122" spans="1:8" ht="10.199999999999999" customHeight="1" x14ac:dyDescent="0.2">
      <c r="B122" s="60" t="s">
        <v>74</v>
      </c>
      <c r="C122" s="61">
        <v>250</v>
      </c>
      <c r="D122" s="62">
        <f>IFERROR(VLOOKUP($B122,блюда!$B$11:$I$65,4,FALSE)*$C122/100,"")</f>
        <v>6.95</v>
      </c>
      <c r="E122" s="62">
        <f>IFERROR(VLOOKUP($B122,блюда!$B$11:$I$65,5,FALSE)*$C122/100,"")</f>
        <v>7.95</v>
      </c>
      <c r="F122" s="62">
        <f>IFERROR(VLOOKUP($B122,блюда!$B$11:$I$65,6,FALSE)*$C122/100,"")</f>
        <v>13.125</v>
      </c>
      <c r="G122" s="62">
        <f>IFERROR(VLOOKUP($B122,блюда!$B$11:$I$65,7,FALSE)*$C122/100,"")</f>
        <v>152.92500000000001</v>
      </c>
      <c r="H122" s="62" t="str">
        <f>IFERROR(VLOOKUP($B122,блюда!$B$11:$I$65,8,FALSE),"")</f>
        <v>110(1) / 107(1)</v>
      </c>
    </row>
    <row r="123" spans="1:8" ht="10.199999999999999" customHeight="1" x14ac:dyDescent="0.2">
      <c r="B123" s="60" t="s">
        <v>18</v>
      </c>
      <c r="C123" s="61">
        <v>200</v>
      </c>
      <c r="D123" s="62">
        <f>IFERROR(VLOOKUP($B123,блюда!$B$11:$I$65,4,FALSE)*$C123/100,"")</f>
        <v>28</v>
      </c>
      <c r="E123" s="62">
        <f>IFERROR(VLOOKUP($B123,блюда!$B$11:$I$65,5,FALSE)*$C123/100,"")</f>
        <v>8</v>
      </c>
      <c r="F123" s="62">
        <f>IFERROR(VLOOKUP($B123,блюда!$B$11:$I$65,6,FALSE)*$C123/100,"")</f>
        <v>34</v>
      </c>
      <c r="G123" s="62">
        <f>IFERROR(VLOOKUP($B123,блюда!$B$11:$I$65,7,FALSE)*$C123/100,"")</f>
        <v>340</v>
      </c>
      <c r="H123" s="62" t="str">
        <f>IFERROR(VLOOKUP($B123,блюда!$B$11:$I$65,8,FALSE),"")</f>
        <v>291(2)</v>
      </c>
    </row>
    <row r="124" spans="1:8" s="63" customFormat="1" ht="10.199999999999999" customHeight="1" x14ac:dyDescent="0.2">
      <c r="B124" s="60" t="s">
        <v>13</v>
      </c>
      <c r="C124" s="61">
        <v>200</v>
      </c>
      <c r="D124" s="62">
        <f>IFERROR(VLOOKUP($B124,блюда!$B$11:$I$65,4,FALSE)*$C124/100,"")</f>
        <v>1</v>
      </c>
      <c r="E124" s="62">
        <f>IFERROR(VLOOKUP($B124,блюда!$B$11:$I$65,5,FALSE)*$C124/100,"")</f>
        <v>0</v>
      </c>
      <c r="F124" s="62">
        <f>IFERROR(VLOOKUP($B124,блюда!$B$11:$I$65,6,FALSE)*$C124/100,"")</f>
        <v>20</v>
      </c>
      <c r="G124" s="62">
        <f>IFERROR(VLOOKUP($B124,блюда!$B$11:$I$65,7,FALSE)*$C124/100,"")</f>
        <v>84.8</v>
      </c>
      <c r="H124" s="62" t="str">
        <f>IFERROR(VLOOKUP($B124,блюда!$B$11:$I$65,8,FALSE),"")</f>
        <v>389(3)</v>
      </c>
    </row>
    <row r="125" spans="1:8" s="63" customFormat="1" ht="10.199999999999999" customHeight="1" x14ac:dyDescent="0.2">
      <c r="B125" s="60" t="s">
        <v>7</v>
      </c>
      <c r="C125" s="61">
        <v>30</v>
      </c>
      <c r="D125" s="62">
        <f>IFERROR(VLOOKUP($B125,блюда!$B$11:$I$65,4,FALSE)*$C125/100,"")</f>
        <v>2.7</v>
      </c>
      <c r="E125" s="62">
        <f>IFERROR(VLOOKUP($B125,блюда!$B$11:$I$65,5,FALSE)*$C125/100,"")</f>
        <v>0.3</v>
      </c>
      <c r="F125" s="62">
        <f>IFERROR(VLOOKUP($B125,блюда!$B$11:$I$65,6,FALSE)*$C125/100,"")</f>
        <v>17.100000000000001</v>
      </c>
      <c r="G125" s="62">
        <f>IFERROR(VLOOKUP($B125,блюда!$B$11:$I$65,7,FALSE)*$C125/100,"")</f>
        <v>94.8</v>
      </c>
      <c r="H125" s="62" t="str">
        <f>IFERROR(VLOOKUP($B125,блюда!$B$11:$I$65,8,FALSE),"")</f>
        <v>т/н</v>
      </c>
    </row>
    <row r="126" spans="1:8" ht="10.199999999999999" customHeight="1" x14ac:dyDescent="0.2">
      <c r="B126" s="60" t="s">
        <v>8</v>
      </c>
      <c r="C126" s="61">
        <v>30</v>
      </c>
      <c r="D126" s="62">
        <f>IFERROR(VLOOKUP($B126,блюда!$B$11:$I$65,4,FALSE)*$C126/100,"")</f>
        <v>0.3</v>
      </c>
      <c r="E126" s="62">
        <f>IFERROR(VLOOKUP($B126,блюда!$B$11:$I$65,5,FALSE)*$C126/100,"")</f>
        <v>0.3</v>
      </c>
      <c r="F126" s="62">
        <f>IFERROR(VLOOKUP($B126,блюда!$B$11:$I$65,6,FALSE)*$C126/100,"")</f>
        <v>9.9</v>
      </c>
      <c r="G126" s="62">
        <f>IFERROR(VLOOKUP($B126,блюда!$B$11:$I$65,7,FALSE)*$C126/100,"")</f>
        <v>81.900000000000006</v>
      </c>
      <c r="H126" s="62" t="str">
        <f>IFERROR(VLOOKUP($B126,блюда!$B$11:$I$65,8,FALSE),"")</f>
        <v>т/н</v>
      </c>
    </row>
    <row r="127" spans="1:8" ht="10.199999999999999" customHeight="1" x14ac:dyDescent="0.2">
      <c r="B127" s="60" t="s">
        <v>124</v>
      </c>
      <c r="C127" s="61">
        <v>30</v>
      </c>
      <c r="D127" s="62">
        <f>IFERROR(VLOOKUP($B127,блюда!$B$11:$I$65,4,FALSE)*$C127/100,"")</f>
        <v>0.12</v>
      </c>
      <c r="E127" s="62">
        <f>IFERROR(VLOOKUP($B127,блюда!$B$11:$I$65,5,FALSE)*$C127/100,"")</f>
        <v>0.12</v>
      </c>
      <c r="F127" s="62">
        <f>IFERROR(VLOOKUP($B127,блюда!$B$11:$I$65,6,FALSE)*$C127/100,"")</f>
        <v>2.94</v>
      </c>
      <c r="G127" s="62">
        <f>IFERROR(VLOOKUP($B127,блюда!$B$11:$I$65,7,FALSE)*$C127/100,"")</f>
        <v>132</v>
      </c>
      <c r="H127" s="62" t="str">
        <f>IFERROR(VLOOKUP($B127,блюда!$B$11:$I$65,8,FALSE),"")</f>
        <v>т/н</v>
      </c>
    </row>
    <row r="128" spans="1:8" ht="10.199999999999999" customHeight="1" x14ac:dyDescent="0.2">
      <c r="B128" s="60"/>
      <c r="C128" s="61"/>
      <c r="D128" s="62" t="str">
        <f>IFERROR(VLOOKUP($B128,блюда!$B$11:$I$65,4,FALSE)*$C128/100,"")</f>
        <v/>
      </c>
      <c r="E128" s="62" t="str">
        <f>IFERROR(VLOOKUP($B128,блюда!$B$11:$I$65,5,FALSE)*$C128/100,"")</f>
        <v/>
      </c>
      <c r="F128" s="62" t="str">
        <f>IFERROR(VLOOKUP($B128,блюда!$B$11:$I$65,6,FALSE)*$C128/100,"")</f>
        <v/>
      </c>
      <c r="G128" s="62" t="str">
        <f>IFERROR(VLOOKUP($B128,блюда!$B$11:$I$65,7,FALSE)*$C128/100,"")</f>
        <v/>
      </c>
      <c r="H128" s="62" t="str">
        <f>IFERROR(VLOOKUP($B128,блюда!$B$11:$I$65,8,FALSE),"")</f>
        <v/>
      </c>
    </row>
    <row r="129" spans="1:10" x14ac:dyDescent="0.2">
      <c r="A129" s="67" t="s">
        <v>66</v>
      </c>
      <c r="B129" s="68"/>
      <c r="C129" s="66">
        <f>SUM(C122:C128)</f>
        <v>740</v>
      </c>
      <c r="D129" s="62">
        <f>SUM(D122:D128)</f>
        <v>39.07</v>
      </c>
      <c r="E129" s="62">
        <f>SUM(E122:E128)</f>
        <v>16.670000000000002</v>
      </c>
      <c r="F129" s="62">
        <f>SUM(F122:F128)</f>
        <v>97.064999999999998</v>
      </c>
      <c r="G129" s="69">
        <f>SUM(G122:G128)</f>
        <v>886.42499999999995</v>
      </c>
      <c r="H129" s="52"/>
    </row>
    <row r="130" spans="1:10" x14ac:dyDescent="0.2">
      <c r="A130" s="67" t="s">
        <v>67</v>
      </c>
      <c r="B130" s="68"/>
      <c r="C130" s="66">
        <f>SUM(C120,C129)</f>
        <v>740</v>
      </c>
      <c r="D130" s="62">
        <f>SUM(D120,D129)</f>
        <v>39.07</v>
      </c>
      <c r="E130" s="62">
        <f>SUM(E120,E129)</f>
        <v>16.670000000000002</v>
      </c>
      <c r="F130" s="62">
        <f>SUM(F120,F129)</f>
        <v>97.064999999999998</v>
      </c>
      <c r="G130" s="69">
        <f>SUM(G120,G129)</f>
        <v>886.42499999999995</v>
      </c>
      <c r="H130" s="52"/>
    </row>
    <row r="131" spans="1:10" x14ac:dyDescent="0.2">
      <c r="A131" s="74"/>
      <c r="B131" s="75"/>
      <c r="C131" s="74"/>
      <c r="D131" s="76"/>
      <c r="E131" s="76"/>
      <c r="F131" s="76"/>
      <c r="G131" s="77"/>
      <c r="H131" s="78"/>
    </row>
    <row r="132" spans="1:10" x14ac:dyDescent="0.2">
      <c r="A132" s="74"/>
      <c r="B132" s="75"/>
      <c r="C132" s="74"/>
      <c r="D132" s="76"/>
      <c r="E132" s="76"/>
      <c r="F132" s="76"/>
      <c r="G132" s="77"/>
      <c r="H132" s="78"/>
    </row>
    <row r="133" spans="1:10" x14ac:dyDescent="0.2">
      <c r="A133" s="74"/>
      <c r="B133" s="75"/>
      <c r="C133" s="74"/>
      <c r="D133" s="76"/>
      <c r="E133" s="76"/>
      <c r="F133" s="76"/>
      <c r="G133" s="77"/>
      <c r="H133" s="78"/>
    </row>
    <row r="134" spans="1:10" x14ac:dyDescent="0.2">
      <c r="A134" s="74"/>
      <c r="B134" s="75"/>
      <c r="C134" s="74"/>
      <c r="D134" s="76"/>
      <c r="E134" s="76"/>
      <c r="F134" s="76"/>
      <c r="G134" s="77"/>
      <c r="H134" s="78"/>
    </row>
    <row r="139" spans="1:10" x14ac:dyDescent="0.2">
      <c r="A139" s="88" t="s">
        <v>134</v>
      </c>
      <c r="B139" s="88"/>
      <c r="C139" s="88"/>
      <c r="D139" s="88"/>
      <c r="E139" s="88"/>
      <c r="F139" s="88"/>
      <c r="G139" s="88"/>
      <c r="H139" s="88"/>
      <c r="I139" s="79"/>
      <c r="J139" s="79"/>
    </row>
    <row r="140" spans="1:10" x14ac:dyDescent="0.2">
      <c r="A140" s="90" t="s">
        <v>24</v>
      </c>
      <c r="B140" s="90"/>
      <c r="C140" s="90"/>
      <c r="D140" s="90"/>
      <c r="E140" s="90"/>
      <c r="F140" s="90"/>
      <c r="G140" s="90"/>
      <c r="H140" s="90"/>
      <c r="I140" s="90"/>
      <c r="J140" s="90"/>
    </row>
    <row r="141" spans="1:10" x14ac:dyDescent="0.2">
      <c r="A141" s="91"/>
      <c r="B141" s="91"/>
      <c r="C141" s="91"/>
      <c r="D141" s="91"/>
      <c r="E141" s="91"/>
      <c r="F141" s="91"/>
      <c r="G141" s="91"/>
      <c r="H141" s="91"/>
      <c r="I141" s="91"/>
      <c r="J141" s="91"/>
    </row>
    <row r="142" spans="1:10" x14ac:dyDescent="0.2">
      <c r="A142" s="41" t="s">
        <v>0</v>
      </c>
      <c r="B142" s="42"/>
      <c r="C142" s="71" t="s">
        <v>138</v>
      </c>
      <c r="D142" s="72" t="s">
        <v>143</v>
      </c>
      <c r="E142" s="72"/>
      <c r="F142" s="43" t="s">
        <v>30</v>
      </c>
      <c r="G142" s="70" t="s">
        <v>144</v>
      </c>
      <c r="H142" s="44" t="s">
        <v>136</v>
      </c>
      <c r="I142" s="79"/>
      <c r="J142" s="79"/>
    </row>
    <row r="143" spans="1:10" x14ac:dyDescent="0.2">
      <c r="A143" s="79"/>
      <c r="B143" s="42"/>
      <c r="C143" s="73" t="s">
        <v>140</v>
      </c>
      <c r="D143" s="45">
        <v>1</v>
      </c>
      <c r="E143" s="46"/>
      <c r="F143" s="79"/>
      <c r="G143" s="47"/>
      <c r="H143" s="48"/>
      <c r="I143" s="89"/>
      <c r="J143" s="89"/>
    </row>
    <row r="144" spans="1:10" ht="20.399999999999999" x14ac:dyDescent="0.2">
      <c r="A144" s="87" t="s">
        <v>26</v>
      </c>
      <c r="B144" s="87" t="s">
        <v>27</v>
      </c>
      <c r="C144" s="87" t="s">
        <v>28</v>
      </c>
      <c r="D144" s="87" t="s">
        <v>1</v>
      </c>
      <c r="E144" s="87"/>
      <c r="F144" s="87"/>
      <c r="G144" s="87" t="s">
        <v>2</v>
      </c>
      <c r="H144" s="50" t="s">
        <v>29</v>
      </c>
    </row>
    <row r="145" spans="1:8" x14ac:dyDescent="0.2">
      <c r="A145" s="87"/>
      <c r="B145" s="87"/>
      <c r="C145" s="87"/>
      <c r="D145" s="80" t="s">
        <v>3</v>
      </c>
      <c r="E145" s="80" t="s">
        <v>4</v>
      </c>
      <c r="F145" s="80" t="s">
        <v>5</v>
      </c>
      <c r="G145" s="87"/>
      <c r="H145" s="52"/>
    </row>
    <row r="146" spans="1:8" x14ac:dyDescent="0.2">
      <c r="A146" s="53">
        <v>1</v>
      </c>
      <c r="B146" s="53">
        <v>2</v>
      </c>
      <c r="C146" s="53">
        <v>3</v>
      </c>
      <c r="D146" s="53">
        <v>4</v>
      </c>
      <c r="E146" s="53">
        <v>5</v>
      </c>
      <c r="F146" s="53">
        <v>6</v>
      </c>
      <c r="G146" s="53">
        <v>7</v>
      </c>
      <c r="H146" s="54"/>
    </row>
    <row r="147" spans="1:8" ht="10.199999999999999" customHeight="1" x14ac:dyDescent="0.2">
      <c r="A147" s="55" t="s">
        <v>50</v>
      </c>
      <c r="B147" s="56"/>
      <c r="C147" s="57"/>
      <c r="D147" s="57"/>
      <c r="E147" s="57"/>
      <c r="F147" s="57"/>
      <c r="G147" s="58"/>
      <c r="H147" s="59"/>
    </row>
    <row r="148" spans="1:8" ht="10.199999999999999" customHeight="1" x14ac:dyDescent="0.2">
      <c r="B148" s="60"/>
      <c r="C148" s="61"/>
      <c r="D148" s="62" t="str">
        <f>IFERROR(VLOOKUP($B148,блюда!$B$11:$I$65,4,FALSE)*$C148/100,"")</f>
        <v/>
      </c>
      <c r="E148" s="62" t="str">
        <f>IFERROR(VLOOKUP($B148,блюда!$B$11:$I$65,5,FALSE)*$C148/100,"")</f>
        <v/>
      </c>
      <c r="F148" s="62" t="str">
        <f>IFERROR(VLOOKUP($B148,блюда!$B$11:$I$65,6,FALSE)*$C148/100,"")</f>
        <v/>
      </c>
      <c r="G148" s="62" t="str">
        <f>IFERROR(VLOOKUP($B148,блюда!$B$11:$I$65,7,FALSE)*$C148/100,"")</f>
        <v/>
      </c>
      <c r="H148" s="62" t="str">
        <f>IFERROR(VLOOKUP($B148,блюда!$B$11:$I$65,8,FALSE),"")</f>
        <v/>
      </c>
    </row>
    <row r="149" spans="1:8" ht="10.199999999999999" customHeight="1" x14ac:dyDescent="0.2">
      <c r="B149" s="60"/>
      <c r="C149" s="61"/>
      <c r="D149" s="62" t="str">
        <f>IFERROR(VLOOKUP($B149,блюда!$B$11:$I$65,4,FALSE)*$C149/100,"")</f>
        <v/>
      </c>
      <c r="E149" s="62" t="str">
        <f>IFERROR(VLOOKUP($B149,блюда!$B$11:$I$65,5,FALSE)*$C149/100,"")</f>
        <v/>
      </c>
      <c r="F149" s="62" t="str">
        <f>IFERROR(VLOOKUP($B149,блюда!$B$11:$I$65,6,FALSE)*$C149/100,"")</f>
        <v/>
      </c>
      <c r="G149" s="62" t="str">
        <f>IFERROR(VLOOKUP($B149,блюда!$B$11:$I$65,7,FALSE)*$C149/100,"")</f>
        <v/>
      </c>
      <c r="H149" s="62" t="str">
        <f>IFERROR(VLOOKUP($B149,блюда!$B$11:$I$65,8,FALSE),"")</f>
        <v/>
      </c>
    </row>
    <row r="150" spans="1:8" s="63" customFormat="1" ht="10.199999999999999" customHeight="1" x14ac:dyDescent="0.2">
      <c r="B150" s="60"/>
      <c r="C150" s="61"/>
      <c r="D150" s="62" t="str">
        <f>IFERROR(VLOOKUP($B150,блюда!$B$11:$I$65,4,FALSE)*$C150/100,"")</f>
        <v/>
      </c>
      <c r="E150" s="62" t="str">
        <f>IFERROR(VLOOKUP($B150,блюда!$B$11:$I$65,5,FALSE)*$C150/100,"")</f>
        <v/>
      </c>
      <c r="F150" s="62" t="str">
        <f>IFERROR(VLOOKUP($B150,блюда!$B$11:$I$65,6,FALSE)*$C150/100,"")</f>
        <v/>
      </c>
      <c r="G150" s="62" t="str">
        <f>IFERROR(VLOOKUP($B150,блюда!$B$11:$I$65,7,FALSE)*$C150/100,"")</f>
        <v/>
      </c>
      <c r="H150" s="62" t="str">
        <f>IFERROR(VLOOKUP($B150,блюда!$B$11:$I$65,8,FALSE),"")</f>
        <v/>
      </c>
    </row>
    <row r="151" spans="1:8" s="63" customFormat="1" ht="10.199999999999999" customHeight="1" x14ac:dyDescent="0.2">
      <c r="B151" s="60"/>
      <c r="C151" s="61"/>
      <c r="D151" s="62" t="str">
        <f>IFERROR(VLOOKUP($B151,блюда!$B$11:$I$65,4,FALSE)*$C151/100,"")</f>
        <v/>
      </c>
      <c r="E151" s="62" t="str">
        <f>IFERROR(VLOOKUP($B151,блюда!$B$11:$I$65,5,FALSE)*$C151/100,"")</f>
        <v/>
      </c>
      <c r="F151" s="62" t="str">
        <f>IFERROR(VLOOKUP($B151,блюда!$B$11:$I$65,6,FALSE)*$C151/100,"")</f>
        <v/>
      </c>
      <c r="G151" s="62" t="str">
        <f>IFERROR(VLOOKUP($B151,блюда!$B$11:$I$65,7,FALSE)*$C151/100,"")</f>
        <v/>
      </c>
      <c r="H151" s="62" t="str">
        <f>IFERROR(VLOOKUP($B151,блюда!$B$11:$I$65,8,FALSE),"")</f>
        <v/>
      </c>
    </row>
    <row r="152" spans="1:8" s="63" customFormat="1" ht="10.199999999999999" customHeight="1" x14ac:dyDescent="0.2">
      <c r="B152" s="60"/>
      <c r="C152" s="61"/>
      <c r="D152" s="62" t="str">
        <f>IFERROR(VLOOKUP($B152,блюда!$B$11:$I$65,4,FALSE)*$C152/100,"")</f>
        <v/>
      </c>
      <c r="E152" s="62" t="str">
        <f>IFERROR(VLOOKUP($B152,блюда!$B$11:$I$65,5,FALSE)*$C152/100,"")</f>
        <v/>
      </c>
      <c r="F152" s="62" t="str">
        <f>IFERROR(VLOOKUP($B152,блюда!$B$11:$I$65,6,FALSE)*$C152/100,"")</f>
        <v/>
      </c>
      <c r="G152" s="62" t="str">
        <f>IFERROR(VLOOKUP($B152,блюда!$B$11:$I$65,7,FALSE)*$C152/100,"")</f>
        <v/>
      </c>
      <c r="H152" s="62" t="str">
        <f>IFERROR(VLOOKUP($B152,блюда!$B$11:$I$65,8,FALSE),"")</f>
        <v/>
      </c>
    </row>
    <row r="153" spans="1:8" s="63" customFormat="1" ht="10.199999999999999" customHeight="1" x14ac:dyDescent="0.2">
      <c r="B153" s="60"/>
      <c r="C153" s="61"/>
      <c r="D153" s="62" t="str">
        <f>IFERROR(VLOOKUP($B153,блюда!$B$11:$I$65,4,FALSE)*$C153/100,"")</f>
        <v/>
      </c>
      <c r="E153" s="62" t="str">
        <f>IFERROR(VLOOKUP($B153,блюда!$B$11:$I$65,5,FALSE)*$C153/100,"")</f>
        <v/>
      </c>
      <c r="F153" s="62" t="str">
        <f>IFERROR(VLOOKUP($B153,блюда!$B$11:$I$65,6,FALSE)*$C153/100,"")</f>
        <v/>
      </c>
      <c r="G153" s="62" t="str">
        <f>IFERROR(VLOOKUP($B153,блюда!$B$11:$I$65,7,FALSE)*$C153/100,"")</f>
        <v/>
      </c>
      <c r="H153" s="62" t="str">
        <f>IFERROR(VLOOKUP($B153,блюда!$B$11:$I$65,8,FALSE),"")</f>
        <v/>
      </c>
    </row>
    <row r="154" spans="1:8" ht="10.199999999999999" customHeight="1" x14ac:dyDescent="0.2">
      <c r="A154" s="64" t="s">
        <v>65</v>
      </c>
      <c r="B154" s="65"/>
      <c r="C154" s="66">
        <f>SUM(C148:C153)</f>
        <v>0</v>
      </c>
      <c r="D154" s="62">
        <f>SUM(D148:D153)</f>
        <v>0</v>
      </c>
      <c r="E154" s="62">
        <f>SUM(E148:E153)</f>
        <v>0</v>
      </c>
      <c r="F154" s="62">
        <f>SUM(F148:F153)</f>
        <v>0</v>
      </c>
      <c r="G154" s="69">
        <f>SUM(G148:G153)</f>
        <v>0</v>
      </c>
      <c r="H154" s="52"/>
    </row>
    <row r="155" spans="1:8" ht="10.199999999999999" customHeight="1" x14ac:dyDescent="0.2">
      <c r="A155" s="55" t="s">
        <v>10</v>
      </c>
      <c r="B155" s="56"/>
      <c r="C155" s="57"/>
      <c r="D155" s="57"/>
      <c r="E155" s="57"/>
      <c r="F155" s="57"/>
      <c r="G155" s="58"/>
      <c r="H155" s="59"/>
    </row>
    <row r="156" spans="1:8" ht="10.199999999999999" customHeight="1" x14ac:dyDescent="0.2">
      <c r="B156" s="60" t="s">
        <v>79</v>
      </c>
      <c r="C156" s="61">
        <v>200</v>
      </c>
      <c r="D156" s="62">
        <f>IFERROR(VLOOKUP($B156,блюда!$B$11:$I$65,4,FALSE)*$C156/100,"")</f>
        <v>4</v>
      </c>
      <c r="E156" s="62">
        <f>IFERROR(VLOOKUP($B156,блюда!$B$11:$I$65,5,FALSE)*$C156/100,"")</f>
        <v>6</v>
      </c>
      <c r="F156" s="62">
        <f>IFERROR(VLOOKUP($B156,блюда!$B$11:$I$65,6,FALSE)*$C156/100,"")</f>
        <v>6</v>
      </c>
      <c r="G156" s="62">
        <f>IFERROR(VLOOKUP($B156,блюда!$B$11:$I$65,7,FALSE)*$C156/100,"")</f>
        <v>94</v>
      </c>
      <c r="H156" s="62" t="str">
        <f>IFERROR(VLOOKUP($B156,блюда!$B$11:$I$65,8,FALSE),"")</f>
        <v>124(1)</v>
      </c>
    </row>
    <row r="157" spans="1:8" ht="10.199999999999999" customHeight="1" x14ac:dyDescent="0.2">
      <c r="B157" s="60" t="s">
        <v>19</v>
      </c>
      <c r="C157" s="61">
        <v>180</v>
      </c>
      <c r="D157" s="62">
        <f>IFERROR(VLOOKUP($B157,блюда!$B$11:$I$65,4,FALSE)*$C157/100,"")</f>
        <v>3.6</v>
      </c>
      <c r="E157" s="62">
        <f>IFERROR(VLOOKUP($B157,блюда!$B$11:$I$65,5,FALSE)*$C157/100,"")</f>
        <v>6.84</v>
      </c>
      <c r="F157" s="62">
        <f>IFERROR(VLOOKUP($B157,блюда!$B$11:$I$65,6,FALSE)*$C157/100,"")</f>
        <v>28.44</v>
      </c>
      <c r="G157" s="62">
        <f>IFERROR(VLOOKUP($B157,блюда!$B$11:$I$65,7,FALSE)*$C157/100,"")</f>
        <v>190.08</v>
      </c>
      <c r="H157" s="62" t="str">
        <f>IFERROR(VLOOKUP($B157,блюда!$B$11:$I$65,8,FALSE),"")</f>
        <v>128 (3)</v>
      </c>
    </row>
    <row r="158" spans="1:8" s="63" customFormat="1" ht="10.199999999999999" customHeight="1" x14ac:dyDescent="0.2">
      <c r="B158" s="60" t="s">
        <v>49</v>
      </c>
      <c r="C158" s="61">
        <v>100</v>
      </c>
      <c r="D158" s="62">
        <f>IFERROR(VLOOKUP($B158,блюда!$B$11:$I$65,4,FALSE)*$C158/100,"")</f>
        <v>11.78</v>
      </c>
      <c r="E158" s="62">
        <f>IFERROR(VLOOKUP($B158,блюда!$B$11:$I$65,5,FALSE)*$C158/100,"")</f>
        <v>11.6</v>
      </c>
      <c r="F158" s="62">
        <f>IFERROR(VLOOKUP($B158,блюда!$B$11:$I$65,6,FALSE)*$C158/100,"")</f>
        <v>3.08</v>
      </c>
      <c r="G158" s="62">
        <f>IFERROR(VLOOKUP($B158,блюда!$B$11:$I$65,7,FALSE)*$C158/100,"")</f>
        <v>162.38999999999999</v>
      </c>
      <c r="H158" s="62" t="str">
        <f>IFERROR(VLOOKUP($B158,блюда!$B$11:$I$65,8,FALSE),"")</f>
        <v>302 (4) / 587 (1)</v>
      </c>
    </row>
    <row r="159" spans="1:8" s="63" customFormat="1" ht="10.199999999999999" customHeight="1" x14ac:dyDescent="0.2">
      <c r="B159" s="60" t="s">
        <v>23</v>
      </c>
      <c r="C159" s="61">
        <v>200</v>
      </c>
      <c r="D159" s="62">
        <f>IFERROR(VLOOKUP($B159,блюда!$B$11:$I$65,4,FALSE)*$C159/100,"")</f>
        <v>0.2</v>
      </c>
      <c r="E159" s="62">
        <f>IFERROR(VLOOKUP($B159,блюда!$B$11:$I$65,5,FALSE)*$C159/100,"")</f>
        <v>0</v>
      </c>
      <c r="F159" s="62">
        <f>IFERROR(VLOOKUP($B159,блюда!$B$11:$I$65,6,FALSE)*$C159/100,"")</f>
        <v>6.5</v>
      </c>
      <c r="G159" s="62">
        <f>IFERROR(VLOOKUP($B159,блюда!$B$11:$I$65,7,FALSE)*$C159/100,"")</f>
        <v>26.4</v>
      </c>
      <c r="H159" s="62" t="str">
        <f>IFERROR(VLOOKUP($B159,блюда!$B$11:$I$65,8,FALSE),"")</f>
        <v>685 (1)</v>
      </c>
    </row>
    <row r="160" spans="1:8" ht="10.199999999999999" customHeight="1" x14ac:dyDescent="0.2">
      <c r="B160" s="60" t="s">
        <v>7</v>
      </c>
      <c r="C160" s="61">
        <v>30</v>
      </c>
      <c r="D160" s="62">
        <f>IFERROR(VLOOKUP($B160,блюда!$B$11:$I$65,4,FALSE)*$C160/100,"")</f>
        <v>2.7</v>
      </c>
      <c r="E160" s="62">
        <f>IFERROR(VLOOKUP($B160,блюда!$B$11:$I$65,5,FALSE)*$C160/100,"")</f>
        <v>0.3</v>
      </c>
      <c r="F160" s="62">
        <f>IFERROR(VLOOKUP($B160,блюда!$B$11:$I$65,6,FALSE)*$C160/100,"")</f>
        <v>17.100000000000001</v>
      </c>
      <c r="G160" s="62">
        <f>IFERROR(VLOOKUP($B160,блюда!$B$11:$I$65,7,FALSE)*$C160/100,"")</f>
        <v>94.8</v>
      </c>
      <c r="H160" s="62" t="str">
        <f>IFERROR(VLOOKUP($B160,блюда!$B$11:$I$65,8,FALSE),"")</f>
        <v>т/н</v>
      </c>
    </row>
    <row r="161" spans="1:10" ht="10.199999999999999" customHeight="1" x14ac:dyDescent="0.2">
      <c r="B161" s="60" t="s">
        <v>8</v>
      </c>
      <c r="C161" s="61">
        <v>30</v>
      </c>
      <c r="D161" s="62">
        <f>IFERROR(VLOOKUP($B161,блюда!$B$11:$I$65,4,FALSE)*$C161/100,"")</f>
        <v>0.3</v>
      </c>
      <c r="E161" s="62">
        <f>IFERROR(VLOOKUP($B161,блюда!$B$11:$I$65,5,FALSE)*$C161/100,"")</f>
        <v>0.3</v>
      </c>
      <c r="F161" s="62">
        <f>IFERROR(VLOOKUP($B161,блюда!$B$11:$I$65,6,FALSE)*$C161/100,"")</f>
        <v>9.9</v>
      </c>
      <c r="G161" s="62">
        <f>IFERROR(VLOOKUP($B161,блюда!$B$11:$I$65,7,FALSE)*$C161/100,"")</f>
        <v>81.900000000000006</v>
      </c>
      <c r="H161" s="62" t="str">
        <f>IFERROR(VLOOKUP($B161,блюда!$B$11:$I$65,8,FALSE),"")</f>
        <v>т/н</v>
      </c>
    </row>
    <row r="162" spans="1:10" ht="10.199999999999999" customHeight="1" x14ac:dyDescent="0.2">
      <c r="B162" s="60" t="s">
        <v>146</v>
      </c>
      <c r="C162" s="61">
        <v>60</v>
      </c>
      <c r="D162" s="62">
        <f>IFERROR(VLOOKUP($B162,блюда!$B$11:$I$65,4,FALSE)*$C162/100,"")</f>
        <v>4.74</v>
      </c>
      <c r="E162" s="62">
        <f>IFERROR(VLOOKUP($B162,блюда!$B$11:$I$65,5,FALSE)*$C162/100,"")</f>
        <v>2.4</v>
      </c>
      <c r="F162" s="62">
        <f>IFERROR(VLOOKUP($B162,блюда!$B$11:$I$65,6,FALSE)*$C162/100,"")</f>
        <v>33.6</v>
      </c>
      <c r="G162" s="62">
        <f>IFERROR(VLOOKUP($B162,блюда!$B$11:$I$65,7,FALSE)*$C162/100,"")</f>
        <v>174</v>
      </c>
      <c r="H162" s="62" t="str">
        <f>IFERROR(VLOOKUP($B162,блюда!$B$11:$I$65,8,FALSE),"")</f>
        <v>т/н</v>
      </c>
    </row>
    <row r="163" spans="1:10" x14ac:dyDescent="0.2">
      <c r="A163" s="67" t="s">
        <v>66</v>
      </c>
      <c r="B163" s="68"/>
      <c r="C163" s="66">
        <f>SUM(C156:C162)</f>
        <v>800</v>
      </c>
      <c r="D163" s="62">
        <f>SUM(D156:D162)</f>
        <v>27.32</v>
      </c>
      <c r="E163" s="62">
        <f>SUM(E156:E162)</f>
        <v>27.439999999999998</v>
      </c>
      <c r="F163" s="62">
        <f>SUM(F156:F162)</f>
        <v>104.62</v>
      </c>
      <c r="G163" s="69">
        <f>SUM(G156:G162)</f>
        <v>823.56999999999994</v>
      </c>
      <c r="H163" s="52"/>
    </row>
    <row r="164" spans="1:10" x14ac:dyDescent="0.2">
      <c r="A164" s="67" t="s">
        <v>67</v>
      </c>
      <c r="B164" s="68"/>
      <c r="C164" s="66">
        <f>SUM(C154,C163)</f>
        <v>800</v>
      </c>
      <c r="D164" s="62">
        <f>SUM(D154,D163)</f>
        <v>27.32</v>
      </c>
      <c r="E164" s="62">
        <f>SUM(E154,E163)</f>
        <v>27.439999999999998</v>
      </c>
      <c r="F164" s="62">
        <f>SUM(F154,F163)</f>
        <v>104.62</v>
      </c>
      <c r="G164" s="69">
        <f>SUM(G154,G163)</f>
        <v>823.56999999999994</v>
      </c>
      <c r="H164" s="52"/>
    </row>
    <row r="165" spans="1:10" x14ac:dyDescent="0.2">
      <c r="A165" s="74"/>
      <c r="B165" s="75"/>
      <c r="C165" s="74"/>
      <c r="D165" s="76"/>
      <c r="E165" s="76"/>
      <c r="F165" s="76"/>
      <c r="G165" s="77"/>
      <c r="H165" s="78"/>
    </row>
    <row r="166" spans="1:10" x14ac:dyDescent="0.2">
      <c r="A166" s="74"/>
      <c r="B166" s="75"/>
      <c r="C166" s="74"/>
      <c r="D166" s="76"/>
      <c r="E166" s="76"/>
      <c r="F166" s="76"/>
      <c r="G166" s="77"/>
      <c r="H166" s="78"/>
    </row>
    <row r="167" spans="1:10" x14ac:dyDescent="0.2">
      <c r="A167" s="74"/>
      <c r="B167" s="75"/>
      <c r="C167" s="74"/>
      <c r="D167" s="76"/>
      <c r="E167" s="76"/>
      <c r="F167" s="76"/>
      <c r="G167" s="77"/>
      <c r="H167" s="78"/>
    </row>
    <row r="168" spans="1:10" x14ac:dyDescent="0.2">
      <c r="A168" s="74"/>
      <c r="B168" s="75"/>
      <c r="C168" s="74"/>
      <c r="D168" s="76"/>
      <c r="E168" s="76"/>
      <c r="F168" s="76"/>
      <c r="G168" s="77"/>
      <c r="H168" s="78"/>
    </row>
    <row r="169" spans="1:10" x14ac:dyDescent="0.2">
      <c r="A169" s="74"/>
      <c r="B169" s="75"/>
      <c r="C169" s="74"/>
      <c r="D169" s="76"/>
      <c r="E169" s="76"/>
      <c r="F169" s="76"/>
      <c r="G169" s="77"/>
      <c r="H169" s="78"/>
    </row>
    <row r="174" spans="1:10" x14ac:dyDescent="0.2">
      <c r="A174" s="88" t="s">
        <v>134</v>
      </c>
      <c r="B174" s="88"/>
      <c r="C174" s="88"/>
      <c r="D174" s="88"/>
      <c r="E174" s="88"/>
      <c r="F174" s="88"/>
      <c r="G174" s="88"/>
      <c r="H174" s="88"/>
      <c r="I174" s="79"/>
      <c r="J174" s="79"/>
    </row>
    <row r="175" spans="1:10" x14ac:dyDescent="0.2">
      <c r="A175" s="90" t="s">
        <v>24</v>
      </c>
      <c r="B175" s="90"/>
      <c r="C175" s="90"/>
      <c r="D175" s="90"/>
      <c r="E175" s="90"/>
      <c r="F175" s="90"/>
      <c r="G175" s="90"/>
      <c r="H175" s="90"/>
      <c r="I175" s="90"/>
      <c r="J175" s="90"/>
    </row>
    <row r="176" spans="1:10" x14ac:dyDescent="0.2">
      <c r="A176" s="91"/>
      <c r="B176" s="91"/>
      <c r="C176" s="91"/>
      <c r="D176" s="91"/>
      <c r="E176" s="91"/>
      <c r="F176" s="91"/>
      <c r="G176" s="91"/>
      <c r="H176" s="91"/>
      <c r="I176" s="91"/>
      <c r="J176" s="91"/>
    </row>
    <row r="177" spans="1:10" x14ac:dyDescent="0.2">
      <c r="A177" s="41" t="s">
        <v>0</v>
      </c>
      <c r="B177" s="42"/>
      <c r="C177" s="71" t="s">
        <v>138</v>
      </c>
      <c r="D177" s="72" t="s">
        <v>139</v>
      </c>
      <c r="E177" s="72"/>
      <c r="F177" s="43" t="s">
        <v>30</v>
      </c>
      <c r="G177" s="70" t="s">
        <v>144</v>
      </c>
      <c r="H177" s="44" t="s">
        <v>136</v>
      </c>
      <c r="I177" s="79"/>
      <c r="J177" s="79"/>
    </row>
    <row r="178" spans="1:10" x14ac:dyDescent="0.2">
      <c r="A178" s="79"/>
      <c r="B178" s="42"/>
      <c r="C178" s="73" t="s">
        <v>140</v>
      </c>
      <c r="D178" s="45">
        <v>2</v>
      </c>
      <c r="E178" s="46"/>
      <c r="F178" s="79"/>
      <c r="G178" s="47"/>
      <c r="H178" s="48"/>
      <c r="I178" s="89"/>
      <c r="J178" s="89"/>
    </row>
    <row r="179" spans="1:10" ht="20.399999999999999" x14ac:dyDescent="0.2">
      <c r="A179" s="87" t="s">
        <v>26</v>
      </c>
      <c r="B179" s="87" t="s">
        <v>27</v>
      </c>
      <c r="C179" s="87" t="s">
        <v>28</v>
      </c>
      <c r="D179" s="87" t="s">
        <v>1</v>
      </c>
      <c r="E179" s="87"/>
      <c r="F179" s="87"/>
      <c r="G179" s="87" t="s">
        <v>2</v>
      </c>
      <c r="H179" s="50" t="s">
        <v>29</v>
      </c>
    </row>
    <row r="180" spans="1:10" x14ac:dyDescent="0.2">
      <c r="A180" s="87"/>
      <c r="B180" s="87"/>
      <c r="C180" s="87"/>
      <c r="D180" s="80" t="s">
        <v>3</v>
      </c>
      <c r="E180" s="80" t="s">
        <v>4</v>
      </c>
      <c r="F180" s="80" t="s">
        <v>5</v>
      </c>
      <c r="G180" s="87"/>
      <c r="H180" s="52"/>
    </row>
    <row r="181" spans="1:10" x14ac:dyDescent="0.2">
      <c r="A181" s="53">
        <v>1</v>
      </c>
      <c r="B181" s="53">
        <v>2</v>
      </c>
      <c r="C181" s="53">
        <v>3</v>
      </c>
      <c r="D181" s="53">
        <v>4</v>
      </c>
      <c r="E181" s="53">
        <v>5</v>
      </c>
      <c r="F181" s="53">
        <v>6</v>
      </c>
      <c r="G181" s="53">
        <v>7</v>
      </c>
      <c r="H181" s="54"/>
    </row>
    <row r="182" spans="1:10" ht="10.199999999999999" customHeight="1" x14ac:dyDescent="0.2">
      <c r="A182" s="55" t="s">
        <v>50</v>
      </c>
      <c r="B182" s="56"/>
      <c r="C182" s="57"/>
      <c r="D182" s="57"/>
      <c r="E182" s="57"/>
      <c r="F182" s="57"/>
      <c r="G182" s="58"/>
      <c r="H182" s="59"/>
    </row>
    <row r="183" spans="1:10" ht="10.199999999999999" customHeight="1" x14ac:dyDescent="0.2">
      <c r="B183" s="60"/>
      <c r="C183" s="61"/>
      <c r="D183" s="62" t="str">
        <f>IFERROR(VLOOKUP($B183,блюда!$B$11:$I$65,4,FALSE)*$C183/100,"")</f>
        <v/>
      </c>
      <c r="E183" s="62" t="str">
        <f>IFERROR(VLOOKUP($B183,блюда!$B$11:$I$65,5,FALSE)*$C183/100,"")</f>
        <v/>
      </c>
      <c r="F183" s="62" t="str">
        <f>IFERROR(VLOOKUP($B183,блюда!$B$11:$I$65,6,FALSE)*$C183/100,"")</f>
        <v/>
      </c>
      <c r="G183" s="62" t="str">
        <f>IFERROR(VLOOKUP($B183,блюда!$B$11:$I$65,7,FALSE)*$C183/100,"")</f>
        <v/>
      </c>
      <c r="H183" s="62" t="str">
        <f>IFERROR(VLOOKUP($B183,блюда!$B$11:$I$65,8,FALSE),"")</f>
        <v/>
      </c>
    </row>
    <row r="184" spans="1:10" ht="10.199999999999999" customHeight="1" x14ac:dyDescent="0.2">
      <c r="B184" s="60"/>
      <c r="C184" s="61"/>
      <c r="D184" s="62" t="str">
        <f>IFERROR(VLOOKUP($B184,блюда!$B$11:$I$65,4,FALSE)*$C184/100,"")</f>
        <v/>
      </c>
      <c r="E184" s="62" t="str">
        <f>IFERROR(VLOOKUP($B184,блюда!$B$11:$I$65,5,FALSE)*$C184/100,"")</f>
        <v/>
      </c>
      <c r="F184" s="62" t="str">
        <f>IFERROR(VLOOKUP($B184,блюда!$B$11:$I$65,6,FALSE)*$C184/100,"")</f>
        <v/>
      </c>
      <c r="G184" s="62" t="str">
        <f>IFERROR(VLOOKUP($B184,блюда!$B$11:$I$65,7,FALSE)*$C184/100,"")</f>
        <v/>
      </c>
      <c r="H184" s="62" t="str">
        <f>IFERROR(VLOOKUP($B184,блюда!$B$11:$I$65,8,FALSE),"")</f>
        <v/>
      </c>
    </row>
    <row r="185" spans="1:10" s="63" customFormat="1" ht="10.199999999999999" customHeight="1" x14ac:dyDescent="0.2">
      <c r="B185" s="60"/>
      <c r="C185" s="61"/>
      <c r="D185" s="62" t="str">
        <f>IFERROR(VLOOKUP($B185,блюда!$B$11:$I$65,4,FALSE)*$C185/100,"")</f>
        <v/>
      </c>
      <c r="E185" s="62" t="str">
        <f>IFERROR(VLOOKUP($B185,блюда!$B$11:$I$65,5,FALSE)*$C185/100,"")</f>
        <v/>
      </c>
      <c r="F185" s="62" t="str">
        <f>IFERROR(VLOOKUP($B185,блюда!$B$11:$I$65,6,FALSE)*$C185/100,"")</f>
        <v/>
      </c>
      <c r="G185" s="62" t="str">
        <f>IFERROR(VLOOKUP($B185,блюда!$B$11:$I$65,7,FALSE)*$C185/100,"")</f>
        <v/>
      </c>
      <c r="H185" s="62" t="str">
        <f>IFERROR(VLOOKUP($B185,блюда!$B$11:$I$65,8,FALSE),"")</f>
        <v/>
      </c>
    </row>
    <row r="186" spans="1:10" s="63" customFormat="1" ht="10.199999999999999" customHeight="1" x14ac:dyDescent="0.2">
      <c r="B186" s="60"/>
      <c r="C186" s="61"/>
      <c r="D186" s="62" t="str">
        <f>IFERROR(VLOOKUP($B186,блюда!$B$11:$I$65,4,FALSE)*$C186/100,"")</f>
        <v/>
      </c>
      <c r="E186" s="62" t="str">
        <f>IFERROR(VLOOKUP($B186,блюда!$B$11:$I$65,5,FALSE)*$C186/100,"")</f>
        <v/>
      </c>
      <c r="F186" s="62" t="str">
        <f>IFERROR(VLOOKUP($B186,блюда!$B$11:$I$65,6,FALSE)*$C186/100,"")</f>
        <v/>
      </c>
      <c r="G186" s="62" t="str">
        <f>IFERROR(VLOOKUP($B186,блюда!$B$11:$I$65,7,FALSE)*$C186/100,"")</f>
        <v/>
      </c>
      <c r="H186" s="62" t="str">
        <f>IFERROR(VLOOKUP($B186,блюда!$B$11:$I$65,8,FALSE),"")</f>
        <v/>
      </c>
    </row>
    <row r="187" spans="1:10" s="63" customFormat="1" ht="10.199999999999999" customHeight="1" x14ac:dyDescent="0.2">
      <c r="B187" s="60"/>
      <c r="C187" s="61"/>
      <c r="D187" s="62" t="str">
        <f>IFERROR(VLOOKUP($B187,блюда!$B$11:$I$65,4,FALSE)*$C187/100,"")</f>
        <v/>
      </c>
      <c r="E187" s="62" t="str">
        <f>IFERROR(VLOOKUP($B187,блюда!$B$11:$I$65,5,FALSE)*$C187/100,"")</f>
        <v/>
      </c>
      <c r="F187" s="62" t="str">
        <f>IFERROR(VLOOKUP($B187,блюда!$B$11:$I$65,6,FALSE)*$C187/100,"")</f>
        <v/>
      </c>
      <c r="G187" s="62" t="str">
        <f>IFERROR(VLOOKUP($B187,блюда!$B$11:$I$65,7,FALSE)*$C187/100,"")</f>
        <v/>
      </c>
      <c r="H187" s="62" t="str">
        <f>IFERROR(VLOOKUP($B187,блюда!$B$11:$I$65,8,FALSE),"")</f>
        <v/>
      </c>
    </row>
    <row r="188" spans="1:10" s="63" customFormat="1" ht="10.199999999999999" customHeight="1" x14ac:dyDescent="0.2">
      <c r="B188" s="60"/>
      <c r="C188" s="61"/>
      <c r="D188" s="62" t="str">
        <f>IFERROR(VLOOKUP($B188,блюда!$B$11:$I$65,4,FALSE)*$C188/100,"")</f>
        <v/>
      </c>
      <c r="E188" s="62" t="str">
        <f>IFERROR(VLOOKUP($B188,блюда!$B$11:$I$65,5,FALSE)*$C188/100,"")</f>
        <v/>
      </c>
      <c r="F188" s="62" t="str">
        <f>IFERROR(VLOOKUP($B188,блюда!$B$11:$I$65,6,FALSE)*$C188/100,"")</f>
        <v/>
      </c>
      <c r="G188" s="62" t="str">
        <f>IFERROR(VLOOKUP($B188,блюда!$B$11:$I$65,7,FALSE)*$C188/100,"")</f>
        <v/>
      </c>
      <c r="H188" s="62" t="str">
        <f>IFERROR(VLOOKUP($B188,блюда!$B$11:$I$65,8,FALSE),"")</f>
        <v/>
      </c>
    </row>
    <row r="189" spans="1:10" ht="10.199999999999999" customHeight="1" x14ac:dyDescent="0.2">
      <c r="A189" s="64" t="s">
        <v>65</v>
      </c>
      <c r="B189" s="65"/>
      <c r="C189" s="66">
        <f>SUM(C183:C188)</f>
        <v>0</v>
      </c>
      <c r="D189" s="62">
        <f>SUM(D183:D188)</f>
        <v>0</v>
      </c>
      <c r="E189" s="62">
        <f>SUM(E183:E188)</f>
        <v>0</v>
      </c>
      <c r="F189" s="62">
        <f>SUM(F183:F188)</f>
        <v>0</v>
      </c>
      <c r="G189" s="69">
        <f>SUM(G183:G188)</f>
        <v>0</v>
      </c>
      <c r="H189" s="52"/>
    </row>
    <row r="190" spans="1:10" ht="10.199999999999999" customHeight="1" x14ac:dyDescent="0.2">
      <c r="A190" s="55" t="s">
        <v>10</v>
      </c>
      <c r="B190" s="56"/>
      <c r="C190" s="57"/>
      <c r="D190" s="57"/>
      <c r="E190" s="57"/>
      <c r="F190" s="57"/>
      <c r="G190" s="58"/>
      <c r="H190" s="59"/>
    </row>
    <row r="191" spans="1:10" ht="10.199999999999999" customHeight="1" x14ac:dyDescent="0.2">
      <c r="B191" s="60" t="s">
        <v>9</v>
      </c>
      <c r="C191" s="61">
        <v>250</v>
      </c>
      <c r="D191" s="62">
        <f>IFERROR(VLOOKUP($B191,блюда!$B$11:$I$65,4,FALSE)*$C191/100,"")</f>
        <v>10</v>
      </c>
      <c r="E191" s="62">
        <f>IFERROR(VLOOKUP($B191,блюда!$B$11:$I$65,5,FALSE)*$C191/100,"")</f>
        <v>5</v>
      </c>
      <c r="F191" s="62">
        <f>IFERROR(VLOOKUP($B191,блюда!$B$11:$I$65,6,FALSE)*$C191/100,"")</f>
        <v>17.5</v>
      </c>
      <c r="G191" s="62">
        <f>IFERROR(VLOOKUP($B191,блюда!$B$11:$I$65,7,FALSE)*$C191/100,"")</f>
        <v>155</v>
      </c>
      <c r="H191" s="62" t="str">
        <f>IFERROR(VLOOKUP($B191,блюда!$B$11:$I$65,8,FALSE),"")</f>
        <v>87 (5)</v>
      </c>
    </row>
    <row r="192" spans="1:10" ht="10.199999999999999" customHeight="1" x14ac:dyDescent="0.2">
      <c r="B192" s="60" t="s">
        <v>81</v>
      </c>
      <c r="C192" s="61">
        <v>180</v>
      </c>
      <c r="D192" s="62">
        <f>IFERROR(VLOOKUP($B192,блюда!$B$11:$I$65,4,FALSE)*$C192/100,"")</f>
        <v>5.94</v>
      </c>
      <c r="E192" s="62">
        <f>IFERROR(VLOOKUP($B192,блюда!$B$11:$I$65,5,FALSE)*$C192/100,"")</f>
        <v>5.94</v>
      </c>
      <c r="F192" s="62">
        <f>IFERROR(VLOOKUP($B192,блюда!$B$11:$I$65,6,FALSE)*$C192/100,"")</f>
        <v>38.159999999999997</v>
      </c>
      <c r="G192" s="62">
        <f>IFERROR(VLOOKUP($B192,блюда!$B$11:$I$65,7,FALSE)*$C192/100,"")</f>
        <v>250.2</v>
      </c>
      <c r="H192" s="62" t="str">
        <f>IFERROR(VLOOKUP($B192,блюда!$B$11:$I$65,8,FALSE),"")</f>
        <v>203 (2)</v>
      </c>
    </row>
    <row r="193" spans="1:10" s="63" customFormat="1" ht="10.199999999999999" customHeight="1" x14ac:dyDescent="0.2">
      <c r="B193" s="60" t="s">
        <v>22</v>
      </c>
      <c r="C193" s="61">
        <v>100</v>
      </c>
      <c r="D193" s="62">
        <f>IFERROR(VLOOKUP($B193,блюда!$B$11:$I$65,4,FALSE)*$C193/100,"")</f>
        <v>19.329999999999998</v>
      </c>
      <c r="E193" s="62">
        <f>IFERROR(VLOOKUP($B193,блюда!$B$11:$I$65,5,FALSE)*$C193/100,"")</f>
        <v>4.92</v>
      </c>
      <c r="F193" s="62">
        <f>IFERROR(VLOOKUP($B193,блюда!$B$11:$I$65,6,FALSE)*$C193/100,"")</f>
        <v>12.67</v>
      </c>
      <c r="G193" s="62">
        <f>IFERROR(VLOOKUP($B193,блюда!$B$11:$I$65,7,FALSE)*$C193/100,"")</f>
        <v>171.07</v>
      </c>
      <c r="H193" s="62" t="str">
        <f>IFERROR(VLOOKUP($B193,блюда!$B$11:$I$65,8,FALSE),"")</f>
        <v>295 (3)</v>
      </c>
    </row>
    <row r="194" spans="1:10" s="63" customFormat="1" ht="10.199999999999999" customHeight="1" x14ac:dyDescent="0.2">
      <c r="B194" s="60" t="s">
        <v>12</v>
      </c>
      <c r="C194" s="61">
        <v>200</v>
      </c>
      <c r="D194" s="62">
        <f>IFERROR(VLOOKUP($B194,блюда!$B$11:$I$65,4,FALSE)*$C194/100,"")</f>
        <v>0.6</v>
      </c>
      <c r="E194" s="62">
        <f>IFERROR(VLOOKUP($B194,блюда!$B$11:$I$65,5,FALSE)*$C194/100,"")</f>
        <v>0</v>
      </c>
      <c r="F194" s="62">
        <f>IFERROR(VLOOKUP($B194,блюда!$B$11:$I$65,6,FALSE)*$C194/100,"")</f>
        <v>22.8</v>
      </c>
      <c r="G194" s="62">
        <f>IFERROR(VLOOKUP($B194,блюда!$B$11:$I$65,7,FALSE)*$C194/100,"")</f>
        <v>93.2</v>
      </c>
      <c r="H194" s="62" t="str">
        <f>IFERROR(VLOOKUP($B194,блюда!$B$11:$I$65,8,FALSE),"")</f>
        <v>349 (3)</v>
      </c>
    </row>
    <row r="195" spans="1:10" ht="10.199999999999999" customHeight="1" x14ac:dyDescent="0.2">
      <c r="B195" s="60" t="s">
        <v>7</v>
      </c>
      <c r="C195" s="61">
        <v>30</v>
      </c>
      <c r="D195" s="62">
        <f>IFERROR(VLOOKUP($B195,блюда!$B$11:$I$65,4,FALSE)*$C195/100,"")</f>
        <v>2.7</v>
      </c>
      <c r="E195" s="62">
        <f>IFERROR(VLOOKUP($B195,блюда!$B$11:$I$65,5,FALSE)*$C195/100,"")</f>
        <v>0.3</v>
      </c>
      <c r="F195" s="62">
        <f>IFERROR(VLOOKUP($B195,блюда!$B$11:$I$65,6,FALSE)*$C195/100,"")</f>
        <v>17.100000000000001</v>
      </c>
      <c r="G195" s="62">
        <f>IFERROR(VLOOKUP($B195,блюда!$B$11:$I$65,7,FALSE)*$C195/100,"")</f>
        <v>94.8</v>
      </c>
      <c r="H195" s="62" t="str">
        <f>IFERROR(VLOOKUP($B195,блюда!$B$11:$I$65,8,FALSE),"")</f>
        <v>т/н</v>
      </c>
    </row>
    <row r="196" spans="1:10" ht="10.199999999999999" customHeight="1" x14ac:dyDescent="0.2">
      <c r="B196" s="60" t="s">
        <v>8</v>
      </c>
      <c r="C196" s="61">
        <v>30</v>
      </c>
      <c r="D196" s="62">
        <f>IFERROR(VLOOKUP($B196,блюда!$B$11:$I$65,4,FALSE)*$C196/100,"")</f>
        <v>0.3</v>
      </c>
      <c r="E196" s="62">
        <f>IFERROR(VLOOKUP($B196,блюда!$B$11:$I$65,5,FALSE)*$C196/100,"")</f>
        <v>0.3</v>
      </c>
      <c r="F196" s="62">
        <f>IFERROR(VLOOKUP($B196,блюда!$B$11:$I$65,6,FALSE)*$C196/100,"")</f>
        <v>9.9</v>
      </c>
      <c r="G196" s="62">
        <f>IFERROR(VLOOKUP($B196,блюда!$B$11:$I$65,7,FALSE)*$C196/100,"")</f>
        <v>81.900000000000006</v>
      </c>
      <c r="H196" s="62" t="str">
        <f>IFERROR(VLOOKUP($B196,блюда!$B$11:$I$65,8,FALSE),"")</f>
        <v>т/н</v>
      </c>
    </row>
    <row r="197" spans="1:10" ht="10.199999999999999" customHeight="1" x14ac:dyDescent="0.2">
      <c r="B197" s="60"/>
      <c r="C197" s="61"/>
      <c r="D197" s="62" t="str">
        <f>IFERROR(VLOOKUP($B197,блюда!$B$11:$I$65,4,FALSE)*$C197/100,"")</f>
        <v/>
      </c>
      <c r="E197" s="62" t="str">
        <f>IFERROR(VLOOKUP($B197,блюда!$B$11:$I$65,5,FALSE)*$C197/100,"")</f>
        <v/>
      </c>
      <c r="F197" s="62" t="str">
        <f>IFERROR(VLOOKUP($B197,блюда!$B$11:$I$65,6,FALSE)*$C197/100,"")</f>
        <v/>
      </c>
      <c r="G197" s="62" t="str">
        <f>IFERROR(VLOOKUP($B197,блюда!$B$11:$I$65,7,FALSE)*$C197/100,"")</f>
        <v/>
      </c>
      <c r="H197" s="62" t="str">
        <f>IFERROR(VLOOKUP($B197,блюда!$B$11:$I$65,8,FALSE),"")</f>
        <v/>
      </c>
    </row>
    <row r="198" spans="1:10" x14ac:dyDescent="0.2">
      <c r="A198" s="67" t="s">
        <v>66</v>
      </c>
      <c r="B198" s="68"/>
      <c r="C198" s="66">
        <f>SUM(C191:C197)</f>
        <v>790</v>
      </c>
      <c r="D198" s="62">
        <f>SUM(D191:D197)</f>
        <v>38.869999999999997</v>
      </c>
      <c r="E198" s="62">
        <f>SUM(E191:E197)</f>
        <v>16.46</v>
      </c>
      <c r="F198" s="62">
        <f>SUM(F191:F197)</f>
        <v>118.13</v>
      </c>
      <c r="G198" s="69">
        <f>SUM(G191:G197)</f>
        <v>846.17</v>
      </c>
      <c r="H198" s="52"/>
    </row>
    <row r="199" spans="1:10" x14ac:dyDescent="0.2">
      <c r="A199" s="67" t="s">
        <v>67</v>
      </c>
      <c r="B199" s="68"/>
      <c r="C199" s="66">
        <f>SUM(C189,C198)</f>
        <v>790</v>
      </c>
      <c r="D199" s="62">
        <f>SUM(D189,D198)</f>
        <v>38.869999999999997</v>
      </c>
      <c r="E199" s="62">
        <f>SUM(E189,E198)</f>
        <v>16.46</v>
      </c>
      <c r="F199" s="62">
        <f>SUM(F189,F198)</f>
        <v>118.13</v>
      </c>
      <c r="G199" s="69">
        <f>SUM(G189,G198)</f>
        <v>846.17</v>
      </c>
      <c r="H199" s="52"/>
    </row>
    <row r="200" spans="1:10" x14ac:dyDescent="0.2">
      <c r="A200" s="74"/>
      <c r="B200" s="75"/>
      <c r="C200" s="74"/>
      <c r="D200" s="76"/>
      <c r="E200" s="76"/>
      <c r="F200" s="76"/>
      <c r="G200" s="77"/>
      <c r="H200" s="78"/>
    </row>
    <row r="201" spans="1:10" x14ac:dyDescent="0.2">
      <c r="A201" s="74"/>
      <c r="B201" s="75"/>
      <c r="C201" s="74"/>
      <c r="D201" s="76"/>
      <c r="E201" s="76"/>
      <c r="F201" s="76"/>
      <c r="G201" s="77"/>
      <c r="H201" s="78"/>
    </row>
    <row r="202" spans="1:10" x14ac:dyDescent="0.2">
      <c r="A202" s="74"/>
      <c r="B202" s="75"/>
      <c r="C202" s="74"/>
      <c r="D202" s="76"/>
      <c r="E202" s="76"/>
      <c r="F202" s="76"/>
      <c r="G202" s="77"/>
      <c r="H202" s="78"/>
    </row>
    <row r="203" spans="1:10" x14ac:dyDescent="0.2">
      <c r="A203" s="74"/>
      <c r="B203" s="75"/>
      <c r="C203" s="74"/>
      <c r="D203" s="76"/>
      <c r="E203" s="76"/>
      <c r="F203" s="76"/>
      <c r="G203" s="77"/>
      <c r="H203" s="78"/>
    </row>
    <row r="208" spans="1:10" x14ac:dyDescent="0.2">
      <c r="A208" s="88" t="s">
        <v>134</v>
      </c>
      <c r="B208" s="88"/>
      <c r="C208" s="88"/>
      <c r="D208" s="88"/>
      <c r="E208" s="88"/>
      <c r="F208" s="88"/>
      <c r="G208" s="88"/>
      <c r="H208" s="88"/>
      <c r="I208" s="79"/>
      <c r="J208" s="79"/>
    </row>
    <row r="209" spans="1:10" x14ac:dyDescent="0.2">
      <c r="A209" s="90" t="s">
        <v>24</v>
      </c>
      <c r="B209" s="90"/>
      <c r="C209" s="90"/>
      <c r="D209" s="90"/>
      <c r="E209" s="90"/>
      <c r="F209" s="90"/>
      <c r="G209" s="90"/>
      <c r="H209" s="90"/>
      <c r="I209" s="90"/>
      <c r="J209" s="90"/>
    </row>
    <row r="210" spans="1:10" x14ac:dyDescent="0.2">
      <c r="A210" s="91"/>
      <c r="B210" s="91"/>
      <c r="C210" s="91"/>
      <c r="D210" s="91"/>
      <c r="E210" s="91"/>
      <c r="F210" s="91"/>
      <c r="G210" s="91"/>
      <c r="H210" s="91"/>
      <c r="I210" s="91"/>
      <c r="J210" s="91"/>
    </row>
    <row r="211" spans="1:10" x14ac:dyDescent="0.2">
      <c r="A211" s="41" t="s">
        <v>0</v>
      </c>
      <c r="B211" s="42"/>
      <c r="C211" s="71" t="s">
        <v>138</v>
      </c>
      <c r="D211" s="72" t="s">
        <v>137</v>
      </c>
      <c r="E211" s="72"/>
      <c r="F211" s="43" t="s">
        <v>30</v>
      </c>
      <c r="G211" s="70" t="s">
        <v>144</v>
      </c>
      <c r="H211" s="44" t="s">
        <v>136</v>
      </c>
      <c r="I211" s="79"/>
      <c r="J211" s="79"/>
    </row>
    <row r="212" spans="1:10" x14ac:dyDescent="0.2">
      <c r="A212" s="79"/>
      <c r="B212" s="42"/>
      <c r="C212" s="73" t="s">
        <v>140</v>
      </c>
      <c r="D212" s="45">
        <v>2</v>
      </c>
      <c r="E212" s="46"/>
      <c r="F212" s="79"/>
      <c r="G212" s="47"/>
      <c r="H212" s="48"/>
      <c r="I212" s="89"/>
      <c r="J212" s="89"/>
    </row>
    <row r="213" spans="1:10" ht="20.399999999999999" x14ac:dyDescent="0.2">
      <c r="A213" s="87" t="s">
        <v>26</v>
      </c>
      <c r="B213" s="87" t="s">
        <v>27</v>
      </c>
      <c r="C213" s="87" t="s">
        <v>28</v>
      </c>
      <c r="D213" s="87" t="s">
        <v>1</v>
      </c>
      <c r="E213" s="87"/>
      <c r="F213" s="87"/>
      <c r="G213" s="87" t="s">
        <v>2</v>
      </c>
      <c r="H213" s="50" t="s">
        <v>29</v>
      </c>
    </row>
    <row r="214" spans="1:10" x14ac:dyDescent="0.2">
      <c r="A214" s="87"/>
      <c r="B214" s="87"/>
      <c r="C214" s="87"/>
      <c r="D214" s="80" t="s">
        <v>3</v>
      </c>
      <c r="E214" s="80" t="s">
        <v>4</v>
      </c>
      <c r="F214" s="80" t="s">
        <v>5</v>
      </c>
      <c r="G214" s="87"/>
      <c r="H214" s="52"/>
    </row>
    <row r="215" spans="1:10" x14ac:dyDescent="0.2">
      <c r="A215" s="53">
        <v>1</v>
      </c>
      <c r="B215" s="53">
        <v>2</v>
      </c>
      <c r="C215" s="53">
        <v>3</v>
      </c>
      <c r="D215" s="53">
        <v>4</v>
      </c>
      <c r="E215" s="53">
        <v>5</v>
      </c>
      <c r="F215" s="53">
        <v>6</v>
      </c>
      <c r="G215" s="53">
        <v>7</v>
      </c>
      <c r="H215" s="54"/>
    </row>
    <row r="216" spans="1:10" ht="10.199999999999999" customHeight="1" x14ac:dyDescent="0.2">
      <c r="A216" s="55" t="s">
        <v>50</v>
      </c>
      <c r="B216" s="56"/>
      <c r="C216" s="57"/>
      <c r="D216" s="57"/>
      <c r="E216" s="57"/>
      <c r="F216" s="57"/>
      <c r="G216" s="58"/>
      <c r="H216" s="59"/>
    </row>
    <row r="217" spans="1:10" ht="10.199999999999999" customHeight="1" x14ac:dyDescent="0.2">
      <c r="B217" s="60"/>
      <c r="C217" s="61"/>
      <c r="D217" s="62" t="str">
        <f>IFERROR(VLOOKUP($B217,блюда!$B$11:$I$65,4,FALSE)*$C217/100,"")</f>
        <v/>
      </c>
      <c r="E217" s="62" t="str">
        <f>IFERROR(VLOOKUP($B217,блюда!$B$11:$I$65,5,FALSE)*$C217/100,"")</f>
        <v/>
      </c>
      <c r="F217" s="62" t="str">
        <f>IFERROR(VLOOKUP($B217,блюда!$B$11:$I$65,6,FALSE)*$C217/100,"")</f>
        <v/>
      </c>
      <c r="G217" s="62" t="str">
        <f>IFERROR(VLOOKUP($B217,блюда!$B$11:$I$65,7,FALSE)*$C217/100,"")</f>
        <v/>
      </c>
      <c r="H217" s="62" t="str">
        <f>IFERROR(VLOOKUP($B217,блюда!$B$11:$I$65,8,FALSE),"")</f>
        <v/>
      </c>
    </row>
    <row r="218" spans="1:10" ht="10.199999999999999" customHeight="1" x14ac:dyDescent="0.2">
      <c r="B218" s="60"/>
      <c r="C218" s="61"/>
      <c r="D218" s="62" t="str">
        <f>IFERROR(VLOOKUP($B218,блюда!$B$11:$I$65,4,FALSE)*$C218/100,"")</f>
        <v/>
      </c>
      <c r="E218" s="62" t="str">
        <f>IFERROR(VLOOKUP($B218,блюда!$B$11:$I$65,5,FALSE)*$C218/100,"")</f>
        <v/>
      </c>
      <c r="F218" s="62" t="str">
        <f>IFERROR(VLOOKUP($B218,блюда!$B$11:$I$65,6,FALSE)*$C218/100,"")</f>
        <v/>
      </c>
      <c r="G218" s="62" t="str">
        <f>IFERROR(VLOOKUP($B218,блюда!$B$11:$I$65,7,FALSE)*$C218/100,"")</f>
        <v/>
      </c>
      <c r="H218" s="62" t="str">
        <f>IFERROR(VLOOKUP($B218,блюда!$B$11:$I$65,8,FALSE),"")</f>
        <v/>
      </c>
    </row>
    <row r="219" spans="1:10" s="63" customFormat="1" ht="10.199999999999999" customHeight="1" x14ac:dyDescent="0.2">
      <c r="B219" s="60"/>
      <c r="C219" s="61"/>
      <c r="D219" s="62" t="str">
        <f>IFERROR(VLOOKUP($B219,блюда!$B$11:$I$65,4,FALSE)*$C219/100,"")</f>
        <v/>
      </c>
      <c r="E219" s="62" t="str">
        <f>IFERROR(VLOOKUP($B219,блюда!$B$11:$I$65,5,FALSE)*$C219/100,"")</f>
        <v/>
      </c>
      <c r="F219" s="62" t="str">
        <f>IFERROR(VLOOKUP($B219,блюда!$B$11:$I$65,6,FALSE)*$C219/100,"")</f>
        <v/>
      </c>
      <c r="G219" s="62" t="str">
        <f>IFERROR(VLOOKUP($B219,блюда!$B$11:$I$65,7,FALSE)*$C219/100,"")</f>
        <v/>
      </c>
      <c r="H219" s="62" t="str">
        <f>IFERROR(VLOOKUP($B219,блюда!$B$11:$I$65,8,FALSE),"")</f>
        <v/>
      </c>
    </row>
    <row r="220" spans="1:10" s="63" customFormat="1" ht="10.199999999999999" customHeight="1" x14ac:dyDescent="0.2">
      <c r="B220" s="60"/>
      <c r="C220" s="61"/>
      <c r="D220" s="62" t="str">
        <f>IFERROR(VLOOKUP($B220,блюда!$B$11:$I$65,4,FALSE)*$C220/100,"")</f>
        <v/>
      </c>
      <c r="E220" s="62" t="str">
        <f>IFERROR(VLOOKUP($B220,блюда!$B$11:$I$65,5,FALSE)*$C220/100,"")</f>
        <v/>
      </c>
      <c r="F220" s="62" t="str">
        <f>IFERROR(VLOOKUP($B220,блюда!$B$11:$I$65,6,FALSE)*$C220/100,"")</f>
        <v/>
      </c>
      <c r="G220" s="62" t="str">
        <f>IFERROR(VLOOKUP($B220,блюда!$B$11:$I$65,7,FALSE)*$C220/100,"")</f>
        <v/>
      </c>
      <c r="H220" s="62" t="str">
        <f>IFERROR(VLOOKUP($B220,блюда!$B$11:$I$65,8,FALSE),"")</f>
        <v/>
      </c>
    </row>
    <row r="221" spans="1:10" s="63" customFormat="1" ht="10.199999999999999" customHeight="1" x14ac:dyDescent="0.2">
      <c r="B221" s="60"/>
      <c r="C221" s="61"/>
      <c r="D221" s="62" t="str">
        <f>IFERROR(VLOOKUP($B221,блюда!$B$11:$I$65,4,FALSE)*$C221/100,"")</f>
        <v/>
      </c>
      <c r="E221" s="62" t="str">
        <f>IFERROR(VLOOKUP($B221,блюда!$B$11:$I$65,5,FALSE)*$C221/100,"")</f>
        <v/>
      </c>
      <c r="F221" s="62" t="str">
        <f>IFERROR(VLOOKUP($B221,блюда!$B$11:$I$65,6,FALSE)*$C221/100,"")</f>
        <v/>
      </c>
      <c r="G221" s="62" t="str">
        <f>IFERROR(VLOOKUP($B221,блюда!$B$11:$I$65,7,FALSE)*$C221/100,"")</f>
        <v/>
      </c>
      <c r="H221" s="62" t="str">
        <f>IFERROR(VLOOKUP($B221,блюда!$B$11:$I$65,8,FALSE),"")</f>
        <v/>
      </c>
    </row>
    <row r="222" spans="1:10" s="63" customFormat="1" ht="10.199999999999999" customHeight="1" x14ac:dyDescent="0.2">
      <c r="B222" s="60"/>
      <c r="C222" s="61"/>
      <c r="D222" s="62" t="str">
        <f>IFERROR(VLOOKUP($B222,блюда!$B$11:$I$65,4,FALSE)*$C222/100,"")</f>
        <v/>
      </c>
      <c r="E222" s="62" t="str">
        <f>IFERROR(VLOOKUP($B222,блюда!$B$11:$I$65,5,FALSE)*$C222/100,"")</f>
        <v/>
      </c>
      <c r="F222" s="62" t="str">
        <f>IFERROR(VLOOKUP($B222,блюда!$B$11:$I$65,6,FALSE)*$C222/100,"")</f>
        <v/>
      </c>
      <c r="G222" s="62" t="str">
        <f>IFERROR(VLOOKUP($B222,блюда!$B$11:$I$65,7,FALSE)*$C222/100,"")</f>
        <v/>
      </c>
      <c r="H222" s="62" t="str">
        <f>IFERROR(VLOOKUP($B222,блюда!$B$11:$I$65,8,FALSE),"")</f>
        <v/>
      </c>
    </row>
    <row r="223" spans="1:10" ht="10.199999999999999" customHeight="1" x14ac:dyDescent="0.2">
      <c r="A223" s="64" t="s">
        <v>65</v>
      </c>
      <c r="B223" s="65"/>
      <c r="C223" s="66">
        <f>SUM(C217:C222)</f>
        <v>0</v>
      </c>
      <c r="D223" s="62">
        <f>SUM(D217:D222)</f>
        <v>0</v>
      </c>
      <c r="E223" s="62">
        <f>SUM(E217:E222)</f>
        <v>0</v>
      </c>
      <c r="F223" s="62">
        <f>SUM(F217:F222)</f>
        <v>0</v>
      </c>
      <c r="G223" s="69">
        <f>SUM(G217:G222)</f>
        <v>0</v>
      </c>
      <c r="H223" s="52"/>
    </row>
    <row r="224" spans="1:10" ht="10.199999999999999" customHeight="1" x14ac:dyDescent="0.2">
      <c r="A224" s="55" t="s">
        <v>10</v>
      </c>
      <c r="B224" s="56"/>
      <c r="C224" s="57"/>
      <c r="D224" s="57"/>
      <c r="E224" s="57"/>
      <c r="F224" s="57"/>
      <c r="G224" s="58"/>
      <c r="H224" s="59"/>
    </row>
    <row r="225" spans="1:8" ht="10.199999999999999" customHeight="1" x14ac:dyDescent="0.2">
      <c r="B225" s="60" t="s">
        <v>80</v>
      </c>
      <c r="C225" s="61">
        <v>250</v>
      </c>
      <c r="D225" s="62">
        <f>IFERROR(VLOOKUP($B225,блюда!$B$11:$I$65,4,FALSE)*$C225/100,"")</f>
        <v>5</v>
      </c>
      <c r="E225" s="62">
        <f>IFERROR(VLOOKUP($B225,блюда!$B$11:$I$65,5,FALSE)*$C225/100,"")</f>
        <v>5</v>
      </c>
      <c r="F225" s="62">
        <f>IFERROR(VLOOKUP($B225,блюда!$B$11:$I$65,6,FALSE)*$C225/100,"")</f>
        <v>15</v>
      </c>
      <c r="G225" s="62">
        <f>IFERROR(VLOOKUP($B225,блюда!$B$11:$I$65,7,FALSE)*$C225/100,"")</f>
        <v>125</v>
      </c>
      <c r="H225" s="62" t="str">
        <f>IFERROR(VLOOKUP($B225,блюда!$B$11:$I$65,8,FALSE),"")</f>
        <v>134 (1)</v>
      </c>
    </row>
    <row r="226" spans="1:8" ht="10.199999999999999" customHeight="1" x14ac:dyDescent="0.2">
      <c r="B226" s="60" t="s">
        <v>89</v>
      </c>
      <c r="C226" s="61">
        <v>200</v>
      </c>
      <c r="D226" s="62">
        <f>IFERROR(VLOOKUP($B226,блюда!$B$11:$I$65,4,FALSE)*$C226/100,"")</f>
        <v>4</v>
      </c>
      <c r="E226" s="62">
        <f>IFERROR(VLOOKUP($B226,блюда!$B$11:$I$65,5,FALSE)*$C226/100,"")</f>
        <v>6</v>
      </c>
      <c r="F226" s="62">
        <f>IFERROR(VLOOKUP($B226,блюда!$B$11:$I$65,6,FALSE)*$C226/100,"")</f>
        <v>50</v>
      </c>
      <c r="G226" s="62">
        <f>IFERROR(VLOOKUP($B226,блюда!$B$11:$I$65,7,FALSE)*$C226/100,"")</f>
        <v>284</v>
      </c>
      <c r="H226" s="62" t="str">
        <f>IFERROR(VLOOKUP($B226,блюда!$B$11:$I$65,8,FALSE),"")</f>
        <v>304 (3)</v>
      </c>
    </row>
    <row r="227" spans="1:8" s="63" customFormat="1" ht="10.199999999999999" customHeight="1" x14ac:dyDescent="0.2">
      <c r="B227" s="60" t="s">
        <v>32</v>
      </c>
      <c r="C227" s="61">
        <v>90</v>
      </c>
      <c r="D227" s="62">
        <f>IFERROR(VLOOKUP($B227,блюда!$B$11:$I$65,4,FALSE)*$C227/100,"")</f>
        <v>18</v>
      </c>
      <c r="E227" s="62">
        <f>IFERROR(VLOOKUP($B227,блюда!$B$11:$I$65,5,FALSE)*$C227/100,"")</f>
        <v>11.25</v>
      </c>
      <c r="F227" s="62">
        <f>IFERROR(VLOOKUP($B227,блюда!$B$11:$I$65,6,FALSE)*$C227/100,"")</f>
        <v>0</v>
      </c>
      <c r="G227" s="62">
        <f>IFERROR(VLOOKUP($B227,блюда!$B$11:$I$65,7,FALSE)*$C227/100,"")</f>
        <v>139.5</v>
      </c>
      <c r="H227" s="62" t="str">
        <f>IFERROR(VLOOKUP($B227,блюда!$B$11:$I$65,8,FALSE),"")</f>
        <v>487(1)</v>
      </c>
    </row>
    <row r="228" spans="1:8" s="63" customFormat="1" ht="10.199999999999999" customHeight="1" x14ac:dyDescent="0.2">
      <c r="B228" s="60" t="s">
        <v>15</v>
      </c>
      <c r="C228" s="61">
        <v>200</v>
      </c>
      <c r="D228" s="62">
        <f>IFERROR(VLOOKUP($B228,блюда!$B$11:$I$65,4,FALSE)*$C228/100,"")</f>
        <v>2</v>
      </c>
      <c r="E228" s="62">
        <f>IFERROR(VLOOKUP($B228,блюда!$B$11:$I$65,5,FALSE)*$C228/100,"")</f>
        <v>0</v>
      </c>
      <c r="F228" s="62">
        <f>IFERROR(VLOOKUP($B228,блюда!$B$11:$I$65,6,FALSE)*$C228/100,"")</f>
        <v>20</v>
      </c>
      <c r="G228" s="62">
        <f>IFERROR(VLOOKUP($B228,блюда!$B$11:$I$65,7,FALSE)*$C228/100,"")</f>
        <v>84.8</v>
      </c>
      <c r="H228" s="62" t="str">
        <f>IFERROR(VLOOKUP($B228,блюда!$B$11:$I$65,8,FALSE),"")</f>
        <v>389 (3)</v>
      </c>
    </row>
    <row r="229" spans="1:8" ht="10.199999999999999" customHeight="1" x14ac:dyDescent="0.2">
      <c r="B229" s="60" t="s">
        <v>7</v>
      </c>
      <c r="C229" s="61">
        <v>30</v>
      </c>
      <c r="D229" s="62">
        <f>IFERROR(VLOOKUP($B229,блюда!$B$11:$I$65,4,FALSE)*$C229/100,"")</f>
        <v>2.7</v>
      </c>
      <c r="E229" s="62">
        <f>IFERROR(VLOOKUP($B229,блюда!$B$11:$I$65,5,FALSE)*$C229/100,"")</f>
        <v>0.3</v>
      </c>
      <c r="F229" s="62">
        <f>IFERROR(VLOOKUP($B229,блюда!$B$11:$I$65,6,FALSE)*$C229/100,"")</f>
        <v>17.100000000000001</v>
      </c>
      <c r="G229" s="62">
        <f>IFERROR(VLOOKUP($B229,блюда!$B$11:$I$65,7,FALSE)*$C229/100,"")</f>
        <v>94.8</v>
      </c>
      <c r="H229" s="62" t="str">
        <f>IFERROR(VLOOKUP($B229,блюда!$B$11:$I$65,8,FALSE),"")</f>
        <v>т/н</v>
      </c>
    </row>
    <row r="230" spans="1:8" ht="10.199999999999999" customHeight="1" x14ac:dyDescent="0.2">
      <c r="B230" s="60" t="s">
        <v>8</v>
      </c>
      <c r="C230" s="61">
        <v>30</v>
      </c>
      <c r="D230" s="62">
        <f>IFERROR(VLOOKUP($B230,блюда!$B$11:$I$65,4,FALSE)*$C230/100,"")</f>
        <v>0.3</v>
      </c>
      <c r="E230" s="62">
        <f>IFERROR(VLOOKUP($B230,блюда!$B$11:$I$65,5,FALSE)*$C230/100,"")</f>
        <v>0.3</v>
      </c>
      <c r="F230" s="62">
        <f>IFERROR(VLOOKUP($B230,блюда!$B$11:$I$65,6,FALSE)*$C230/100,"")</f>
        <v>9.9</v>
      </c>
      <c r="G230" s="62">
        <f>IFERROR(VLOOKUP($B230,блюда!$B$11:$I$65,7,FALSE)*$C230/100,"")</f>
        <v>81.900000000000006</v>
      </c>
      <c r="H230" s="62" t="str">
        <f>IFERROR(VLOOKUP($B230,блюда!$B$11:$I$65,8,FALSE),"")</f>
        <v>т/н</v>
      </c>
    </row>
    <row r="231" spans="1:8" ht="10.199999999999999" customHeight="1" x14ac:dyDescent="0.2">
      <c r="B231" s="60"/>
      <c r="C231" s="61"/>
      <c r="D231" s="62" t="str">
        <f>IFERROR(VLOOKUP($B231,блюда!$B$11:$I$65,4,FALSE)*$C231/100,"")</f>
        <v/>
      </c>
      <c r="E231" s="62" t="str">
        <f>IFERROR(VLOOKUP($B231,блюда!$B$11:$I$65,5,FALSE)*$C231/100,"")</f>
        <v/>
      </c>
      <c r="F231" s="62" t="str">
        <f>IFERROR(VLOOKUP($B231,блюда!$B$11:$I$65,6,FALSE)*$C231/100,"")</f>
        <v/>
      </c>
      <c r="G231" s="62" t="str">
        <f>IFERROR(VLOOKUP($B231,блюда!$B$11:$I$65,7,FALSE)*$C231/100,"")</f>
        <v/>
      </c>
      <c r="H231" s="62" t="str">
        <f>IFERROR(VLOOKUP($B231,блюда!$B$11:$I$65,8,FALSE),"")</f>
        <v/>
      </c>
    </row>
    <row r="232" spans="1:8" x14ac:dyDescent="0.2">
      <c r="A232" s="67" t="s">
        <v>66</v>
      </c>
      <c r="B232" s="68"/>
      <c r="C232" s="66">
        <f>SUM(C225:C231)</f>
        <v>800</v>
      </c>
      <c r="D232" s="62">
        <f>SUM(D225:D231)</f>
        <v>32</v>
      </c>
      <c r="E232" s="62">
        <f>SUM(E225:E231)</f>
        <v>22.85</v>
      </c>
      <c r="F232" s="62">
        <f>SUM(F225:F231)</f>
        <v>112</v>
      </c>
      <c r="G232" s="69">
        <f>SUM(G225:G231)</f>
        <v>809.99999999999989</v>
      </c>
      <c r="H232" s="52"/>
    </row>
    <row r="233" spans="1:8" x14ac:dyDescent="0.2">
      <c r="A233" s="67" t="s">
        <v>67</v>
      </c>
      <c r="B233" s="68"/>
      <c r="C233" s="66">
        <f>SUM(C223,C232)</f>
        <v>800</v>
      </c>
      <c r="D233" s="62">
        <f>SUM(D223,D232)</f>
        <v>32</v>
      </c>
      <c r="E233" s="62">
        <f>SUM(E223,E232)</f>
        <v>22.85</v>
      </c>
      <c r="F233" s="62">
        <f>SUM(F223,F232)</f>
        <v>112</v>
      </c>
      <c r="G233" s="69">
        <f>SUM(G223,G232)</f>
        <v>809.99999999999989</v>
      </c>
      <c r="H233" s="52"/>
    </row>
    <row r="234" spans="1:8" x14ac:dyDescent="0.2">
      <c r="A234" s="74"/>
      <c r="B234" s="75"/>
      <c r="C234" s="74"/>
      <c r="D234" s="76"/>
      <c r="E234" s="76"/>
      <c r="F234" s="76"/>
      <c r="G234" s="77"/>
      <c r="H234" s="78"/>
    </row>
    <row r="235" spans="1:8" x14ac:dyDescent="0.2">
      <c r="A235" s="74"/>
      <c r="B235" s="75"/>
      <c r="C235" s="74"/>
      <c r="D235" s="76"/>
      <c r="E235" s="76"/>
      <c r="F235" s="76"/>
      <c r="G235" s="77"/>
      <c r="H235" s="78"/>
    </row>
    <row r="236" spans="1:8" x14ac:dyDescent="0.2">
      <c r="A236" s="74"/>
      <c r="B236" s="75"/>
      <c r="C236" s="74"/>
      <c r="D236" s="76"/>
      <c r="E236" s="76"/>
      <c r="F236" s="76"/>
      <c r="G236" s="77"/>
      <c r="H236" s="78"/>
    </row>
    <row r="237" spans="1:8" x14ac:dyDescent="0.2">
      <c r="A237" s="74"/>
      <c r="B237" s="75"/>
      <c r="C237" s="74"/>
      <c r="D237" s="76"/>
      <c r="E237" s="76"/>
      <c r="F237" s="76"/>
      <c r="G237" s="77"/>
      <c r="H237" s="78"/>
    </row>
    <row r="238" spans="1:8" x14ac:dyDescent="0.2">
      <c r="A238" s="74"/>
      <c r="B238" s="75"/>
      <c r="C238" s="74"/>
      <c r="D238" s="76"/>
      <c r="E238" s="76"/>
      <c r="F238" s="76"/>
      <c r="G238" s="77"/>
      <c r="H238" s="78"/>
    </row>
    <row r="243" spans="1:10" x14ac:dyDescent="0.2">
      <c r="A243" s="88" t="s">
        <v>134</v>
      </c>
      <c r="B243" s="88"/>
      <c r="C243" s="88"/>
      <c r="D243" s="88"/>
      <c r="E243" s="88"/>
      <c r="F243" s="88"/>
      <c r="G243" s="88"/>
      <c r="H243" s="88"/>
      <c r="I243" s="79"/>
      <c r="J243" s="79"/>
    </row>
    <row r="244" spans="1:10" x14ac:dyDescent="0.2">
      <c r="A244" s="90" t="s">
        <v>24</v>
      </c>
      <c r="B244" s="90"/>
      <c r="C244" s="90"/>
      <c r="D244" s="90"/>
      <c r="E244" s="90"/>
      <c r="F244" s="90"/>
      <c r="G244" s="90"/>
      <c r="H244" s="90"/>
      <c r="I244" s="90"/>
      <c r="J244" s="90"/>
    </row>
    <row r="245" spans="1:10" x14ac:dyDescent="0.2">
      <c r="A245" s="91"/>
      <c r="B245" s="91"/>
      <c r="C245" s="91"/>
      <c r="D245" s="91"/>
      <c r="E245" s="91"/>
      <c r="F245" s="91"/>
      <c r="G245" s="91"/>
      <c r="H245" s="91"/>
      <c r="I245" s="91"/>
      <c r="J245" s="91"/>
    </row>
    <row r="246" spans="1:10" x14ac:dyDescent="0.2">
      <c r="A246" s="41" t="s">
        <v>0</v>
      </c>
      <c r="B246" s="42"/>
      <c r="C246" s="71" t="s">
        <v>138</v>
      </c>
      <c r="D246" s="72" t="s">
        <v>141</v>
      </c>
      <c r="E246" s="72"/>
      <c r="F246" s="43" t="s">
        <v>30</v>
      </c>
      <c r="G246" s="70" t="s">
        <v>144</v>
      </c>
      <c r="H246" s="44" t="s">
        <v>136</v>
      </c>
      <c r="I246" s="79"/>
      <c r="J246" s="79"/>
    </row>
    <row r="247" spans="1:10" x14ac:dyDescent="0.2">
      <c r="A247" s="79"/>
      <c r="B247" s="42"/>
      <c r="C247" s="73" t="s">
        <v>140</v>
      </c>
      <c r="D247" s="45">
        <v>2</v>
      </c>
      <c r="E247" s="46"/>
      <c r="F247" s="79"/>
      <c r="G247" s="47"/>
      <c r="H247" s="48"/>
      <c r="I247" s="89"/>
      <c r="J247" s="89"/>
    </row>
    <row r="248" spans="1:10" ht="20.399999999999999" x14ac:dyDescent="0.2">
      <c r="A248" s="87" t="s">
        <v>26</v>
      </c>
      <c r="B248" s="87" t="s">
        <v>27</v>
      </c>
      <c r="C248" s="87" t="s">
        <v>28</v>
      </c>
      <c r="D248" s="87" t="s">
        <v>1</v>
      </c>
      <c r="E248" s="87"/>
      <c r="F248" s="87"/>
      <c r="G248" s="87" t="s">
        <v>2</v>
      </c>
      <c r="H248" s="50" t="s">
        <v>29</v>
      </c>
    </row>
    <row r="249" spans="1:10" x14ac:dyDescent="0.2">
      <c r="A249" s="87"/>
      <c r="B249" s="87"/>
      <c r="C249" s="87"/>
      <c r="D249" s="80" t="s">
        <v>3</v>
      </c>
      <c r="E249" s="80" t="s">
        <v>4</v>
      </c>
      <c r="F249" s="80" t="s">
        <v>5</v>
      </c>
      <c r="G249" s="87"/>
      <c r="H249" s="52"/>
    </row>
    <row r="250" spans="1:10" x14ac:dyDescent="0.2">
      <c r="A250" s="53">
        <v>1</v>
      </c>
      <c r="B250" s="53">
        <v>2</v>
      </c>
      <c r="C250" s="53">
        <v>3</v>
      </c>
      <c r="D250" s="53">
        <v>4</v>
      </c>
      <c r="E250" s="53">
        <v>5</v>
      </c>
      <c r="F250" s="53">
        <v>6</v>
      </c>
      <c r="G250" s="53">
        <v>7</v>
      </c>
      <c r="H250" s="54"/>
    </row>
    <row r="251" spans="1:10" ht="10.199999999999999" customHeight="1" x14ac:dyDescent="0.2">
      <c r="A251" s="55" t="s">
        <v>50</v>
      </c>
      <c r="B251" s="56"/>
      <c r="C251" s="57"/>
      <c r="D251" s="57"/>
      <c r="E251" s="57"/>
      <c r="F251" s="57"/>
      <c r="G251" s="58"/>
      <c r="H251" s="59"/>
    </row>
    <row r="252" spans="1:10" ht="10.199999999999999" customHeight="1" x14ac:dyDescent="0.2">
      <c r="B252" s="60"/>
      <c r="C252" s="61"/>
      <c r="D252" s="62" t="str">
        <f>IFERROR(VLOOKUP($B252,блюда!$B$11:$I$65,4,FALSE)*$C252/100,"")</f>
        <v/>
      </c>
      <c r="E252" s="62" t="str">
        <f>IFERROR(VLOOKUP($B252,блюда!$B$11:$I$65,5,FALSE)*$C252/100,"")</f>
        <v/>
      </c>
      <c r="F252" s="62" t="str">
        <f>IFERROR(VLOOKUP($B252,блюда!$B$11:$I$65,6,FALSE)*$C252/100,"")</f>
        <v/>
      </c>
      <c r="G252" s="62" t="str">
        <f>IFERROR(VLOOKUP($B252,блюда!$B$11:$I$65,7,FALSE)*$C252/100,"")</f>
        <v/>
      </c>
      <c r="H252" s="62" t="str">
        <f>IFERROR(VLOOKUP($B252,блюда!$B$11:$I$65,8,FALSE),"")</f>
        <v/>
      </c>
    </row>
    <row r="253" spans="1:10" ht="10.199999999999999" customHeight="1" x14ac:dyDescent="0.2">
      <c r="B253" s="60"/>
      <c r="C253" s="61"/>
      <c r="D253" s="62" t="str">
        <f>IFERROR(VLOOKUP($B253,блюда!$B$11:$I$65,4,FALSE)*$C253/100,"")</f>
        <v/>
      </c>
      <c r="E253" s="62" t="str">
        <f>IFERROR(VLOOKUP($B253,блюда!$B$11:$I$65,5,FALSE)*$C253/100,"")</f>
        <v/>
      </c>
      <c r="F253" s="62" t="str">
        <f>IFERROR(VLOOKUP($B253,блюда!$B$11:$I$65,6,FALSE)*$C253/100,"")</f>
        <v/>
      </c>
      <c r="G253" s="62" t="str">
        <f>IFERROR(VLOOKUP($B253,блюда!$B$11:$I$65,7,FALSE)*$C253/100,"")</f>
        <v/>
      </c>
      <c r="H253" s="62" t="str">
        <f>IFERROR(VLOOKUP($B253,блюда!$B$11:$I$65,8,FALSE),"")</f>
        <v/>
      </c>
    </row>
    <row r="254" spans="1:10" s="63" customFormat="1" ht="10.199999999999999" customHeight="1" x14ac:dyDescent="0.2">
      <c r="B254" s="60"/>
      <c r="C254" s="61"/>
      <c r="D254" s="62" t="str">
        <f>IFERROR(VLOOKUP($B254,блюда!$B$11:$I$65,4,FALSE)*$C254/100,"")</f>
        <v/>
      </c>
      <c r="E254" s="62" t="str">
        <f>IFERROR(VLOOKUP($B254,блюда!$B$11:$I$65,5,FALSE)*$C254/100,"")</f>
        <v/>
      </c>
      <c r="F254" s="62" t="str">
        <f>IFERROR(VLOOKUP($B254,блюда!$B$11:$I$65,6,FALSE)*$C254/100,"")</f>
        <v/>
      </c>
      <c r="G254" s="62" t="str">
        <f>IFERROR(VLOOKUP($B254,блюда!$B$11:$I$65,7,FALSE)*$C254/100,"")</f>
        <v/>
      </c>
      <c r="H254" s="62" t="str">
        <f>IFERROR(VLOOKUP($B254,блюда!$B$11:$I$65,8,FALSE),"")</f>
        <v/>
      </c>
    </row>
    <row r="255" spans="1:10" s="63" customFormat="1" ht="10.199999999999999" customHeight="1" x14ac:dyDescent="0.2">
      <c r="B255" s="60"/>
      <c r="C255" s="61"/>
      <c r="D255" s="62" t="str">
        <f>IFERROR(VLOOKUP($B255,блюда!$B$11:$I$65,4,FALSE)*$C255/100,"")</f>
        <v/>
      </c>
      <c r="E255" s="62" t="str">
        <f>IFERROR(VLOOKUP($B255,блюда!$B$11:$I$65,5,FALSE)*$C255/100,"")</f>
        <v/>
      </c>
      <c r="F255" s="62" t="str">
        <f>IFERROR(VLOOKUP($B255,блюда!$B$11:$I$65,6,FALSE)*$C255/100,"")</f>
        <v/>
      </c>
      <c r="G255" s="62" t="str">
        <f>IFERROR(VLOOKUP($B255,блюда!$B$11:$I$65,7,FALSE)*$C255/100,"")</f>
        <v/>
      </c>
      <c r="H255" s="62" t="str">
        <f>IFERROR(VLOOKUP($B255,блюда!$B$11:$I$65,8,FALSE),"")</f>
        <v/>
      </c>
    </row>
    <row r="256" spans="1:10" s="63" customFormat="1" ht="10.199999999999999" customHeight="1" x14ac:dyDescent="0.2">
      <c r="B256" s="60"/>
      <c r="C256" s="61"/>
      <c r="D256" s="62" t="str">
        <f>IFERROR(VLOOKUP($B256,блюда!$B$11:$I$65,4,FALSE)*$C256/100,"")</f>
        <v/>
      </c>
      <c r="E256" s="62" t="str">
        <f>IFERROR(VLOOKUP($B256,блюда!$B$11:$I$65,5,FALSE)*$C256/100,"")</f>
        <v/>
      </c>
      <c r="F256" s="62" t="str">
        <f>IFERROR(VLOOKUP($B256,блюда!$B$11:$I$65,6,FALSE)*$C256/100,"")</f>
        <v/>
      </c>
      <c r="G256" s="62" t="str">
        <f>IFERROR(VLOOKUP($B256,блюда!$B$11:$I$65,7,FALSE)*$C256/100,"")</f>
        <v/>
      </c>
      <c r="H256" s="62" t="str">
        <f>IFERROR(VLOOKUP($B256,блюда!$B$11:$I$65,8,FALSE),"")</f>
        <v/>
      </c>
    </row>
    <row r="257" spans="1:8" s="63" customFormat="1" ht="10.199999999999999" customHeight="1" x14ac:dyDescent="0.2">
      <c r="B257" s="60"/>
      <c r="C257" s="61"/>
      <c r="D257" s="62" t="str">
        <f>IFERROR(VLOOKUP($B257,блюда!$B$11:$I$65,4,FALSE)*$C257/100,"")</f>
        <v/>
      </c>
      <c r="E257" s="62" t="str">
        <f>IFERROR(VLOOKUP($B257,блюда!$B$11:$I$65,5,FALSE)*$C257/100,"")</f>
        <v/>
      </c>
      <c r="F257" s="62" t="str">
        <f>IFERROR(VLOOKUP($B257,блюда!$B$11:$I$65,6,FALSE)*$C257/100,"")</f>
        <v/>
      </c>
      <c r="G257" s="62" t="str">
        <f>IFERROR(VLOOKUP($B257,блюда!$B$11:$I$65,7,FALSE)*$C257/100,"")</f>
        <v/>
      </c>
      <c r="H257" s="62" t="str">
        <f>IFERROR(VLOOKUP($B257,блюда!$B$11:$I$65,8,FALSE),"")</f>
        <v/>
      </c>
    </row>
    <row r="258" spans="1:8" ht="10.199999999999999" customHeight="1" x14ac:dyDescent="0.2">
      <c r="A258" s="64" t="s">
        <v>65</v>
      </c>
      <c r="B258" s="65"/>
      <c r="C258" s="66">
        <f>SUM(C252:C257)</f>
        <v>0</v>
      </c>
      <c r="D258" s="62">
        <f>SUM(D252:D257)</f>
        <v>0</v>
      </c>
      <c r="E258" s="62">
        <f>SUM(E252:E257)</f>
        <v>0</v>
      </c>
      <c r="F258" s="62">
        <f>SUM(F252:F257)</f>
        <v>0</v>
      </c>
      <c r="G258" s="69">
        <f>SUM(G252:G257)</f>
        <v>0</v>
      </c>
      <c r="H258" s="52"/>
    </row>
    <row r="259" spans="1:8" ht="10.199999999999999" customHeight="1" x14ac:dyDescent="0.2">
      <c r="A259" s="55" t="s">
        <v>10</v>
      </c>
      <c r="B259" s="56"/>
      <c r="C259" s="57"/>
      <c r="D259" s="57"/>
      <c r="E259" s="57"/>
      <c r="F259" s="57"/>
      <c r="G259" s="58"/>
      <c r="H259" s="59"/>
    </row>
    <row r="260" spans="1:8" ht="10.199999999999999" customHeight="1" x14ac:dyDescent="0.2">
      <c r="B260" s="60" t="s">
        <v>73</v>
      </c>
      <c r="C260" s="61">
        <v>250</v>
      </c>
      <c r="D260" s="62">
        <f>IFERROR(VLOOKUP($B260,блюда!$B$11:$I$65,4,FALSE)*$C260/100,"")</f>
        <v>12.5</v>
      </c>
      <c r="E260" s="62">
        <f>IFERROR(VLOOKUP($B260,блюда!$B$11:$I$65,5,FALSE)*$C260/100,"")</f>
        <v>7.5</v>
      </c>
      <c r="F260" s="62">
        <f>IFERROR(VLOOKUP($B260,блюда!$B$11:$I$65,6,FALSE)*$C260/100,"")</f>
        <v>22.5</v>
      </c>
      <c r="G260" s="62">
        <f>IFERROR(VLOOKUP($B260,блюда!$B$11:$I$65,7,FALSE)*$C260/100,"")</f>
        <v>215</v>
      </c>
      <c r="H260" s="62" t="str">
        <f>IFERROR(VLOOKUP($B260,блюда!$B$11:$I$65,8,FALSE),"")</f>
        <v>139(1) / 107(1)</v>
      </c>
    </row>
    <row r="261" spans="1:8" ht="10.199999999999999" customHeight="1" x14ac:dyDescent="0.2">
      <c r="B261" s="60" t="s">
        <v>20</v>
      </c>
      <c r="C261" s="61">
        <v>180</v>
      </c>
      <c r="D261" s="62">
        <f>IFERROR(VLOOKUP($B261,блюда!$B$11:$I$65,4,FALSE)*$C261/100,"")</f>
        <v>9</v>
      </c>
      <c r="E261" s="62">
        <f>IFERROR(VLOOKUP($B261,блюда!$B$11:$I$65,5,FALSE)*$C261/100,"")</f>
        <v>7.2</v>
      </c>
      <c r="F261" s="62">
        <f>IFERROR(VLOOKUP($B261,блюда!$B$11:$I$65,6,FALSE)*$C261/100,"")</f>
        <v>52.2</v>
      </c>
      <c r="G261" s="62">
        <f>IFERROR(VLOOKUP($B261,блюда!$B$11:$I$65,7,FALSE)*$C261/100,"")</f>
        <v>315</v>
      </c>
      <c r="H261" s="62" t="str">
        <f>IFERROR(VLOOKUP($B261,блюда!$B$11:$I$65,8,FALSE),"")</f>
        <v>302 (3)</v>
      </c>
    </row>
    <row r="262" spans="1:8" s="63" customFormat="1" ht="10.199999999999999" customHeight="1" x14ac:dyDescent="0.2">
      <c r="B262" s="60" t="s">
        <v>17</v>
      </c>
      <c r="C262" s="61">
        <v>100</v>
      </c>
      <c r="D262" s="62">
        <f>IFERROR(VLOOKUP($B262,блюда!$B$11:$I$65,4,FALSE)*$C262/100,"")</f>
        <v>1</v>
      </c>
      <c r="E262" s="62">
        <f>IFERROR(VLOOKUP($B262,блюда!$B$11:$I$65,5,FALSE)*$C262/100,"")</f>
        <v>0</v>
      </c>
      <c r="F262" s="62">
        <f>IFERROR(VLOOKUP($B262,блюда!$B$11:$I$65,6,FALSE)*$C262/100,"")</f>
        <v>3</v>
      </c>
      <c r="G262" s="62">
        <f>IFERROR(VLOOKUP($B262,блюда!$B$11:$I$65,7,FALSE)*$C262/100,"")</f>
        <v>92.5</v>
      </c>
      <c r="H262" s="62" t="str">
        <f>IFERROR(VLOOKUP($B262,блюда!$B$11:$I$65,8,FALSE),"")</f>
        <v>229 (6)</v>
      </c>
    </row>
    <row r="263" spans="1:8" s="63" customFormat="1" ht="10.199999999999999" customHeight="1" x14ac:dyDescent="0.2">
      <c r="B263" s="60" t="s">
        <v>23</v>
      </c>
      <c r="C263" s="61">
        <v>200</v>
      </c>
      <c r="D263" s="62">
        <f>IFERROR(VLOOKUP($B263,блюда!$B$11:$I$65,4,FALSE)*$C263/100,"")</f>
        <v>0.2</v>
      </c>
      <c r="E263" s="62">
        <f>IFERROR(VLOOKUP($B263,блюда!$B$11:$I$65,5,FALSE)*$C263/100,"")</f>
        <v>0</v>
      </c>
      <c r="F263" s="62">
        <f>IFERROR(VLOOKUP($B263,блюда!$B$11:$I$65,6,FALSE)*$C263/100,"")</f>
        <v>6.5</v>
      </c>
      <c r="G263" s="62">
        <f>IFERROR(VLOOKUP($B263,блюда!$B$11:$I$65,7,FALSE)*$C263/100,"")</f>
        <v>26.4</v>
      </c>
      <c r="H263" s="62" t="str">
        <f>IFERROR(VLOOKUP($B263,блюда!$B$11:$I$65,8,FALSE),"")</f>
        <v>685 (1)</v>
      </c>
    </row>
    <row r="264" spans="1:8" ht="10.199999999999999" customHeight="1" x14ac:dyDescent="0.2">
      <c r="B264" s="60" t="s">
        <v>7</v>
      </c>
      <c r="C264" s="61">
        <v>30</v>
      </c>
      <c r="D264" s="62">
        <f>IFERROR(VLOOKUP($B264,блюда!$B$11:$I$65,4,FALSE)*$C264/100,"")</f>
        <v>2.7</v>
      </c>
      <c r="E264" s="62">
        <f>IFERROR(VLOOKUP($B264,блюда!$B$11:$I$65,5,FALSE)*$C264/100,"")</f>
        <v>0.3</v>
      </c>
      <c r="F264" s="62">
        <f>IFERROR(VLOOKUP($B264,блюда!$B$11:$I$65,6,FALSE)*$C264/100,"")</f>
        <v>17.100000000000001</v>
      </c>
      <c r="G264" s="62">
        <f>IFERROR(VLOOKUP($B264,блюда!$B$11:$I$65,7,FALSE)*$C264/100,"")</f>
        <v>94.8</v>
      </c>
      <c r="H264" s="62" t="str">
        <f>IFERROR(VLOOKUP($B264,блюда!$B$11:$I$65,8,FALSE),"")</f>
        <v>т/н</v>
      </c>
    </row>
    <row r="265" spans="1:8" ht="10.199999999999999" customHeight="1" x14ac:dyDescent="0.2">
      <c r="B265" s="60" t="s">
        <v>8</v>
      </c>
      <c r="C265" s="61">
        <v>30</v>
      </c>
      <c r="D265" s="62">
        <f>IFERROR(VLOOKUP($B265,блюда!$B$11:$I$65,4,FALSE)*$C265/100,"")</f>
        <v>0.3</v>
      </c>
      <c r="E265" s="62">
        <f>IFERROR(VLOOKUP($B265,блюда!$B$11:$I$65,5,FALSE)*$C265/100,"")</f>
        <v>0.3</v>
      </c>
      <c r="F265" s="62">
        <f>IFERROR(VLOOKUP($B265,блюда!$B$11:$I$65,6,FALSE)*$C265/100,"")</f>
        <v>9.9</v>
      </c>
      <c r="G265" s="62">
        <f>IFERROR(VLOOKUP($B265,блюда!$B$11:$I$65,7,FALSE)*$C265/100,"")</f>
        <v>81.900000000000006</v>
      </c>
      <c r="H265" s="62" t="str">
        <f>IFERROR(VLOOKUP($B265,блюда!$B$11:$I$65,8,FALSE),"")</f>
        <v>т/н</v>
      </c>
    </row>
    <row r="266" spans="1:8" ht="10.199999999999999" customHeight="1" x14ac:dyDescent="0.2">
      <c r="B266" s="60"/>
      <c r="C266" s="61"/>
      <c r="D266" s="62" t="str">
        <f>IFERROR(VLOOKUP($B266,блюда!$B$11:$I$65,4,FALSE)*$C266/100,"")</f>
        <v/>
      </c>
      <c r="E266" s="62" t="str">
        <f>IFERROR(VLOOKUP($B266,блюда!$B$11:$I$65,5,FALSE)*$C266/100,"")</f>
        <v/>
      </c>
      <c r="F266" s="62" t="str">
        <f>IFERROR(VLOOKUP($B266,блюда!$B$11:$I$65,6,FALSE)*$C266/100,"")</f>
        <v/>
      </c>
      <c r="G266" s="62" t="str">
        <f>IFERROR(VLOOKUP($B266,блюда!$B$11:$I$65,7,FALSE)*$C266/100,"")</f>
        <v/>
      </c>
      <c r="H266" s="62" t="str">
        <f>IFERROR(VLOOKUP($B266,блюда!$B$11:$I$65,8,FALSE),"")</f>
        <v/>
      </c>
    </row>
    <row r="267" spans="1:8" x14ac:dyDescent="0.2">
      <c r="A267" s="67" t="s">
        <v>66</v>
      </c>
      <c r="B267" s="68"/>
      <c r="C267" s="66">
        <f>SUM(C260:C266)</f>
        <v>790</v>
      </c>
      <c r="D267" s="62">
        <f>SUM(D260:D266)</f>
        <v>25.7</v>
      </c>
      <c r="E267" s="62">
        <f>SUM(E260:E266)</f>
        <v>15.3</v>
      </c>
      <c r="F267" s="62">
        <f>SUM(F260:F266)</f>
        <v>111.20000000000002</v>
      </c>
      <c r="G267" s="69">
        <f>SUM(G260:G266)</f>
        <v>825.59999999999991</v>
      </c>
      <c r="H267" s="52"/>
    </row>
    <row r="268" spans="1:8" x14ac:dyDescent="0.2">
      <c r="A268" s="67" t="s">
        <v>67</v>
      </c>
      <c r="B268" s="68"/>
      <c r="C268" s="66">
        <f>SUM(C258,C267)</f>
        <v>790</v>
      </c>
      <c r="D268" s="62">
        <f>SUM(D258,D267)</f>
        <v>25.7</v>
      </c>
      <c r="E268" s="62">
        <f>SUM(E258,E267)</f>
        <v>15.3</v>
      </c>
      <c r="F268" s="62">
        <f>SUM(F258,F267)</f>
        <v>111.20000000000002</v>
      </c>
      <c r="G268" s="69">
        <f>SUM(G258,G267)</f>
        <v>825.59999999999991</v>
      </c>
      <c r="H268" s="52"/>
    </row>
    <row r="269" spans="1:8" x14ac:dyDescent="0.2">
      <c r="A269" s="74"/>
      <c r="B269" s="75"/>
      <c r="C269" s="74"/>
      <c r="D269" s="76"/>
      <c r="E269" s="76"/>
      <c r="F269" s="76"/>
      <c r="G269" s="77"/>
      <c r="H269" s="78"/>
    </row>
    <row r="270" spans="1:8" x14ac:dyDescent="0.2">
      <c r="A270" s="74"/>
      <c r="B270" s="75"/>
      <c r="C270" s="74"/>
      <c r="D270" s="76"/>
      <c r="E270" s="76"/>
      <c r="F270" s="76"/>
      <c r="G270" s="77"/>
      <c r="H270" s="78"/>
    </row>
    <row r="271" spans="1:8" x14ac:dyDescent="0.2">
      <c r="A271" s="74"/>
      <c r="B271" s="75"/>
      <c r="C271" s="74"/>
      <c r="D271" s="76"/>
      <c r="E271" s="76"/>
      <c r="F271" s="76"/>
      <c r="G271" s="77"/>
      <c r="H271" s="78"/>
    </row>
    <row r="272" spans="1:8" x14ac:dyDescent="0.2">
      <c r="A272" s="74"/>
      <c r="B272" s="75"/>
      <c r="C272" s="74"/>
      <c r="D272" s="76"/>
      <c r="E272" s="76"/>
      <c r="F272" s="76"/>
      <c r="G272" s="77"/>
      <c r="H272" s="78"/>
    </row>
    <row r="277" spans="1:10" x14ac:dyDescent="0.2">
      <c r="A277" s="88" t="s">
        <v>134</v>
      </c>
      <c r="B277" s="88"/>
      <c r="C277" s="88"/>
      <c r="D277" s="88"/>
      <c r="E277" s="88"/>
      <c r="F277" s="88"/>
      <c r="G277" s="88"/>
      <c r="H277" s="88"/>
      <c r="I277" s="79"/>
      <c r="J277" s="79"/>
    </row>
    <row r="278" spans="1:10" x14ac:dyDescent="0.2">
      <c r="A278" s="90" t="s">
        <v>24</v>
      </c>
      <c r="B278" s="90"/>
      <c r="C278" s="90"/>
      <c r="D278" s="90"/>
      <c r="E278" s="90"/>
      <c r="F278" s="90"/>
      <c r="G278" s="90"/>
      <c r="H278" s="90"/>
      <c r="I278" s="90"/>
      <c r="J278" s="90"/>
    </row>
    <row r="279" spans="1:10" x14ac:dyDescent="0.2">
      <c r="A279" s="91"/>
      <c r="B279" s="91"/>
      <c r="C279" s="91"/>
      <c r="D279" s="91"/>
      <c r="E279" s="91"/>
      <c r="F279" s="91"/>
      <c r="G279" s="91"/>
      <c r="H279" s="91"/>
      <c r="I279" s="91"/>
      <c r="J279" s="91"/>
    </row>
    <row r="280" spans="1:10" x14ac:dyDescent="0.2">
      <c r="A280" s="41" t="s">
        <v>0</v>
      </c>
      <c r="B280" s="42"/>
      <c r="C280" s="71" t="s">
        <v>138</v>
      </c>
      <c r="D280" s="72" t="s">
        <v>142</v>
      </c>
      <c r="E280" s="72"/>
      <c r="F280" s="43" t="s">
        <v>30</v>
      </c>
      <c r="G280" s="70" t="s">
        <v>144</v>
      </c>
      <c r="H280" s="44" t="s">
        <v>136</v>
      </c>
      <c r="I280" s="79"/>
      <c r="J280" s="79"/>
    </row>
    <row r="281" spans="1:10" x14ac:dyDescent="0.2">
      <c r="A281" s="79"/>
      <c r="B281" s="42"/>
      <c r="C281" s="73" t="s">
        <v>140</v>
      </c>
      <c r="D281" s="45">
        <v>2</v>
      </c>
      <c r="E281" s="46"/>
      <c r="F281" s="79"/>
      <c r="G281" s="47"/>
      <c r="H281" s="48"/>
      <c r="I281" s="89"/>
      <c r="J281" s="89"/>
    </row>
    <row r="282" spans="1:10" ht="20.399999999999999" x14ac:dyDescent="0.2">
      <c r="A282" s="87" t="s">
        <v>26</v>
      </c>
      <c r="B282" s="87" t="s">
        <v>27</v>
      </c>
      <c r="C282" s="87" t="s">
        <v>28</v>
      </c>
      <c r="D282" s="87" t="s">
        <v>1</v>
      </c>
      <c r="E282" s="87"/>
      <c r="F282" s="87"/>
      <c r="G282" s="87" t="s">
        <v>2</v>
      </c>
      <c r="H282" s="50" t="s">
        <v>29</v>
      </c>
    </row>
    <row r="283" spans="1:10" x14ac:dyDescent="0.2">
      <c r="A283" s="87"/>
      <c r="B283" s="87"/>
      <c r="C283" s="87"/>
      <c r="D283" s="80" t="s">
        <v>3</v>
      </c>
      <c r="E283" s="80" t="s">
        <v>4</v>
      </c>
      <c r="F283" s="80" t="s">
        <v>5</v>
      </c>
      <c r="G283" s="87"/>
      <c r="H283" s="52"/>
    </row>
    <row r="284" spans="1:10" x14ac:dyDescent="0.2">
      <c r="A284" s="53">
        <v>1</v>
      </c>
      <c r="B284" s="53">
        <v>2</v>
      </c>
      <c r="C284" s="53">
        <v>3</v>
      </c>
      <c r="D284" s="53">
        <v>4</v>
      </c>
      <c r="E284" s="53">
        <v>5</v>
      </c>
      <c r="F284" s="53">
        <v>6</v>
      </c>
      <c r="G284" s="53">
        <v>7</v>
      </c>
      <c r="H284" s="54"/>
    </row>
    <row r="285" spans="1:10" ht="10.199999999999999" customHeight="1" x14ac:dyDescent="0.2">
      <c r="A285" s="55" t="s">
        <v>50</v>
      </c>
      <c r="B285" s="56"/>
      <c r="C285" s="57"/>
      <c r="D285" s="57"/>
      <c r="E285" s="57"/>
      <c r="F285" s="57"/>
      <c r="G285" s="58"/>
      <c r="H285" s="59"/>
    </row>
    <row r="286" spans="1:10" ht="10.199999999999999" customHeight="1" x14ac:dyDescent="0.2">
      <c r="B286" s="60"/>
      <c r="C286" s="61"/>
      <c r="D286" s="62" t="str">
        <f>IFERROR(VLOOKUP($B286,блюда!$B$11:$I$65,4,FALSE)*$C286/100,"")</f>
        <v/>
      </c>
      <c r="E286" s="62" t="str">
        <f>IFERROR(VLOOKUP($B286,блюда!$B$11:$I$65,5,FALSE)*$C286/100,"")</f>
        <v/>
      </c>
      <c r="F286" s="62" t="str">
        <f>IFERROR(VLOOKUP($B286,блюда!$B$11:$I$65,6,FALSE)*$C286/100,"")</f>
        <v/>
      </c>
      <c r="G286" s="62" t="str">
        <f>IFERROR(VLOOKUP($B286,блюда!$B$11:$I$65,7,FALSE)*$C286/100,"")</f>
        <v/>
      </c>
      <c r="H286" s="62" t="str">
        <f>IFERROR(VLOOKUP($B286,блюда!$B$11:$I$65,8,FALSE),"")</f>
        <v/>
      </c>
    </row>
    <row r="287" spans="1:10" ht="10.199999999999999" customHeight="1" x14ac:dyDescent="0.2">
      <c r="B287" s="60"/>
      <c r="C287" s="61"/>
      <c r="D287" s="62" t="str">
        <f>IFERROR(VLOOKUP($B287,блюда!$B$11:$I$65,4,FALSE)*$C287/100,"")</f>
        <v/>
      </c>
      <c r="E287" s="62" t="str">
        <f>IFERROR(VLOOKUP($B287,блюда!$B$11:$I$65,5,FALSE)*$C287/100,"")</f>
        <v/>
      </c>
      <c r="F287" s="62" t="str">
        <f>IFERROR(VLOOKUP($B287,блюда!$B$11:$I$65,6,FALSE)*$C287/100,"")</f>
        <v/>
      </c>
      <c r="G287" s="62" t="str">
        <f>IFERROR(VLOOKUP($B287,блюда!$B$11:$I$65,7,FALSE)*$C287/100,"")</f>
        <v/>
      </c>
      <c r="H287" s="62" t="str">
        <f>IFERROR(VLOOKUP($B287,блюда!$B$11:$I$65,8,FALSE),"")</f>
        <v/>
      </c>
    </row>
    <row r="288" spans="1:10" s="63" customFormat="1" ht="10.199999999999999" customHeight="1" x14ac:dyDescent="0.2">
      <c r="B288" s="60"/>
      <c r="C288" s="61"/>
      <c r="D288" s="62" t="str">
        <f>IFERROR(VLOOKUP($B288,блюда!$B$11:$I$65,4,FALSE)*$C288/100,"")</f>
        <v/>
      </c>
      <c r="E288" s="62" t="str">
        <f>IFERROR(VLOOKUP($B288,блюда!$B$11:$I$65,5,FALSE)*$C288/100,"")</f>
        <v/>
      </c>
      <c r="F288" s="62" t="str">
        <f>IFERROR(VLOOKUP($B288,блюда!$B$11:$I$65,6,FALSE)*$C288/100,"")</f>
        <v/>
      </c>
      <c r="G288" s="62" t="str">
        <f>IFERROR(VLOOKUP($B288,блюда!$B$11:$I$65,7,FALSE)*$C288/100,"")</f>
        <v/>
      </c>
      <c r="H288" s="62" t="str">
        <f>IFERROR(VLOOKUP($B288,блюда!$B$11:$I$65,8,FALSE),"")</f>
        <v/>
      </c>
    </row>
    <row r="289" spans="1:8" s="63" customFormat="1" ht="10.199999999999999" customHeight="1" x14ac:dyDescent="0.2">
      <c r="B289" s="60"/>
      <c r="C289" s="61"/>
      <c r="D289" s="62" t="str">
        <f>IFERROR(VLOOKUP($B289,блюда!$B$11:$I$65,4,FALSE)*$C289/100,"")</f>
        <v/>
      </c>
      <c r="E289" s="62" t="str">
        <f>IFERROR(VLOOKUP($B289,блюда!$B$11:$I$65,5,FALSE)*$C289/100,"")</f>
        <v/>
      </c>
      <c r="F289" s="62" t="str">
        <f>IFERROR(VLOOKUP($B289,блюда!$B$11:$I$65,6,FALSE)*$C289/100,"")</f>
        <v/>
      </c>
      <c r="G289" s="62" t="str">
        <f>IFERROR(VLOOKUP($B289,блюда!$B$11:$I$65,7,FALSE)*$C289/100,"")</f>
        <v/>
      </c>
      <c r="H289" s="62" t="str">
        <f>IFERROR(VLOOKUP($B289,блюда!$B$11:$I$65,8,FALSE),"")</f>
        <v/>
      </c>
    </row>
    <row r="290" spans="1:8" s="63" customFormat="1" ht="10.199999999999999" customHeight="1" x14ac:dyDescent="0.2">
      <c r="B290" s="60"/>
      <c r="C290" s="61"/>
      <c r="D290" s="62" t="str">
        <f>IFERROR(VLOOKUP($B290,блюда!$B$11:$I$65,4,FALSE)*$C290/100,"")</f>
        <v/>
      </c>
      <c r="E290" s="62" t="str">
        <f>IFERROR(VLOOKUP($B290,блюда!$B$11:$I$65,5,FALSE)*$C290/100,"")</f>
        <v/>
      </c>
      <c r="F290" s="62" t="str">
        <f>IFERROR(VLOOKUP($B290,блюда!$B$11:$I$65,6,FALSE)*$C290/100,"")</f>
        <v/>
      </c>
      <c r="G290" s="62" t="str">
        <f>IFERROR(VLOOKUP($B290,блюда!$B$11:$I$65,7,FALSE)*$C290/100,"")</f>
        <v/>
      </c>
      <c r="H290" s="62" t="str">
        <f>IFERROR(VLOOKUP($B290,блюда!$B$11:$I$65,8,FALSE),"")</f>
        <v/>
      </c>
    </row>
    <row r="291" spans="1:8" s="63" customFormat="1" ht="10.199999999999999" customHeight="1" x14ac:dyDescent="0.2">
      <c r="B291" s="60"/>
      <c r="C291" s="61"/>
      <c r="D291" s="62" t="str">
        <f>IFERROR(VLOOKUP($B291,блюда!$B$11:$I$65,4,FALSE)*$C291/100,"")</f>
        <v/>
      </c>
      <c r="E291" s="62" t="str">
        <f>IFERROR(VLOOKUP($B291,блюда!$B$11:$I$65,5,FALSE)*$C291/100,"")</f>
        <v/>
      </c>
      <c r="F291" s="62" t="str">
        <f>IFERROR(VLOOKUP($B291,блюда!$B$11:$I$65,6,FALSE)*$C291/100,"")</f>
        <v/>
      </c>
      <c r="G291" s="62" t="str">
        <f>IFERROR(VLOOKUP($B291,блюда!$B$11:$I$65,7,FALSE)*$C291/100,"")</f>
        <v/>
      </c>
      <c r="H291" s="62" t="str">
        <f>IFERROR(VLOOKUP($B291,блюда!$B$11:$I$65,8,FALSE),"")</f>
        <v/>
      </c>
    </row>
    <row r="292" spans="1:8" ht="10.199999999999999" customHeight="1" x14ac:dyDescent="0.2">
      <c r="A292" s="64" t="s">
        <v>65</v>
      </c>
      <c r="B292" s="65"/>
      <c r="C292" s="66">
        <f>SUM(C286:C291)</f>
        <v>0</v>
      </c>
      <c r="D292" s="62">
        <f>SUM(D286:D291)</f>
        <v>0</v>
      </c>
      <c r="E292" s="62">
        <f>SUM(E286:E291)</f>
        <v>0</v>
      </c>
      <c r="F292" s="62">
        <f>SUM(F286:F291)</f>
        <v>0</v>
      </c>
      <c r="G292" s="69">
        <f>SUM(G286:G291)</f>
        <v>0</v>
      </c>
      <c r="H292" s="52"/>
    </row>
    <row r="293" spans="1:8" ht="10.199999999999999" customHeight="1" x14ac:dyDescent="0.2">
      <c r="A293" s="55" t="s">
        <v>10</v>
      </c>
      <c r="B293" s="56"/>
      <c r="C293" s="57"/>
      <c r="D293" s="57"/>
      <c r="E293" s="57"/>
      <c r="F293" s="57"/>
      <c r="G293" s="58"/>
      <c r="H293" s="59"/>
    </row>
    <row r="294" spans="1:8" ht="10.199999999999999" customHeight="1" x14ac:dyDescent="0.2">
      <c r="B294" s="60" t="s">
        <v>76</v>
      </c>
      <c r="C294" s="61">
        <v>250</v>
      </c>
      <c r="D294" s="62">
        <f>IFERROR(VLOOKUP($B294,блюда!$B$11:$I$65,4,FALSE)*$C294/100,"")</f>
        <v>2.5</v>
      </c>
      <c r="E294" s="62">
        <f>IFERROR(VLOOKUP($B294,блюда!$B$11:$I$65,5,FALSE)*$C294/100,"")</f>
        <v>2.5</v>
      </c>
      <c r="F294" s="62">
        <f>IFERROR(VLOOKUP($B294,блюда!$B$11:$I$65,6,FALSE)*$C294/100,"")</f>
        <v>17.5</v>
      </c>
      <c r="G294" s="62">
        <f>IFERROR(VLOOKUP($B294,блюда!$B$11:$I$65,7,FALSE)*$C294/100,"")</f>
        <v>112.5</v>
      </c>
      <c r="H294" s="62" t="str">
        <f>IFERROR(VLOOKUP($B294,блюда!$B$11:$I$65,8,FALSE),"")</f>
        <v>140(1) / 107(1)</v>
      </c>
    </row>
    <row r="295" spans="1:8" ht="10.199999999999999" customHeight="1" x14ac:dyDescent="0.2">
      <c r="B295" s="60" t="s">
        <v>19</v>
      </c>
      <c r="C295" s="61">
        <v>180</v>
      </c>
      <c r="D295" s="62">
        <f>IFERROR(VLOOKUP($B295,блюда!$B$11:$I$65,4,FALSE)*$C295/100,"")</f>
        <v>3.6</v>
      </c>
      <c r="E295" s="62">
        <f>IFERROR(VLOOKUP($B295,блюда!$B$11:$I$65,5,FALSE)*$C295/100,"")</f>
        <v>6.84</v>
      </c>
      <c r="F295" s="62">
        <f>IFERROR(VLOOKUP($B295,блюда!$B$11:$I$65,6,FALSE)*$C295/100,"")</f>
        <v>28.44</v>
      </c>
      <c r="G295" s="62">
        <f>IFERROR(VLOOKUP($B295,блюда!$B$11:$I$65,7,FALSE)*$C295/100,"")</f>
        <v>190.08</v>
      </c>
      <c r="H295" s="62" t="str">
        <f>IFERROR(VLOOKUP($B295,блюда!$B$11:$I$65,8,FALSE),"")</f>
        <v>128 (3)</v>
      </c>
    </row>
    <row r="296" spans="1:8" s="63" customFormat="1" ht="10.199999999999999" customHeight="1" x14ac:dyDescent="0.2">
      <c r="B296" s="60" t="s">
        <v>49</v>
      </c>
      <c r="C296" s="61">
        <v>100</v>
      </c>
      <c r="D296" s="62">
        <f>IFERROR(VLOOKUP($B296,блюда!$B$11:$I$65,4,FALSE)*$C296/100,"")</f>
        <v>11.78</v>
      </c>
      <c r="E296" s="62">
        <f>IFERROR(VLOOKUP($B296,блюда!$B$11:$I$65,5,FALSE)*$C296/100,"")</f>
        <v>11.6</v>
      </c>
      <c r="F296" s="62">
        <f>IFERROR(VLOOKUP($B296,блюда!$B$11:$I$65,6,FALSE)*$C296/100,"")</f>
        <v>3.08</v>
      </c>
      <c r="G296" s="62">
        <f>IFERROR(VLOOKUP($B296,блюда!$B$11:$I$65,7,FALSE)*$C296/100,"")</f>
        <v>162.38999999999999</v>
      </c>
      <c r="H296" s="62" t="str">
        <f>IFERROR(VLOOKUP($B296,блюда!$B$11:$I$65,8,FALSE),"")</f>
        <v>302 (4) / 587 (1)</v>
      </c>
    </row>
    <row r="297" spans="1:8" s="63" customFormat="1" ht="10.199999999999999" customHeight="1" x14ac:dyDescent="0.2">
      <c r="B297" s="60" t="s">
        <v>12</v>
      </c>
      <c r="C297" s="61">
        <v>200</v>
      </c>
      <c r="D297" s="62">
        <f>IFERROR(VLOOKUP($B297,блюда!$B$11:$I$65,4,FALSE)*$C297/100,"")</f>
        <v>0.6</v>
      </c>
      <c r="E297" s="62">
        <f>IFERROR(VLOOKUP($B297,блюда!$B$11:$I$65,5,FALSE)*$C297/100,"")</f>
        <v>0</v>
      </c>
      <c r="F297" s="62">
        <f>IFERROR(VLOOKUP($B297,блюда!$B$11:$I$65,6,FALSE)*$C297/100,"")</f>
        <v>22.8</v>
      </c>
      <c r="G297" s="62">
        <f>IFERROR(VLOOKUP($B297,блюда!$B$11:$I$65,7,FALSE)*$C297/100,"")</f>
        <v>93.2</v>
      </c>
      <c r="H297" s="62" t="str">
        <f>IFERROR(VLOOKUP($B297,блюда!$B$11:$I$65,8,FALSE),"")</f>
        <v>349 (3)</v>
      </c>
    </row>
    <row r="298" spans="1:8" ht="10.199999999999999" customHeight="1" x14ac:dyDescent="0.2">
      <c r="B298" s="60" t="s">
        <v>7</v>
      </c>
      <c r="C298" s="61">
        <v>30</v>
      </c>
      <c r="D298" s="62">
        <f>IFERROR(VLOOKUP($B298,блюда!$B$11:$I$65,4,FALSE)*$C298/100,"")</f>
        <v>2.7</v>
      </c>
      <c r="E298" s="62">
        <f>IFERROR(VLOOKUP($B298,блюда!$B$11:$I$65,5,FALSE)*$C298/100,"")</f>
        <v>0.3</v>
      </c>
      <c r="F298" s="62">
        <f>IFERROR(VLOOKUP($B298,блюда!$B$11:$I$65,6,FALSE)*$C298/100,"")</f>
        <v>17.100000000000001</v>
      </c>
      <c r="G298" s="62">
        <f>IFERROR(VLOOKUP($B298,блюда!$B$11:$I$65,7,FALSE)*$C298/100,"")</f>
        <v>94.8</v>
      </c>
      <c r="H298" s="62" t="str">
        <f>IFERROR(VLOOKUP($B298,блюда!$B$11:$I$65,8,FALSE),"")</f>
        <v>т/н</v>
      </c>
    </row>
    <row r="299" spans="1:8" ht="10.199999999999999" customHeight="1" x14ac:dyDescent="0.2">
      <c r="B299" s="60" t="s">
        <v>8</v>
      </c>
      <c r="C299" s="61">
        <v>30</v>
      </c>
      <c r="D299" s="62">
        <f>IFERROR(VLOOKUP($B299,блюда!$B$11:$I$65,4,FALSE)*$C299/100,"")</f>
        <v>0.3</v>
      </c>
      <c r="E299" s="62">
        <f>IFERROR(VLOOKUP($B299,блюда!$B$11:$I$65,5,FALSE)*$C299/100,"")</f>
        <v>0.3</v>
      </c>
      <c r="F299" s="62">
        <f>IFERROR(VLOOKUP($B299,блюда!$B$11:$I$65,6,FALSE)*$C299/100,"")</f>
        <v>9.9</v>
      </c>
      <c r="G299" s="62">
        <f>IFERROR(VLOOKUP($B299,блюда!$B$11:$I$65,7,FALSE)*$C299/100,"")</f>
        <v>81.900000000000006</v>
      </c>
      <c r="H299" s="62" t="str">
        <f>IFERROR(VLOOKUP($B299,блюда!$B$11:$I$65,8,FALSE),"")</f>
        <v>т/н</v>
      </c>
    </row>
    <row r="300" spans="1:8" ht="10.199999999999999" customHeight="1" x14ac:dyDescent="0.2">
      <c r="B300" s="60" t="s">
        <v>21</v>
      </c>
      <c r="C300" s="61">
        <v>50</v>
      </c>
      <c r="D300" s="62">
        <f>IFERROR(VLOOKUP($B300,блюда!$B$11:$I$65,4,FALSE)*$C300/100,"")</f>
        <v>1.5</v>
      </c>
      <c r="E300" s="62">
        <f>IFERROR(VLOOKUP($B300,блюда!$B$11:$I$65,5,FALSE)*$C300/100,"")</f>
        <v>43</v>
      </c>
      <c r="F300" s="62">
        <f>IFERROR(VLOOKUP($B300,блюда!$B$11:$I$65,6,FALSE)*$C300/100,"")</f>
        <v>63</v>
      </c>
      <c r="G300" s="62">
        <f>IFERROR(VLOOKUP($B300,блюда!$B$11:$I$65,7,FALSE)*$C300/100,"")</f>
        <v>68.5</v>
      </c>
      <c r="H300" s="62" t="str">
        <f>IFERROR(VLOOKUP($B300,блюда!$B$11:$I$65,8,FALSE),"")</f>
        <v>78 (1)</v>
      </c>
    </row>
    <row r="301" spans="1:8" x14ac:dyDescent="0.2">
      <c r="A301" s="67" t="s">
        <v>66</v>
      </c>
      <c r="B301" s="68"/>
      <c r="C301" s="66">
        <f>SUM(C294:C300)</f>
        <v>840</v>
      </c>
      <c r="D301" s="62">
        <f>SUM(D294:D300)</f>
        <v>22.98</v>
      </c>
      <c r="E301" s="62">
        <f>SUM(E294:E300)</f>
        <v>64.539999999999992</v>
      </c>
      <c r="F301" s="62">
        <f>SUM(F294:F300)</f>
        <v>161.82</v>
      </c>
      <c r="G301" s="69">
        <f>SUM(G294:G300)</f>
        <v>803.37</v>
      </c>
      <c r="H301" s="52"/>
    </row>
    <row r="302" spans="1:8" x14ac:dyDescent="0.2">
      <c r="A302" s="67" t="s">
        <v>67</v>
      </c>
      <c r="B302" s="68"/>
      <c r="C302" s="66">
        <f>SUM(C292,C301)</f>
        <v>840</v>
      </c>
      <c r="D302" s="62">
        <f>SUM(D292,D301)</f>
        <v>22.98</v>
      </c>
      <c r="E302" s="62">
        <f>SUM(E292,E301)</f>
        <v>64.539999999999992</v>
      </c>
      <c r="F302" s="62">
        <f>SUM(F292,F301)</f>
        <v>161.82</v>
      </c>
      <c r="G302" s="69">
        <f>SUM(G292,G301)</f>
        <v>803.37</v>
      </c>
      <c r="H302" s="52"/>
    </row>
    <row r="303" spans="1:8" x14ac:dyDescent="0.2">
      <c r="A303" s="74"/>
      <c r="B303" s="75"/>
      <c r="C303" s="74"/>
      <c r="D303" s="76"/>
      <c r="E303" s="76"/>
      <c r="F303" s="76"/>
      <c r="G303" s="77"/>
      <c r="H303" s="78"/>
    </row>
    <row r="304" spans="1:8" x14ac:dyDescent="0.2">
      <c r="A304" s="74"/>
      <c r="B304" s="75"/>
      <c r="C304" s="74"/>
      <c r="D304" s="76"/>
      <c r="E304" s="76"/>
      <c r="F304" s="76"/>
      <c r="G304" s="77"/>
      <c r="H304" s="78"/>
    </row>
    <row r="305" spans="1:10" x14ac:dyDescent="0.2">
      <c r="A305" s="74"/>
      <c r="B305" s="75"/>
      <c r="C305" s="74"/>
      <c r="D305" s="76"/>
      <c r="E305" s="76"/>
      <c r="F305" s="76"/>
      <c r="G305" s="77"/>
      <c r="H305" s="78"/>
    </row>
    <row r="306" spans="1:10" x14ac:dyDescent="0.2">
      <c r="A306" s="74"/>
      <c r="B306" s="75"/>
      <c r="C306" s="74"/>
      <c r="D306" s="76"/>
      <c r="E306" s="76"/>
      <c r="F306" s="76"/>
      <c r="G306" s="77"/>
      <c r="H306" s="78"/>
    </row>
    <row r="307" spans="1:10" x14ac:dyDescent="0.2">
      <c r="A307" s="74"/>
      <c r="B307" s="75"/>
      <c r="C307" s="74"/>
      <c r="D307" s="76"/>
      <c r="E307" s="76"/>
      <c r="F307" s="76"/>
      <c r="G307" s="77"/>
      <c r="H307" s="78"/>
    </row>
    <row r="312" spans="1:10" x14ac:dyDescent="0.2">
      <c r="A312" s="88" t="s">
        <v>134</v>
      </c>
      <c r="B312" s="88"/>
      <c r="C312" s="88"/>
      <c r="D312" s="88"/>
      <c r="E312" s="88"/>
      <c r="F312" s="88"/>
      <c r="G312" s="88"/>
      <c r="H312" s="88"/>
      <c r="I312" s="79"/>
      <c r="J312" s="79"/>
    </row>
    <row r="313" spans="1:10" x14ac:dyDescent="0.2">
      <c r="A313" s="90" t="s">
        <v>24</v>
      </c>
      <c r="B313" s="90"/>
      <c r="C313" s="90"/>
      <c r="D313" s="90"/>
      <c r="E313" s="90"/>
      <c r="F313" s="90"/>
      <c r="G313" s="90"/>
      <c r="H313" s="90"/>
      <c r="I313" s="90"/>
      <c r="J313" s="90"/>
    </row>
    <row r="314" spans="1:10" x14ac:dyDescent="0.2">
      <c r="A314" s="91"/>
      <c r="B314" s="91"/>
      <c r="C314" s="91"/>
      <c r="D314" s="91"/>
      <c r="E314" s="91"/>
      <c r="F314" s="91"/>
      <c r="G314" s="91"/>
      <c r="H314" s="91"/>
      <c r="I314" s="91"/>
      <c r="J314" s="91"/>
    </row>
    <row r="315" spans="1:10" x14ac:dyDescent="0.2">
      <c r="A315" s="41" t="s">
        <v>0</v>
      </c>
      <c r="B315" s="42"/>
      <c r="C315" s="71" t="s">
        <v>138</v>
      </c>
      <c r="D315" s="72" t="s">
        <v>143</v>
      </c>
      <c r="E315" s="72"/>
      <c r="F315" s="43" t="s">
        <v>30</v>
      </c>
      <c r="G315" s="70" t="s">
        <v>144</v>
      </c>
      <c r="H315" s="44" t="s">
        <v>136</v>
      </c>
      <c r="I315" s="79"/>
      <c r="J315" s="79"/>
    </row>
    <row r="316" spans="1:10" x14ac:dyDescent="0.2">
      <c r="A316" s="79"/>
      <c r="B316" s="42"/>
      <c r="C316" s="73" t="s">
        <v>140</v>
      </c>
      <c r="D316" s="45">
        <v>2</v>
      </c>
      <c r="E316" s="46"/>
      <c r="F316" s="79"/>
      <c r="G316" s="47"/>
      <c r="H316" s="48"/>
      <c r="I316" s="89"/>
      <c r="J316" s="89"/>
    </row>
    <row r="317" spans="1:10" ht="20.399999999999999" x14ac:dyDescent="0.2">
      <c r="A317" s="87" t="s">
        <v>26</v>
      </c>
      <c r="B317" s="87" t="s">
        <v>27</v>
      </c>
      <c r="C317" s="87" t="s">
        <v>28</v>
      </c>
      <c r="D317" s="87" t="s">
        <v>1</v>
      </c>
      <c r="E317" s="87"/>
      <c r="F317" s="87"/>
      <c r="G317" s="87" t="s">
        <v>2</v>
      </c>
      <c r="H317" s="50" t="s">
        <v>29</v>
      </c>
    </row>
    <row r="318" spans="1:10" x14ac:dyDescent="0.2">
      <c r="A318" s="87"/>
      <c r="B318" s="87"/>
      <c r="C318" s="87"/>
      <c r="D318" s="80" t="s">
        <v>3</v>
      </c>
      <c r="E318" s="80" t="s">
        <v>4</v>
      </c>
      <c r="F318" s="80" t="s">
        <v>5</v>
      </c>
      <c r="G318" s="87"/>
      <c r="H318" s="52"/>
    </row>
    <row r="319" spans="1:10" x14ac:dyDescent="0.2">
      <c r="A319" s="53">
        <v>1</v>
      </c>
      <c r="B319" s="53">
        <v>2</v>
      </c>
      <c r="C319" s="53">
        <v>3</v>
      </c>
      <c r="D319" s="53">
        <v>4</v>
      </c>
      <c r="E319" s="53">
        <v>5</v>
      </c>
      <c r="F319" s="53">
        <v>6</v>
      </c>
      <c r="G319" s="53">
        <v>7</v>
      </c>
      <c r="H319" s="54"/>
    </row>
    <row r="320" spans="1:10" ht="10.199999999999999" customHeight="1" x14ac:dyDescent="0.2">
      <c r="A320" s="55" t="s">
        <v>50</v>
      </c>
      <c r="B320" s="56"/>
      <c r="C320" s="57"/>
      <c r="D320" s="57"/>
      <c r="E320" s="57"/>
      <c r="F320" s="57"/>
      <c r="G320" s="58"/>
      <c r="H320" s="59"/>
    </row>
    <row r="321" spans="1:8" ht="10.199999999999999" customHeight="1" x14ac:dyDescent="0.2">
      <c r="B321" s="60"/>
      <c r="C321" s="61"/>
      <c r="D321" s="62" t="str">
        <f>IFERROR(VLOOKUP($B321,блюда!$B$11:$I$65,4,FALSE)*$C321/100,"")</f>
        <v/>
      </c>
      <c r="E321" s="62" t="str">
        <f>IFERROR(VLOOKUP($B321,блюда!$B$11:$I$65,5,FALSE)*$C321/100,"")</f>
        <v/>
      </c>
      <c r="F321" s="62" t="str">
        <f>IFERROR(VLOOKUP($B321,блюда!$B$11:$I$65,6,FALSE)*$C321/100,"")</f>
        <v/>
      </c>
      <c r="G321" s="62" t="str">
        <f>IFERROR(VLOOKUP($B321,блюда!$B$11:$I$65,7,FALSE)*$C321/100,"")</f>
        <v/>
      </c>
      <c r="H321" s="62" t="str">
        <f>IFERROR(VLOOKUP($B321,блюда!$B$11:$I$65,8,FALSE),"")</f>
        <v/>
      </c>
    </row>
    <row r="322" spans="1:8" ht="10.199999999999999" customHeight="1" x14ac:dyDescent="0.2">
      <c r="B322" s="60"/>
      <c r="C322" s="61"/>
      <c r="D322" s="62" t="str">
        <f>IFERROR(VLOOKUP($B322,блюда!$B$11:$I$65,4,FALSE)*$C322/100,"")</f>
        <v/>
      </c>
      <c r="E322" s="62" t="str">
        <f>IFERROR(VLOOKUP($B322,блюда!$B$11:$I$65,5,FALSE)*$C322/100,"")</f>
        <v/>
      </c>
      <c r="F322" s="62" t="str">
        <f>IFERROR(VLOOKUP($B322,блюда!$B$11:$I$65,6,FALSE)*$C322/100,"")</f>
        <v/>
      </c>
      <c r="G322" s="62" t="str">
        <f>IFERROR(VLOOKUP($B322,блюда!$B$11:$I$65,7,FALSE)*$C322/100,"")</f>
        <v/>
      </c>
      <c r="H322" s="62" t="str">
        <f>IFERROR(VLOOKUP($B322,блюда!$B$11:$I$65,8,FALSE),"")</f>
        <v/>
      </c>
    </row>
    <row r="323" spans="1:8" s="63" customFormat="1" ht="10.199999999999999" customHeight="1" x14ac:dyDescent="0.2">
      <c r="B323" s="60"/>
      <c r="C323" s="61"/>
      <c r="D323" s="62" t="str">
        <f>IFERROR(VLOOKUP($B323,блюда!$B$11:$I$65,4,FALSE)*$C323/100,"")</f>
        <v/>
      </c>
      <c r="E323" s="62" t="str">
        <f>IFERROR(VLOOKUP($B323,блюда!$B$11:$I$65,5,FALSE)*$C323/100,"")</f>
        <v/>
      </c>
      <c r="F323" s="62" t="str">
        <f>IFERROR(VLOOKUP($B323,блюда!$B$11:$I$65,6,FALSE)*$C323/100,"")</f>
        <v/>
      </c>
      <c r="G323" s="62" t="str">
        <f>IFERROR(VLOOKUP($B323,блюда!$B$11:$I$65,7,FALSE)*$C323/100,"")</f>
        <v/>
      </c>
      <c r="H323" s="62" t="str">
        <f>IFERROR(VLOOKUP($B323,блюда!$B$11:$I$65,8,FALSE),"")</f>
        <v/>
      </c>
    </row>
    <row r="324" spans="1:8" s="63" customFormat="1" ht="10.199999999999999" customHeight="1" x14ac:dyDescent="0.2">
      <c r="B324" s="60"/>
      <c r="C324" s="61"/>
      <c r="D324" s="62" t="str">
        <f>IFERROR(VLOOKUP($B324,блюда!$B$11:$I$65,4,FALSE)*$C324/100,"")</f>
        <v/>
      </c>
      <c r="E324" s="62" t="str">
        <f>IFERROR(VLOOKUP($B324,блюда!$B$11:$I$65,5,FALSE)*$C324/100,"")</f>
        <v/>
      </c>
      <c r="F324" s="62" t="str">
        <f>IFERROR(VLOOKUP($B324,блюда!$B$11:$I$65,6,FALSE)*$C324/100,"")</f>
        <v/>
      </c>
      <c r="G324" s="62" t="str">
        <f>IFERROR(VLOOKUP($B324,блюда!$B$11:$I$65,7,FALSE)*$C324/100,"")</f>
        <v/>
      </c>
      <c r="H324" s="62" t="str">
        <f>IFERROR(VLOOKUP($B324,блюда!$B$11:$I$65,8,FALSE),"")</f>
        <v/>
      </c>
    </row>
    <row r="325" spans="1:8" s="63" customFormat="1" ht="10.199999999999999" customHeight="1" x14ac:dyDescent="0.2">
      <c r="B325" s="60"/>
      <c r="C325" s="61"/>
      <c r="D325" s="62" t="str">
        <f>IFERROR(VLOOKUP($B325,блюда!$B$11:$I$65,4,FALSE)*$C325/100,"")</f>
        <v/>
      </c>
      <c r="E325" s="62" t="str">
        <f>IFERROR(VLOOKUP($B325,блюда!$B$11:$I$65,5,FALSE)*$C325/100,"")</f>
        <v/>
      </c>
      <c r="F325" s="62" t="str">
        <f>IFERROR(VLOOKUP($B325,блюда!$B$11:$I$65,6,FALSE)*$C325/100,"")</f>
        <v/>
      </c>
      <c r="G325" s="62" t="str">
        <f>IFERROR(VLOOKUP($B325,блюда!$B$11:$I$65,7,FALSE)*$C325/100,"")</f>
        <v/>
      </c>
      <c r="H325" s="62" t="str">
        <f>IFERROR(VLOOKUP($B325,блюда!$B$11:$I$65,8,FALSE),"")</f>
        <v/>
      </c>
    </row>
    <row r="326" spans="1:8" s="63" customFormat="1" ht="10.199999999999999" customHeight="1" x14ac:dyDescent="0.2">
      <c r="B326" s="60"/>
      <c r="C326" s="61"/>
      <c r="D326" s="62" t="str">
        <f>IFERROR(VLOOKUP($B326,блюда!$B$11:$I$65,4,FALSE)*$C326/100,"")</f>
        <v/>
      </c>
      <c r="E326" s="62" t="str">
        <f>IFERROR(VLOOKUP($B326,блюда!$B$11:$I$65,5,FALSE)*$C326/100,"")</f>
        <v/>
      </c>
      <c r="F326" s="62" t="str">
        <f>IFERROR(VLOOKUP($B326,блюда!$B$11:$I$65,6,FALSE)*$C326/100,"")</f>
        <v/>
      </c>
      <c r="G326" s="62" t="str">
        <f>IFERROR(VLOOKUP($B326,блюда!$B$11:$I$65,7,FALSE)*$C326/100,"")</f>
        <v/>
      </c>
      <c r="H326" s="62" t="str">
        <f>IFERROR(VLOOKUP($B326,блюда!$B$11:$I$65,8,FALSE),"")</f>
        <v/>
      </c>
    </row>
    <row r="327" spans="1:8" ht="10.199999999999999" customHeight="1" x14ac:dyDescent="0.2">
      <c r="A327" s="64" t="s">
        <v>65</v>
      </c>
      <c r="B327" s="65"/>
      <c r="C327" s="66">
        <f>SUM(C321:C326)</f>
        <v>0</v>
      </c>
      <c r="D327" s="62">
        <f>SUM(D321:D326)</f>
        <v>0</v>
      </c>
      <c r="E327" s="62">
        <f>SUM(E321:E326)</f>
        <v>0</v>
      </c>
      <c r="F327" s="62">
        <f>SUM(F321:F326)</f>
        <v>0</v>
      </c>
      <c r="G327" s="69">
        <f>SUM(G321:G326)</f>
        <v>0</v>
      </c>
      <c r="H327" s="52"/>
    </row>
    <row r="328" spans="1:8" ht="10.199999999999999" customHeight="1" x14ac:dyDescent="0.2">
      <c r="A328" s="55" t="s">
        <v>10</v>
      </c>
      <c r="B328" s="56"/>
      <c r="C328" s="57"/>
      <c r="D328" s="57"/>
      <c r="E328" s="57"/>
      <c r="F328" s="57"/>
      <c r="G328" s="58"/>
      <c r="H328" s="59"/>
    </row>
    <row r="329" spans="1:8" ht="10.199999999999999" customHeight="1" x14ac:dyDescent="0.2">
      <c r="B329" s="60" t="s">
        <v>74</v>
      </c>
      <c r="C329" s="61">
        <v>250</v>
      </c>
      <c r="D329" s="62">
        <f>IFERROR(VLOOKUP($B329,блюда!$B$11:$I$65,4,FALSE)*$C329/100,"")</f>
        <v>6.95</v>
      </c>
      <c r="E329" s="62">
        <f>IFERROR(VLOOKUP($B329,блюда!$B$11:$I$65,5,FALSE)*$C329/100,"")</f>
        <v>7.95</v>
      </c>
      <c r="F329" s="62">
        <f>IFERROR(VLOOKUP($B329,блюда!$B$11:$I$65,6,FALSE)*$C329/100,"")</f>
        <v>13.125</v>
      </c>
      <c r="G329" s="62">
        <f>IFERROR(VLOOKUP($B329,блюда!$B$11:$I$65,7,FALSE)*$C329/100,"")</f>
        <v>152.92500000000001</v>
      </c>
      <c r="H329" s="62" t="str">
        <f>IFERROR(VLOOKUP($B329,блюда!$B$11:$I$65,8,FALSE),"")</f>
        <v>110(1) / 107(1)</v>
      </c>
    </row>
    <row r="330" spans="1:8" ht="10.199999999999999" customHeight="1" x14ac:dyDescent="0.2">
      <c r="B330" s="60" t="s">
        <v>16</v>
      </c>
      <c r="C330" s="61">
        <v>250</v>
      </c>
      <c r="D330" s="62">
        <f>IFERROR(VLOOKUP($B330,блюда!$B$11:$I$65,4,FALSE)*$C330/100,"")</f>
        <v>25.5</v>
      </c>
      <c r="E330" s="62">
        <f>IFERROR(VLOOKUP($B330,блюда!$B$11:$I$65,5,FALSE)*$C330/100,"")</f>
        <v>19.75</v>
      </c>
      <c r="F330" s="62">
        <f>IFERROR(VLOOKUP($B330,блюда!$B$11:$I$65,6,FALSE)*$C330/100,"")</f>
        <v>25.625</v>
      </c>
      <c r="G330" s="62">
        <f>IFERROR(VLOOKUP($B330,блюда!$B$11:$I$65,7,FALSE)*$C330/100,"")</f>
        <v>382.5</v>
      </c>
      <c r="H330" s="62" t="str">
        <f>IFERROR(VLOOKUP($B330,блюда!$B$11:$I$65,8,FALSE),"")</f>
        <v>259 (3)</v>
      </c>
    </row>
    <row r="331" spans="1:8" s="63" customFormat="1" ht="10.199999999999999" customHeight="1" x14ac:dyDescent="0.2">
      <c r="B331" s="60" t="s">
        <v>23</v>
      </c>
      <c r="C331" s="61">
        <v>200</v>
      </c>
      <c r="D331" s="62">
        <f>IFERROR(VLOOKUP($B331,блюда!$B$11:$I$65,4,FALSE)*$C331/100,"")</f>
        <v>0.2</v>
      </c>
      <c r="E331" s="62">
        <f>IFERROR(VLOOKUP($B331,блюда!$B$11:$I$65,5,FALSE)*$C331/100,"")</f>
        <v>0</v>
      </c>
      <c r="F331" s="62">
        <f>IFERROR(VLOOKUP($B331,блюда!$B$11:$I$65,6,FALSE)*$C331/100,"")</f>
        <v>6.5</v>
      </c>
      <c r="G331" s="62">
        <f>IFERROR(VLOOKUP($B331,блюда!$B$11:$I$65,7,FALSE)*$C331/100,"")</f>
        <v>26.4</v>
      </c>
      <c r="H331" s="62" t="str">
        <f>IFERROR(VLOOKUP($B331,блюда!$B$11:$I$65,8,FALSE),"")</f>
        <v>685 (1)</v>
      </c>
    </row>
    <row r="332" spans="1:8" s="63" customFormat="1" ht="10.199999999999999" customHeight="1" x14ac:dyDescent="0.2">
      <c r="B332" s="60" t="s">
        <v>7</v>
      </c>
      <c r="C332" s="61">
        <v>30</v>
      </c>
      <c r="D332" s="62">
        <f>IFERROR(VLOOKUP($B332,блюда!$B$11:$I$65,4,FALSE)*$C332/100,"")</f>
        <v>2.7</v>
      </c>
      <c r="E332" s="62">
        <f>IFERROR(VLOOKUP($B332,блюда!$B$11:$I$65,5,FALSE)*$C332/100,"")</f>
        <v>0.3</v>
      </c>
      <c r="F332" s="62">
        <f>IFERROR(VLOOKUP($B332,блюда!$B$11:$I$65,6,FALSE)*$C332/100,"")</f>
        <v>17.100000000000001</v>
      </c>
      <c r="G332" s="62">
        <f>IFERROR(VLOOKUP($B332,блюда!$B$11:$I$65,7,FALSE)*$C332/100,"")</f>
        <v>94.8</v>
      </c>
      <c r="H332" s="62" t="str">
        <f>IFERROR(VLOOKUP($B332,блюда!$B$11:$I$65,8,FALSE),"")</f>
        <v>т/н</v>
      </c>
    </row>
    <row r="333" spans="1:8" ht="10.199999999999999" customHeight="1" x14ac:dyDescent="0.2">
      <c r="B333" s="60" t="s">
        <v>8</v>
      </c>
      <c r="C333" s="61">
        <v>30</v>
      </c>
      <c r="D333" s="62">
        <f>IFERROR(VLOOKUP($B333,блюда!$B$11:$I$65,4,FALSE)*$C333/100,"")</f>
        <v>0.3</v>
      </c>
      <c r="E333" s="62">
        <f>IFERROR(VLOOKUP($B333,блюда!$B$11:$I$65,5,FALSE)*$C333/100,"")</f>
        <v>0.3</v>
      </c>
      <c r="F333" s="62">
        <f>IFERROR(VLOOKUP($B333,блюда!$B$11:$I$65,6,FALSE)*$C333/100,"")</f>
        <v>9.9</v>
      </c>
      <c r="G333" s="62">
        <f>IFERROR(VLOOKUP($B333,блюда!$B$11:$I$65,7,FALSE)*$C333/100,"")</f>
        <v>81.900000000000006</v>
      </c>
      <c r="H333" s="62" t="str">
        <f>IFERROR(VLOOKUP($B333,блюда!$B$11:$I$65,8,FALSE),"")</f>
        <v>т/н</v>
      </c>
    </row>
    <row r="334" spans="1:8" ht="10.199999999999999" customHeight="1" x14ac:dyDescent="0.2">
      <c r="B334" s="60" t="s">
        <v>127</v>
      </c>
      <c r="C334" s="61">
        <v>100</v>
      </c>
      <c r="D334" s="62">
        <f>IFERROR(VLOOKUP($B334,блюда!$B$11:$I$65,4,FALSE)*$C334/100,"")</f>
        <v>2</v>
      </c>
      <c r="E334" s="62">
        <f>IFERROR(VLOOKUP($B334,блюда!$B$11:$I$65,5,FALSE)*$C334/100,"")</f>
        <v>5</v>
      </c>
      <c r="F334" s="62">
        <f>IFERROR(VLOOKUP($B334,блюда!$B$11:$I$65,6,FALSE)*$C334/100,"")</f>
        <v>9</v>
      </c>
      <c r="G334" s="62">
        <f>IFERROR(VLOOKUP($B334,блюда!$B$11:$I$65,7,FALSE)*$C334/100,"")</f>
        <v>88</v>
      </c>
      <c r="H334" s="62" t="str">
        <f>IFERROR(VLOOKUP($B334,блюда!$B$11:$I$65,8,FALSE),"")</f>
        <v>43 (1)</v>
      </c>
    </row>
    <row r="335" spans="1:8" ht="10.199999999999999" customHeight="1" x14ac:dyDescent="0.2">
      <c r="B335" s="60"/>
      <c r="C335" s="61"/>
      <c r="D335" s="62" t="str">
        <f>IFERROR(VLOOKUP($B335,блюда!$B$11:$I$65,4,FALSE)*$C335/100,"")</f>
        <v/>
      </c>
      <c r="E335" s="62" t="str">
        <f>IFERROR(VLOOKUP($B335,блюда!$B$11:$I$65,5,FALSE)*$C335/100,"")</f>
        <v/>
      </c>
      <c r="F335" s="62" t="str">
        <f>IFERROR(VLOOKUP($B335,блюда!$B$11:$I$65,6,FALSE)*$C335/100,"")</f>
        <v/>
      </c>
      <c r="G335" s="62" t="str">
        <f>IFERROR(VLOOKUP($B335,блюда!$B$11:$I$65,7,FALSE)*$C335/100,"")</f>
        <v/>
      </c>
      <c r="H335" s="62" t="str">
        <f>IFERROR(VLOOKUP($B335,блюда!$B$11:$I$65,8,FALSE),"")</f>
        <v/>
      </c>
    </row>
    <row r="336" spans="1:8" x14ac:dyDescent="0.2">
      <c r="A336" s="67" t="s">
        <v>66</v>
      </c>
      <c r="B336" s="68"/>
      <c r="C336" s="66">
        <f>SUM(C329:C335)</f>
        <v>860</v>
      </c>
      <c r="D336" s="62">
        <f>SUM(D329:D335)</f>
        <v>37.650000000000006</v>
      </c>
      <c r="E336" s="62">
        <f>SUM(E329:E335)</f>
        <v>33.299999999999997</v>
      </c>
      <c r="F336" s="62">
        <f>SUM(F329:F335)</f>
        <v>81.25</v>
      </c>
      <c r="G336" s="69">
        <f>SUM(G329:G335)</f>
        <v>826.52499999999986</v>
      </c>
      <c r="H336" s="52"/>
    </row>
    <row r="337" spans="1:8" x14ac:dyDescent="0.2">
      <c r="A337" s="67" t="s">
        <v>67</v>
      </c>
      <c r="B337" s="68"/>
      <c r="C337" s="66">
        <f>SUM(C327,C336)</f>
        <v>860</v>
      </c>
      <c r="D337" s="62">
        <f>SUM(D327,D336)</f>
        <v>37.650000000000006</v>
      </c>
      <c r="E337" s="62">
        <f>SUM(E327,E336)</f>
        <v>33.299999999999997</v>
      </c>
      <c r="F337" s="62">
        <f>SUM(F327,F336)</f>
        <v>81.25</v>
      </c>
      <c r="G337" s="69">
        <f>SUM(G327,G336)</f>
        <v>826.52499999999986</v>
      </c>
      <c r="H337" s="52"/>
    </row>
  </sheetData>
  <mergeCells count="90">
    <mergeCell ref="A312:H312"/>
    <mergeCell ref="A313:J313"/>
    <mergeCell ref="A314:J314"/>
    <mergeCell ref="I316:J316"/>
    <mergeCell ref="A317:A318"/>
    <mergeCell ref="B317:B318"/>
    <mergeCell ref="C317:C318"/>
    <mergeCell ref="D317:F317"/>
    <mergeCell ref="G317:G318"/>
    <mergeCell ref="A277:H277"/>
    <mergeCell ref="A278:J278"/>
    <mergeCell ref="A279:J279"/>
    <mergeCell ref="I281:J281"/>
    <mergeCell ref="A282:A283"/>
    <mergeCell ref="B282:B283"/>
    <mergeCell ref="C282:C283"/>
    <mergeCell ref="D282:F282"/>
    <mergeCell ref="G282:G283"/>
    <mergeCell ref="A243:H243"/>
    <mergeCell ref="A244:J244"/>
    <mergeCell ref="A245:J245"/>
    <mergeCell ref="I247:J247"/>
    <mergeCell ref="A248:A249"/>
    <mergeCell ref="B248:B249"/>
    <mergeCell ref="C248:C249"/>
    <mergeCell ref="D248:F248"/>
    <mergeCell ref="G248:G249"/>
    <mergeCell ref="A208:H208"/>
    <mergeCell ref="A209:J209"/>
    <mergeCell ref="A210:J210"/>
    <mergeCell ref="I212:J212"/>
    <mergeCell ref="A213:A214"/>
    <mergeCell ref="B213:B214"/>
    <mergeCell ref="C213:C214"/>
    <mergeCell ref="D213:F213"/>
    <mergeCell ref="G213:G214"/>
    <mergeCell ref="A174:H174"/>
    <mergeCell ref="A175:J175"/>
    <mergeCell ref="A176:J176"/>
    <mergeCell ref="I178:J178"/>
    <mergeCell ref="A179:A180"/>
    <mergeCell ref="B179:B180"/>
    <mergeCell ref="C179:C180"/>
    <mergeCell ref="D179:F179"/>
    <mergeCell ref="G179:G180"/>
    <mergeCell ref="A139:H139"/>
    <mergeCell ref="A140:J140"/>
    <mergeCell ref="A141:J141"/>
    <mergeCell ref="I143:J143"/>
    <mergeCell ref="A144:A145"/>
    <mergeCell ref="B144:B145"/>
    <mergeCell ref="C144:C145"/>
    <mergeCell ref="D144:F144"/>
    <mergeCell ref="G144:G145"/>
    <mergeCell ref="A105:H105"/>
    <mergeCell ref="A106:J106"/>
    <mergeCell ref="A107:J107"/>
    <mergeCell ref="I109:J109"/>
    <mergeCell ref="A110:A111"/>
    <mergeCell ref="B110:B111"/>
    <mergeCell ref="C110:C111"/>
    <mergeCell ref="D110:F110"/>
    <mergeCell ref="G110:G111"/>
    <mergeCell ref="A70:H70"/>
    <mergeCell ref="A71:J71"/>
    <mergeCell ref="A72:J72"/>
    <mergeCell ref="I74:J74"/>
    <mergeCell ref="A75:A76"/>
    <mergeCell ref="B75:B76"/>
    <mergeCell ref="C75:C76"/>
    <mergeCell ref="D75:F75"/>
    <mergeCell ref="G75:G76"/>
    <mergeCell ref="A35:H35"/>
    <mergeCell ref="A36:J36"/>
    <mergeCell ref="A37:J37"/>
    <mergeCell ref="I39:J39"/>
    <mergeCell ref="A40:A41"/>
    <mergeCell ref="B40:B41"/>
    <mergeCell ref="C40:C41"/>
    <mergeCell ref="D40:F40"/>
    <mergeCell ref="G40:G41"/>
    <mergeCell ref="A1:H1"/>
    <mergeCell ref="A2:J2"/>
    <mergeCell ref="A3:J3"/>
    <mergeCell ref="I5:J5"/>
    <mergeCell ref="A6:A7"/>
    <mergeCell ref="B6:B7"/>
    <mergeCell ref="C6:C7"/>
    <mergeCell ref="D6:F6"/>
    <mergeCell ref="G6:G7"/>
  </mergeCells>
  <dataValidations count="18">
    <dataValidation type="list" allowBlank="1" showInputMessage="1" showErrorMessage="1" sqref="B19 B21:B24">
      <formula1>$B$11:$B$64</formula1>
    </dataValidation>
    <dataValidation type="list" allowBlank="1" showInputMessage="1" showErrorMessage="1" sqref="B44:B49">
      <formula1>$B$11:$B$64</formula1>
    </dataValidation>
    <dataValidation type="list" allowBlank="1" showInputMessage="1" showErrorMessage="1" sqref="B52:B58">
      <formula1>$B$11:$B$64</formula1>
    </dataValidation>
    <dataValidation type="list" allowBlank="1" showInputMessage="1" showErrorMessage="1" sqref="B79:B84">
      <formula1>$B$11:$B$64</formula1>
    </dataValidation>
    <dataValidation type="list" allowBlank="1" showInputMessage="1" showErrorMessage="1" sqref="B87 B89 B91:B92">
      <formula1>$B$11:$B$64</formula1>
    </dataValidation>
    <dataValidation type="list" allowBlank="1" showInputMessage="1" showErrorMessage="1" sqref="B114:B119">
      <formula1>$B$11:$B$64</formula1>
    </dataValidation>
    <dataValidation type="list" allowBlank="1" showInputMessage="1" showErrorMessage="1" sqref="B123:B126 B128">
      <formula1>$B$11:$B$64</formula1>
    </dataValidation>
    <dataValidation type="list" allowBlank="1" showInputMessage="1" showErrorMessage="1" sqref="B148:B153">
      <formula1>$B$11:$B$64</formula1>
    </dataValidation>
    <dataValidation type="list" allowBlank="1" showInputMessage="1" showErrorMessage="1" sqref="B156 B158:B162">
      <formula1>$B$11:$B$64</formula1>
    </dataValidation>
    <dataValidation type="list" allowBlank="1" showInputMessage="1" showErrorMessage="1" sqref="B183:B188">
      <formula1>$B$11:$B$64</formula1>
    </dataValidation>
    <dataValidation type="list" allowBlank="1" showInputMessage="1" showErrorMessage="1" sqref="B191:B197">
      <formula1>$B$11:$B$64</formula1>
    </dataValidation>
    <dataValidation type="list" allowBlank="1" showInputMessage="1" showErrorMessage="1" sqref="B217:B222">
      <formula1>$B$11:$B$64</formula1>
    </dataValidation>
    <dataValidation type="list" allowBlank="1" showInputMessage="1" showErrorMessage="1" sqref="B225:B231">
      <formula1>$B$11:$B$64</formula1>
    </dataValidation>
    <dataValidation type="list" allowBlank="1" showInputMessage="1" showErrorMessage="1" sqref="B251:B257">
      <formula1>$B$11:$B$64</formula1>
    </dataValidation>
    <dataValidation type="list" allowBlank="1" showInputMessage="1" showErrorMessage="1" sqref="B260 B262:B266">
      <formula1>$B$11:$B$64</formula1>
    </dataValidation>
    <dataValidation type="list" allowBlank="1" showInputMessage="1" showErrorMessage="1" sqref="B286:B291">
      <formula1>$B$11:$B$64</formula1>
    </dataValidation>
    <dataValidation type="list" allowBlank="1" showInputMessage="1" showErrorMessage="1" sqref="B321:B326">
      <formula1>$B$11:$B$64</formula1>
    </dataValidation>
    <dataValidation type="list" allowBlank="1" showInputMessage="1" showErrorMessage="1" sqref="B329:B335">
      <formula1>$B$11:$B$64</formula1>
    </dataValidation>
  </dataValidations>
  <pageMargins left="0.25" right="0.25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3" operator="greaterThan" id="{20016BF7-1216-4A21-A494-9DFB9165C702}">
            <xm:f>блюда!$P$10</xm:f>
            <x14:dxf>
              <font>
                <color rgb="FF00B050"/>
              </font>
            </x14:dxf>
          </x14:cfRule>
          <x14:cfRule type="cellIs" priority="4" operator="lessThan" id="{9974EE7E-E55F-45B2-9A40-0B664C426F6F}">
            <xm:f>блюда!$O$10</xm:f>
            <x14:dxf>
              <font>
                <color rgb="FF9C0006"/>
              </font>
            </x14:dxf>
          </x14:cfRule>
          <xm:sqref>G16 G50 G85 G120 G154 G189 G223 G258 G292 G327</xm:sqref>
        </x14:conditionalFormatting>
        <x14:conditionalFormatting xmlns:xm="http://schemas.microsoft.com/office/excel/2006/main">
          <x14:cfRule type="cellIs" priority="1" operator="greaterThan" id="{CEBEB5AD-82EF-4FE7-8AF9-BBFD82F102B6}">
            <xm:f>блюда!$R$10</xm:f>
            <x14:dxf>
              <font>
                <color rgb="FF00B050"/>
              </font>
            </x14:dxf>
          </x14:cfRule>
          <x14:cfRule type="cellIs" priority="2" operator="lessThan" id="{77DB9734-260C-4768-A53C-0B1094A0FAD0}">
            <xm:f>блюда!$Q$10</xm:f>
            <x14:dxf>
              <font>
                <color rgb="FF9C0006"/>
              </font>
            </x14:dxf>
          </x14:cfRule>
          <xm:sqref>G25 G59 G94 G129 G163 G198 G232 G267 G301 G336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блюда!$B$11:$B$65</xm:f>
          </x14:formula1>
          <xm:sqref>B18 B88 B90</xm:sqref>
        </x14:dataValidation>
        <x14:dataValidation type="list" allowBlank="1" showInputMessage="1" showErrorMessage="1">
          <x14:formula1>
            <xm:f>блюда!$B$11:$B$65</xm:f>
          </x14:formula1>
          <xm:sqref>B294:B300</xm:sqref>
        </x14:dataValidation>
        <x14:dataValidation type="list" allowBlank="1" showInputMessage="1" showErrorMessage="1">
          <x14:formula1>
            <xm:f>блюда!$B$11:$B$65</xm:f>
          </x14:formula1>
          <xm:sqref>B10:B15</xm:sqref>
        </x14:dataValidation>
        <x14:dataValidation type="list" allowBlank="1" showInputMessage="1" showErrorMessage="1">
          <x14:formula1>
            <xm:f>блюда!$B$11:$B$64</xm:f>
          </x14:formula1>
          <xm:sqref>B20 B122 B127 B157 B93 B261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7"/>
  <sheetViews>
    <sheetView topLeftCell="A232" workbookViewId="0">
      <selection activeCell="C331" sqref="C331"/>
    </sheetView>
  </sheetViews>
  <sheetFormatPr defaultColWidth="12.33203125" defaultRowHeight="10.199999999999999" x14ac:dyDescent="0.2"/>
  <cols>
    <col min="1" max="1" width="12.33203125" style="40"/>
    <col min="2" max="2" width="31.88671875" style="40" customWidth="1"/>
    <col min="3" max="3" width="7.5546875" style="40" customWidth="1"/>
    <col min="4" max="6" width="5.77734375" style="40" customWidth="1"/>
    <col min="7" max="7" width="9.109375" style="40" customWidth="1"/>
    <col min="8" max="16384" width="12.33203125" style="40"/>
  </cols>
  <sheetData>
    <row r="1" spans="1:10" x14ac:dyDescent="0.2">
      <c r="A1" s="88" t="s">
        <v>134</v>
      </c>
      <c r="B1" s="88"/>
      <c r="C1" s="88"/>
      <c r="D1" s="88"/>
      <c r="E1" s="88"/>
      <c r="F1" s="88"/>
      <c r="G1" s="88"/>
      <c r="H1" s="88"/>
      <c r="I1" s="79"/>
      <c r="J1" s="79"/>
    </row>
    <row r="2" spans="1:10" x14ac:dyDescent="0.2">
      <c r="A2" s="90" t="s">
        <v>24</v>
      </c>
      <c r="B2" s="90"/>
      <c r="C2" s="90"/>
      <c r="D2" s="90"/>
      <c r="E2" s="90"/>
      <c r="F2" s="90"/>
      <c r="G2" s="90"/>
      <c r="H2" s="90"/>
      <c r="I2" s="90"/>
      <c r="J2" s="90"/>
    </row>
    <row r="3" spans="1:10" x14ac:dyDescent="0.2">
      <c r="A3" s="91"/>
      <c r="B3" s="91"/>
      <c r="C3" s="91"/>
      <c r="D3" s="91"/>
      <c r="E3" s="91"/>
      <c r="F3" s="91"/>
      <c r="G3" s="91"/>
      <c r="H3" s="91"/>
      <c r="I3" s="91"/>
      <c r="J3" s="91"/>
    </row>
    <row r="4" spans="1:10" x14ac:dyDescent="0.2">
      <c r="A4" s="41" t="s">
        <v>0</v>
      </c>
      <c r="B4" s="42"/>
      <c r="C4" s="71" t="s">
        <v>138</v>
      </c>
      <c r="D4" s="72" t="s">
        <v>139</v>
      </c>
      <c r="E4" s="72"/>
      <c r="F4" s="43" t="s">
        <v>30</v>
      </c>
      <c r="G4" s="70" t="s">
        <v>144</v>
      </c>
      <c r="H4" s="44" t="s">
        <v>136</v>
      </c>
      <c r="I4" s="79"/>
      <c r="J4" s="79"/>
    </row>
    <row r="5" spans="1:10" x14ac:dyDescent="0.2">
      <c r="A5" s="79"/>
      <c r="B5" s="42"/>
      <c r="C5" s="73" t="s">
        <v>140</v>
      </c>
      <c r="D5" s="45">
        <v>1</v>
      </c>
      <c r="E5" s="46"/>
      <c r="F5" s="79"/>
      <c r="G5" s="47"/>
      <c r="H5" s="48"/>
      <c r="I5" s="89"/>
      <c r="J5" s="89"/>
    </row>
    <row r="6" spans="1:10" ht="20.399999999999999" x14ac:dyDescent="0.2">
      <c r="A6" s="87" t="s">
        <v>26</v>
      </c>
      <c r="B6" s="87" t="s">
        <v>27</v>
      </c>
      <c r="C6" s="87" t="s">
        <v>28</v>
      </c>
      <c r="D6" s="87" t="s">
        <v>1</v>
      </c>
      <c r="E6" s="87"/>
      <c r="F6" s="87"/>
      <c r="G6" s="87" t="s">
        <v>2</v>
      </c>
      <c r="H6" s="50" t="s">
        <v>29</v>
      </c>
    </row>
    <row r="7" spans="1:10" x14ac:dyDescent="0.2">
      <c r="A7" s="87"/>
      <c r="B7" s="87"/>
      <c r="C7" s="87"/>
      <c r="D7" s="80" t="s">
        <v>3</v>
      </c>
      <c r="E7" s="80" t="s">
        <v>4</v>
      </c>
      <c r="F7" s="80" t="s">
        <v>5</v>
      </c>
      <c r="G7" s="87"/>
      <c r="H7" s="52"/>
    </row>
    <row r="8" spans="1:10" x14ac:dyDescent="0.2">
      <c r="A8" s="53">
        <v>1</v>
      </c>
      <c r="B8" s="53">
        <v>2</v>
      </c>
      <c r="C8" s="53">
        <v>3</v>
      </c>
      <c r="D8" s="53">
        <v>4</v>
      </c>
      <c r="E8" s="53">
        <v>5</v>
      </c>
      <c r="F8" s="53">
        <v>6</v>
      </c>
      <c r="G8" s="53">
        <v>7</v>
      </c>
      <c r="H8" s="54"/>
    </row>
    <row r="9" spans="1:10" ht="10.199999999999999" customHeight="1" x14ac:dyDescent="0.2">
      <c r="A9" s="55" t="s">
        <v>50</v>
      </c>
      <c r="B9" s="56"/>
      <c r="C9" s="57"/>
      <c r="D9" s="57"/>
      <c r="E9" s="57"/>
      <c r="F9" s="57"/>
      <c r="G9" s="58"/>
      <c r="H9" s="59"/>
    </row>
    <row r="10" spans="1:10" ht="10.199999999999999" customHeight="1" x14ac:dyDescent="0.2">
      <c r="B10" s="60" t="s">
        <v>116</v>
      </c>
      <c r="C10" s="61">
        <v>200</v>
      </c>
      <c r="D10" s="62">
        <f>IFERROR(VLOOKUP($B10,блюда!$B$11:$I$65,4,FALSE)*$C10/100,"")</f>
        <v>4.2</v>
      </c>
      <c r="E10" s="62">
        <f>IFERROR(VLOOKUP($B10,блюда!$B$11:$I$65,5,FALSE)*$C10/100,"")</f>
        <v>2.8</v>
      </c>
      <c r="F10" s="62">
        <f>IFERROR(VLOOKUP($B10,блюда!$B$11:$I$65,6,FALSE)*$C10/100,"")</f>
        <v>42.2</v>
      </c>
      <c r="G10" s="62">
        <f>IFERROR(VLOOKUP($B10,блюда!$B$11:$I$65,7,FALSE)*$C10/100,"")</f>
        <v>198</v>
      </c>
      <c r="H10" s="62" t="str">
        <f>IFERROR(VLOOKUP($B10,блюда!$B$11:$I$65,8,FALSE),"")</f>
        <v>54-4к-2020 (8)</v>
      </c>
    </row>
    <row r="11" spans="1:10" ht="10.199999999999999" customHeight="1" x14ac:dyDescent="0.2">
      <c r="B11" s="60" t="s">
        <v>118</v>
      </c>
      <c r="C11" s="61">
        <v>200</v>
      </c>
      <c r="D11" s="62">
        <f>IFERROR(VLOOKUP($B11,блюда!$B$11:$I$65,4,FALSE)*$C11/100,"")</f>
        <v>4.8</v>
      </c>
      <c r="E11" s="62">
        <f>IFERROR(VLOOKUP($B11,блюда!$B$11:$I$65,5,FALSE)*$C11/100,"")</f>
        <v>3</v>
      </c>
      <c r="F11" s="62">
        <f>IFERROR(VLOOKUP($B11,блюда!$B$11:$I$65,6,FALSE)*$C11/100,"")</f>
        <v>11.4</v>
      </c>
      <c r="G11" s="62">
        <f>IFERROR(VLOOKUP($B11,блюда!$B$11:$I$65,7,FALSE)*$C11/100,"")</f>
        <v>90.6</v>
      </c>
      <c r="H11" s="62" t="str">
        <f>IFERROR(VLOOKUP($B11,блюда!$B$11:$I$65,8,FALSE),"")</f>
        <v>54-2гн-2020 (8)</v>
      </c>
    </row>
    <row r="12" spans="1:10" s="63" customFormat="1" ht="10.199999999999999" customHeight="1" x14ac:dyDescent="0.2">
      <c r="B12" s="60" t="s">
        <v>124</v>
      </c>
      <c r="C12" s="61">
        <v>50</v>
      </c>
      <c r="D12" s="62">
        <f>IFERROR(VLOOKUP($B12,блюда!$B$11:$I$65,4,FALSE)*$C12/100,"")</f>
        <v>0.2</v>
      </c>
      <c r="E12" s="62">
        <f>IFERROR(VLOOKUP($B12,блюда!$B$11:$I$65,5,FALSE)*$C12/100,"")</f>
        <v>0.2</v>
      </c>
      <c r="F12" s="62">
        <f>IFERROR(VLOOKUP($B12,блюда!$B$11:$I$65,6,FALSE)*$C12/100,"")</f>
        <v>4.9000000000000004</v>
      </c>
      <c r="G12" s="62">
        <f>IFERROR(VLOOKUP($B12,блюда!$B$11:$I$65,7,FALSE)*$C12/100,"")</f>
        <v>220</v>
      </c>
      <c r="H12" s="62" t="str">
        <f>IFERROR(VLOOKUP($B12,блюда!$B$11:$I$65,8,FALSE),"")</f>
        <v>т/н</v>
      </c>
    </row>
    <row r="13" spans="1:10" s="63" customFormat="1" ht="10.199999999999999" customHeight="1" x14ac:dyDescent="0.2">
      <c r="B13" s="60" t="s">
        <v>7</v>
      </c>
      <c r="C13" s="61">
        <v>30</v>
      </c>
      <c r="D13" s="62">
        <f>IFERROR(VLOOKUP($B13,блюда!$B$11:$I$65,4,FALSE)*$C13/100,"")</f>
        <v>2.7</v>
      </c>
      <c r="E13" s="62">
        <f>IFERROR(VLOOKUP($B13,блюда!$B$11:$I$65,5,FALSE)*$C13/100,"")</f>
        <v>0.3</v>
      </c>
      <c r="F13" s="62">
        <f>IFERROR(VLOOKUP($B13,блюда!$B$11:$I$65,6,FALSE)*$C13/100,"")</f>
        <v>17.100000000000001</v>
      </c>
      <c r="G13" s="62">
        <f>IFERROR(VLOOKUP($B13,блюда!$B$11:$I$65,7,FALSE)*$C13/100,"")</f>
        <v>94.8</v>
      </c>
      <c r="H13" s="62" t="str">
        <f>IFERROR(VLOOKUP($B13,блюда!$B$11:$I$65,8,FALSE),"")</f>
        <v>т/н</v>
      </c>
    </row>
    <row r="14" spans="1:10" s="63" customFormat="1" ht="10.199999999999999" customHeight="1" x14ac:dyDescent="0.2">
      <c r="B14" s="60" t="s">
        <v>8</v>
      </c>
      <c r="C14" s="61">
        <v>30</v>
      </c>
      <c r="D14" s="62">
        <f>IFERROR(VLOOKUP($B14,блюда!$B$11:$I$65,4,FALSE)*$C14/100,"")</f>
        <v>0.3</v>
      </c>
      <c r="E14" s="62">
        <f>IFERROR(VLOOKUP($B14,блюда!$B$11:$I$65,5,FALSE)*$C14/100,"")</f>
        <v>0.3</v>
      </c>
      <c r="F14" s="62">
        <f>IFERROR(VLOOKUP($B14,блюда!$B$11:$I$65,6,FALSE)*$C14/100,"")</f>
        <v>9.9</v>
      </c>
      <c r="G14" s="62">
        <f>IFERROR(VLOOKUP($B14,блюда!$B$11:$I$65,7,FALSE)*$C14/100,"")</f>
        <v>81.900000000000006</v>
      </c>
      <c r="H14" s="62" t="str">
        <f>IFERROR(VLOOKUP($B14,блюда!$B$11:$I$65,8,FALSE),"")</f>
        <v>т/н</v>
      </c>
    </row>
    <row r="15" spans="1:10" s="63" customFormat="1" ht="10.199999999999999" customHeight="1" x14ac:dyDescent="0.2">
      <c r="B15" s="60"/>
      <c r="C15" s="61"/>
      <c r="D15" s="62" t="str">
        <f>IFERROR(VLOOKUP($B15,блюда!$B$11:$I$65,4,FALSE)*$C15/100,"")</f>
        <v/>
      </c>
      <c r="E15" s="62" t="str">
        <f>IFERROR(VLOOKUP($B15,блюда!$B$11:$I$65,5,FALSE)*$C15/100,"")</f>
        <v/>
      </c>
      <c r="F15" s="62" t="str">
        <f>IFERROR(VLOOKUP($B15,блюда!$B$11:$I$65,6,FALSE)*$C15/100,"")</f>
        <v/>
      </c>
      <c r="G15" s="62" t="str">
        <f>IFERROR(VLOOKUP($B15,блюда!$B$11:$I$65,7,FALSE)*$C15/100,"")</f>
        <v/>
      </c>
      <c r="H15" s="62" t="str">
        <f>IFERROR(VLOOKUP($B15,блюда!$B$11:$I$65,8,FALSE),"")</f>
        <v/>
      </c>
    </row>
    <row r="16" spans="1:10" ht="10.199999999999999" customHeight="1" x14ac:dyDescent="0.2">
      <c r="A16" s="64" t="s">
        <v>65</v>
      </c>
      <c r="B16" s="65"/>
      <c r="C16" s="66">
        <f>SUM(C10:C15)</f>
        <v>510</v>
      </c>
      <c r="D16" s="62">
        <f>SUM(D10:D15)</f>
        <v>12.2</v>
      </c>
      <c r="E16" s="62">
        <f>SUM(E10:E15)</f>
        <v>6.6</v>
      </c>
      <c r="F16" s="62">
        <f>SUM(F10:F15)</f>
        <v>85.5</v>
      </c>
      <c r="G16" s="69">
        <f>SUM(G10:G15)</f>
        <v>685.3</v>
      </c>
      <c r="H16" s="52"/>
    </row>
    <row r="17" spans="1:8" ht="10.199999999999999" customHeight="1" x14ac:dyDescent="0.2">
      <c r="A17" s="55" t="s">
        <v>10</v>
      </c>
      <c r="B17" s="56"/>
      <c r="C17" s="57"/>
      <c r="D17" s="57"/>
      <c r="E17" s="57"/>
      <c r="F17" s="57"/>
      <c r="G17" s="58"/>
      <c r="H17" s="59"/>
    </row>
    <row r="18" spans="1:8" ht="10.199999999999999" customHeight="1" x14ac:dyDescent="0.2">
      <c r="B18" s="60" t="s">
        <v>9</v>
      </c>
      <c r="C18" s="61">
        <v>250</v>
      </c>
      <c r="D18" s="62">
        <f>IFERROR(VLOOKUP($B18,блюда!$B$11:$I$65,4,FALSE)*$C18/100,"")</f>
        <v>10</v>
      </c>
      <c r="E18" s="62">
        <f>IFERROR(VLOOKUP($B18,блюда!$B$11:$I$65,5,FALSE)*$C18/100,"")</f>
        <v>5</v>
      </c>
      <c r="F18" s="62">
        <f>IFERROR(VLOOKUP($B18,блюда!$B$11:$I$65,6,FALSE)*$C18/100,"")</f>
        <v>17.5</v>
      </c>
      <c r="G18" s="62">
        <f>IFERROR(VLOOKUP($B18,блюда!$B$11:$I$65,7,FALSE)*$C18/100,"")</f>
        <v>155</v>
      </c>
      <c r="H18" s="62" t="str">
        <f>IFERROR(VLOOKUP($B18,блюда!$B$11:$I$65,8,FALSE),"")</f>
        <v>87 (5)</v>
      </c>
    </row>
    <row r="19" spans="1:8" ht="10.199999999999999" customHeight="1" x14ac:dyDescent="0.2">
      <c r="B19" s="60" t="s">
        <v>81</v>
      </c>
      <c r="C19" s="61">
        <v>180</v>
      </c>
      <c r="D19" s="62">
        <f>IFERROR(VLOOKUP($B19,блюда!$B$11:$I$65,4,FALSE)*$C19/100,"")</f>
        <v>5.94</v>
      </c>
      <c r="E19" s="62">
        <f>IFERROR(VLOOKUP($B19,блюда!$B$11:$I$65,5,FALSE)*$C19/100,"")</f>
        <v>5.94</v>
      </c>
      <c r="F19" s="62">
        <f>IFERROR(VLOOKUP($B19,блюда!$B$11:$I$65,6,FALSE)*$C19/100,"")</f>
        <v>38.159999999999997</v>
      </c>
      <c r="G19" s="62">
        <f>IFERROR(VLOOKUP($B19,блюда!$B$11:$I$65,7,FALSE)*$C19/100,"")</f>
        <v>250.2</v>
      </c>
      <c r="H19" s="62" t="str">
        <f>IFERROR(VLOOKUP($B19,блюда!$B$11:$I$65,8,FALSE),"")</f>
        <v>203 (2)</v>
      </c>
    </row>
    <row r="20" spans="1:8" s="63" customFormat="1" ht="10.199999999999999" customHeight="1" x14ac:dyDescent="0.2">
      <c r="B20" s="60" t="s">
        <v>22</v>
      </c>
      <c r="C20" s="61">
        <v>100</v>
      </c>
      <c r="D20" s="62">
        <f>IFERROR(VLOOKUP($B20,блюда!$B$11:$I$65,4,FALSE)*$C20/100,"")</f>
        <v>19.329999999999998</v>
      </c>
      <c r="E20" s="62">
        <f>IFERROR(VLOOKUP($B20,блюда!$B$11:$I$65,5,FALSE)*$C20/100,"")</f>
        <v>4.92</v>
      </c>
      <c r="F20" s="62">
        <f>IFERROR(VLOOKUP($B20,блюда!$B$11:$I$65,6,FALSE)*$C20/100,"")</f>
        <v>12.67</v>
      </c>
      <c r="G20" s="62">
        <f>IFERROR(VLOOKUP($B20,блюда!$B$11:$I$65,7,FALSE)*$C20/100,"")</f>
        <v>171.07</v>
      </c>
      <c r="H20" s="62" t="str">
        <f>IFERROR(VLOOKUP($B20,блюда!$B$11:$I$65,8,FALSE),"")</f>
        <v>295 (3)</v>
      </c>
    </row>
    <row r="21" spans="1:8" s="63" customFormat="1" ht="10.199999999999999" customHeight="1" x14ac:dyDescent="0.2">
      <c r="B21" s="60" t="s">
        <v>31</v>
      </c>
      <c r="C21" s="61">
        <v>60</v>
      </c>
      <c r="D21" s="62">
        <f>IFERROR(VLOOKUP($B21,блюда!$B$11:$I$65,4,FALSE)*$C21/100,"")</f>
        <v>3</v>
      </c>
      <c r="E21" s="62">
        <f>IFERROR(VLOOKUP($B21,блюда!$B$11:$I$65,5,FALSE)*$C21/100,"")</f>
        <v>4.9800000000000004</v>
      </c>
      <c r="F21" s="62">
        <f>IFERROR(VLOOKUP($B21,блюда!$B$11:$I$65,6,FALSE)*$C21/100,"")</f>
        <v>15</v>
      </c>
      <c r="G21" s="62">
        <f>IFERROR(VLOOKUP($B21,блюда!$B$11:$I$65,7,FALSE)*$C21/100,"")</f>
        <v>40.020000000000003</v>
      </c>
      <c r="H21" s="62" t="str">
        <f>IFERROR(VLOOKUP($B21,блюда!$B$11:$I$65,8,FALSE),"")</f>
        <v>321 (3)</v>
      </c>
    </row>
    <row r="22" spans="1:8" ht="10.199999999999999" customHeight="1" x14ac:dyDescent="0.2">
      <c r="B22" s="60" t="s">
        <v>12</v>
      </c>
      <c r="C22" s="61">
        <v>200</v>
      </c>
      <c r="D22" s="62">
        <f>IFERROR(VLOOKUP($B22,блюда!$B$11:$I$65,4,FALSE)*$C22/100,"")</f>
        <v>0.6</v>
      </c>
      <c r="E22" s="62">
        <f>IFERROR(VLOOKUP($B22,блюда!$B$11:$I$65,5,FALSE)*$C22/100,"")</f>
        <v>0</v>
      </c>
      <c r="F22" s="62">
        <f>IFERROR(VLOOKUP($B22,блюда!$B$11:$I$65,6,FALSE)*$C22/100,"")</f>
        <v>22.8</v>
      </c>
      <c r="G22" s="62">
        <f>IFERROR(VLOOKUP($B22,блюда!$B$11:$I$65,7,FALSE)*$C22/100,"")</f>
        <v>93.2</v>
      </c>
      <c r="H22" s="62" t="str">
        <f>IFERROR(VLOOKUP($B22,блюда!$B$11:$I$65,8,FALSE),"")</f>
        <v>349 (3)</v>
      </c>
    </row>
    <row r="23" spans="1:8" ht="10.199999999999999" customHeight="1" x14ac:dyDescent="0.2">
      <c r="B23" s="60" t="s">
        <v>7</v>
      </c>
      <c r="C23" s="61">
        <v>30</v>
      </c>
      <c r="D23" s="62">
        <f>IFERROR(VLOOKUP($B23,блюда!$B$11:$I$65,4,FALSE)*$C23/100,"")</f>
        <v>2.7</v>
      </c>
      <c r="E23" s="62">
        <f>IFERROR(VLOOKUP($B23,блюда!$B$11:$I$65,5,FALSE)*$C23/100,"")</f>
        <v>0.3</v>
      </c>
      <c r="F23" s="62">
        <f>IFERROR(VLOOKUP($B23,блюда!$B$11:$I$65,6,FALSE)*$C23/100,"")</f>
        <v>17.100000000000001</v>
      </c>
      <c r="G23" s="62">
        <f>IFERROR(VLOOKUP($B23,блюда!$B$11:$I$65,7,FALSE)*$C23/100,"")</f>
        <v>94.8</v>
      </c>
      <c r="H23" s="62" t="str">
        <f>IFERROR(VLOOKUP($B23,блюда!$B$11:$I$65,8,FALSE),"")</f>
        <v>т/н</v>
      </c>
    </row>
    <row r="24" spans="1:8" ht="10.199999999999999" customHeight="1" x14ac:dyDescent="0.2">
      <c r="B24" s="60" t="s">
        <v>8</v>
      </c>
      <c r="C24" s="61">
        <v>30</v>
      </c>
      <c r="D24" s="62">
        <f>IFERROR(VLOOKUP($B24,блюда!$B$11:$I$65,4,FALSE)*$C24/100,"")</f>
        <v>0.3</v>
      </c>
      <c r="E24" s="62">
        <f>IFERROR(VLOOKUP($B24,блюда!$B$11:$I$65,5,FALSE)*$C24/100,"")</f>
        <v>0.3</v>
      </c>
      <c r="F24" s="62">
        <f>IFERROR(VLOOKUP($B24,блюда!$B$11:$I$65,6,FALSE)*$C24/100,"")</f>
        <v>9.9</v>
      </c>
      <c r="G24" s="62">
        <f>IFERROR(VLOOKUP($B24,блюда!$B$11:$I$65,7,FALSE)*$C24/100,"")</f>
        <v>81.900000000000006</v>
      </c>
      <c r="H24" s="62" t="str">
        <f>IFERROR(VLOOKUP($B24,блюда!$B$11:$I$65,8,FALSE),"")</f>
        <v>т/н</v>
      </c>
    </row>
    <row r="25" spans="1:8" x14ac:dyDescent="0.2">
      <c r="A25" s="67" t="s">
        <v>66</v>
      </c>
      <c r="B25" s="68"/>
      <c r="C25" s="66">
        <f>SUM(C18:C24)</f>
        <v>850</v>
      </c>
      <c r="D25" s="62">
        <f>SUM(D18:D24)</f>
        <v>41.87</v>
      </c>
      <c r="E25" s="62">
        <f>SUM(E18:E24)</f>
        <v>21.440000000000005</v>
      </c>
      <c r="F25" s="62">
        <f>SUM(F18:F24)</f>
        <v>133.13</v>
      </c>
      <c r="G25" s="69">
        <f>SUM(G18:G24)</f>
        <v>886.18999999999994</v>
      </c>
      <c r="H25" s="52"/>
    </row>
    <row r="26" spans="1:8" x14ac:dyDescent="0.2">
      <c r="A26" s="67" t="s">
        <v>67</v>
      </c>
      <c r="B26" s="68"/>
      <c r="C26" s="66">
        <f>SUM(C16,C25)</f>
        <v>1360</v>
      </c>
      <c r="D26" s="62">
        <f>SUM(D16,D25)</f>
        <v>54.069999999999993</v>
      </c>
      <c r="E26" s="62">
        <f>SUM(E16,E25)</f>
        <v>28.040000000000006</v>
      </c>
      <c r="F26" s="62">
        <f>SUM(F16,F25)</f>
        <v>218.63</v>
      </c>
      <c r="G26" s="69">
        <f>SUM(G16,G25)</f>
        <v>1571.4899999999998</v>
      </c>
      <c r="H26" s="52"/>
    </row>
    <row r="27" spans="1:8" x14ac:dyDescent="0.2">
      <c r="A27" s="74"/>
      <c r="B27" s="75"/>
      <c r="C27" s="74"/>
      <c r="D27" s="76"/>
      <c r="E27" s="76"/>
      <c r="F27" s="76"/>
      <c r="G27" s="77"/>
      <c r="H27" s="78"/>
    </row>
    <row r="28" spans="1:8" x14ac:dyDescent="0.2">
      <c r="A28" s="74"/>
      <c r="B28" s="75"/>
      <c r="C28" s="74"/>
      <c r="D28" s="76"/>
      <c r="E28" s="76"/>
      <c r="F28" s="76"/>
      <c r="G28" s="77"/>
      <c r="H28" s="78"/>
    </row>
    <row r="29" spans="1:8" x14ac:dyDescent="0.2">
      <c r="A29" s="74"/>
      <c r="B29" s="75"/>
      <c r="C29" s="74"/>
      <c r="D29" s="76"/>
      <c r="E29" s="76"/>
      <c r="F29" s="76"/>
      <c r="G29" s="77"/>
      <c r="H29" s="78"/>
    </row>
    <row r="30" spans="1:8" x14ac:dyDescent="0.2">
      <c r="A30" s="74"/>
      <c r="B30" s="75"/>
      <c r="C30" s="74"/>
      <c r="D30" s="76"/>
      <c r="E30" s="76"/>
      <c r="F30" s="76"/>
      <c r="G30" s="77"/>
      <c r="H30" s="78"/>
    </row>
    <row r="31" spans="1:8" x14ac:dyDescent="0.2">
      <c r="A31" s="74"/>
      <c r="B31" s="75"/>
      <c r="C31" s="74"/>
      <c r="D31" s="76"/>
      <c r="E31" s="76"/>
      <c r="F31" s="76"/>
      <c r="G31" s="77"/>
      <c r="H31" s="78"/>
    </row>
    <row r="35" spans="1:10" x14ac:dyDescent="0.2">
      <c r="A35" s="88" t="s">
        <v>134</v>
      </c>
      <c r="B35" s="88"/>
      <c r="C35" s="88"/>
      <c r="D35" s="88"/>
      <c r="E35" s="88"/>
      <c r="F35" s="88"/>
      <c r="G35" s="88"/>
      <c r="H35" s="88"/>
      <c r="I35" s="79"/>
      <c r="J35" s="79"/>
    </row>
    <row r="36" spans="1:10" x14ac:dyDescent="0.2">
      <c r="A36" s="90" t="s">
        <v>24</v>
      </c>
      <c r="B36" s="90"/>
      <c r="C36" s="90"/>
      <c r="D36" s="90"/>
      <c r="E36" s="90"/>
      <c r="F36" s="90"/>
      <c r="G36" s="90"/>
      <c r="H36" s="90"/>
      <c r="I36" s="90"/>
      <c r="J36" s="90"/>
    </row>
    <row r="37" spans="1:10" x14ac:dyDescent="0.2">
      <c r="A37" s="91"/>
      <c r="B37" s="91"/>
      <c r="C37" s="91"/>
      <c r="D37" s="91"/>
      <c r="E37" s="91"/>
      <c r="F37" s="91"/>
      <c r="G37" s="91"/>
      <c r="H37" s="91"/>
      <c r="I37" s="91"/>
      <c r="J37" s="91"/>
    </row>
    <row r="38" spans="1:10" x14ac:dyDescent="0.2">
      <c r="A38" s="41" t="s">
        <v>0</v>
      </c>
      <c r="B38" s="42"/>
      <c r="C38" s="71" t="s">
        <v>138</v>
      </c>
      <c r="D38" s="72" t="s">
        <v>137</v>
      </c>
      <c r="E38" s="72"/>
      <c r="F38" s="43" t="s">
        <v>30</v>
      </c>
      <c r="G38" s="70" t="s">
        <v>144</v>
      </c>
      <c r="H38" s="44" t="s">
        <v>136</v>
      </c>
      <c r="I38" s="79"/>
      <c r="J38" s="79"/>
    </row>
    <row r="39" spans="1:10" x14ac:dyDescent="0.2">
      <c r="A39" s="79"/>
      <c r="B39" s="42"/>
      <c r="C39" s="73" t="s">
        <v>140</v>
      </c>
      <c r="D39" s="45">
        <v>1</v>
      </c>
      <c r="E39" s="46"/>
      <c r="F39" s="79"/>
      <c r="G39" s="47"/>
      <c r="H39" s="48"/>
      <c r="I39" s="89"/>
      <c r="J39" s="89"/>
    </row>
    <row r="40" spans="1:10" ht="20.399999999999999" x14ac:dyDescent="0.2">
      <c r="A40" s="87" t="s">
        <v>26</v>
      </c>
      <c r="B40" s="87" t="s">
        <v>27</v>
      </c>
      <c r="C40" s="87" t="s">
        <v>28</v>
      </c>
      <c r="D40" s="87" t="s">
        <v>1</v>
      </c>
      <c r="E40" s="87"/>
      <c r="F40" s="87"/>
      <c r="G40" s="87" t="s">
        <v>2</v>
      </c>
      <c r="H40" s="50" t="s">
        <v>29</v>
      </c>
    </row>
    <row r="41" spans="1:10" x14ac:dyDescent="0.2">
      <c r="A41" s="87"/>
      <c r="B41" s="87"/>
      <c r="C41" s="87"/>
      <c r="D41" s="80" t="s">
        <v>3</v>
      </c>
      <c r="E41" s="80" t="s">
        <v>4</v>
      </c>
      <c r="F41" s="80" t="s">
        <v>5</v>
      </c>
      <c r="G41" s="87"/>
      <c r="H41" s="52"/>
    </row>
    <row r="42" spans="1:10" x14ac:dyDescent="0.2">
      <c r="A42" s="53">
        <v>1</v>
      </c>
      <c r="B42" s="53">
        <v>2</v>
      </c>
      <c r="C42" s="53">
        <v>3</v>
      </c>
      <c r="D42" s="53">
        <v>4</v>
      </c>
      <c r="E42" s="53">
        <v>5</v>
      </c>
      <c r="F42" s="53">
        <v>6</v>
      </c>
      <c r="G42" s="53">
        <v>7</v>
      </c>
      <c r="H42" s="54"/>
    </row>
    <row r="43" spans="1:10" ht="10.199999999999999" customHeight="1" x14ac:dyDescent="0.2">
      <c r="A43" s="55" t="s">
        <v>50</v>
      </c>
      <c r="B43" s="56"/>
      <c r="C43" s="57"/>
      <c r="D43" s="57"/>
      <c r="E43" s="57"/>
      <c r="F43" s="57"/>
      <c r="G43" s="58"/>
      <c r="H43" s="59"/>
    </row>
    <row r="44" spans="1:10" ht="10.199999999999999" customHeight="1" x14ac:dyDescent="0.2">
      <c r="B44" s="60" t="s">
        <v>53</v>
      </c>
      <c r="C44" s="61">
        <v>150</v>
      </c>
      <c r="D44" s="62">
        <f>IFERROR(VLOOKUP($B44,блюда!$B$11:$I$65,4,FALSE)*$C44/100,"")</f>
        <v>24</v>
      </c>
      <c r="E44" s="62">
        <f>IFERROR(VLOOKUP($B44,блюда!$B$11:$I$65,5,FALSE)*$C44/100,"")</f>
        <v>15</v>
      </c>
      <c r="F44" s="62">
        <f>IFERROR(VLOOKUP($B44,блюда!$B$11:$I$65,6,FALSE)*$C44/100,"")</f>
        <v>48</v>
      </c>
      <c r="G44" s="62">
        <f>IFERROR(VLOOKUP($B44,блюда!$B$11:$I$65,7,FALSE)*$C44/100,"")</f>
        <v>438</v>
      </c>
      <c r="H44" s="62" t="str">
        <f>IFERROR(VLOOKUP($B44,блюда!$B$11:$I$65,8,FALSE),"")</f>
        <v>223 (2)</v>
      </c>
    </row>
    <row r="45" spans="1:10" ht="10.199999999999999" customHeight="1" x14ac:dyDescent="0.2">
      <c r="B45" s="60" t="s">
        <v>23</v>
      </c>
      <c r="C45" s="61">
        <v>200</v>
      </c>
      <c r="D45" s="62">
        <f>IFERROR(VLOOKUP($B45,блюда!$B$11:$I$65,4,FALSE)*$C45/100,"")</f>
        <v>0.2</v>
      </c>
      <c r="E45" s="62">
        <f>IFERROR(VLOOKUP($B45,блюда!$B$11:$I$65,5,FALSE)*$C45/100,"")</f>
        <v>0</v>
      </c>
      <c r="F45" s="62">
        <f>IFERROR(VLOOKUP($B45,блюда!$B$11:$I$65,6,FALSE)*$C45/100,"")</f>
        <v>6.5</v>
      </c>
      <c r="G45" s="62">
        <f>IFERROR(VLOOKUP($B45,блюда!$B$11:$I$65,7,FALSE)*$C45/100,"")</f>
        <v>26.4</v>
      </c>
      <c r="H45" s="62" t="str">
        <f>IFERROR(VLOOKUP($B45,блюда!$B$11:$I$65,8,FALSE),"")</f>
        <v>685 (1)</v>
      </c>
    </row>
    <row r="46" spans="1:10" s="63" customFormat="1" ht="10.199999999999999" customHeight="1" x14ac:dyDescent="0.2">
      <c r="B46" s="60" t="s">
        <v>7</v>
      </c>
      <c r="C46" s="61">
        <v>30</v>
      </c>
      <c r="D46" s="62">
        <f>IFERROR(VLOOKUP($B46,блюда!$B$11:$I$65,4,FALSE)*$C46/100,"")</f>
        <v>2.7</v>
      </c>
      <c r="E46" s="62">
        <f>IFERROR(VLOOKUP($B46,блюда!$B$11:$I$65,5,FALSE)*$C46/100,"")</f>
        <v>0.3</v>
      </c>
      <c r="F46" s="62">
        <f>IFERROR(VLOOKUP($B46,блюда!$B$11:$I$65,6,FALSE)*$C46/100,"")</f>
        <v>17.100000000000001</v>
      </c>
      <c r="G46" s="62">
        <f>IFERROR(VLOOKUP($B46,блюда!$B$11:$I$65,7,FALSE)*$C46/100,"")</f>
        <v>94.8</v>
      </c>
      <c r="H46" s="62" t="str">
        <f>IFERROR(VLOOKUP($B46,блюда!$B$11:$I$65,8,FALSE),"")</f>
        <v>т/н</v>
      </c>
    </row>
    <row r="47" spans="1:10" s="63" customFormat="1" ht="10.199999999999999" customHeight="1" x14ac:dyDescent="0.2">
      <c r="B47" s="60" t="s">
        <v>8</v>
      </c>
      <c r="C47" s="61">
        <v>30</v>
      </c>
      <c r="D47" s="62">
        <f>IFERROR(VLOOKUP($B47,блюда!$B$11:$I$65,4,FALSE)*$C47/100,"")</f>
        <v>0.3</v>
      </c>
      <c r="E47" s="62">
        <f>IFERROR(VLOOKUP($B47,блюда!$B$11:$I$65,5,FALSE)*$C47/100,"")</f>
        <v>0.3</v>
      </c>
      <c r="F47" s="62">
        <f>IFERROR(VLOOKUP($B47,блюда!$B$11:$I$65,6,FALSE)*$C47/100,"")</f>
        <v>9.9</v>
      </c>
      <c r="G47" s="62">
        <f>IFERROR(VLOOKUP($B47,блюда!$B$11:$I$65,7,FALSE)*$C47/100,"")</f>
        <v>81.900000000000006</v>
      </c>
      <c r="H47" s="62" t="str">
        <f>IFERROR(VLOOKUP($B47,блюда!$B$11:$I$65,8,FALSE),"")</f>
        <v>т/н</v>
      </c>
    </row>
    <row r="48" spans="1:10" s="63" customFormat="1" ht="10.199999999999999" customHeight="1" x14ac:dyDescent="0.2">
      <c r="B48" s="60"/>
      <c r="C48" s="61"/>
      <c r="D48" s="62" t="str">
        <f>IFERROR(VLOOKUP($B48,блюда!$B$11:$I$65,4,FALSE)*$C48/100,"")</f>
        <v/>
      </c>
      <c r="E48" s="62" t="str">
        <f>IFERROR(VLOOKUP($B48,блюда!$B$11:$I$65,5,FALSE)*$C48/100,"")</f>
        <v/>
      </c>
      <c r="F48" s="62" t="str">
        <f>IFERROR(VLOOKUP($B48,блюда!$B$11:$I$65,6,FALSE)*$C48/100,"")</f>
        <v/>
      </c>
      <c r="G48" s="62" t="str">
        <f>IFERROR(VLOOKUP($B48,блюда!$B$11:$I$65,7,FALSE)*$C48/100,"")</f>
        <v/>
      </c>
      <c r="H48" s="62" t="str">
        <f>IFERROR(VLOOKUP($B48,блюда!$B$11:$I$65,8,FALSE),"")</f>
        <v/>
      </c>
    </row>
    <row r="49" spans="1:8" s="63" customFormat="1" ht="10.199999999999999" customHeight="1" x14ac:dyDescent="0.2">
      <c r="B49" s="60"/>
      <c r="C49" s="61"/>
      <c r="D49" s="62" t="str">
        <f>IFERROR(VLOOKUP($B49,блюда!$B$11:$I$65,4,FALSE)*$C49/100,"")</f>
        <v/>
      </c>
      <c r="E49" s="62" t="str">
        <f>IFERROR(VLOOKUP($B49,блюда!$B$11:$I$65,5,FALSE)*$C49/100,"")</f>
        <v/>
      </c>
      <c r="F49" s="62" t="str">
        <f>IFERROR(VLOOKUP($B49,блюда!$B$11:$I$65,6,FALSE)*$C49/100,"")</f>
        <v/>
      </c>
      <c r="G49" s="62" t="str">
        <f>IFERROR(VLOOKUP($B49,блюда!$B$11:$I$65,7,FALSE)*$C49/100,"")</f>
        <v/>
      </c>
      <c r="H49" s="62" t="str">
        <f>IFERROR(VLOOKUP($B49,блюда!$B$11:$I$65,8,FALSE),"")</f>
        <v/>
      </c>
    </row>
    <row r="50" spans="1:8" ht="10.199999999999999" customHeight="1" x14ac:dyDescent="0.2">
      <c r="A50" s="64" t="s">
        <v>65</v>
      </c>
      <c r="B50" s="65"/>
      <c r="C50" s="66">
        <f>SUM(C44:C49)</f>
        <v>410</v>
      </c>
      <c r="D50" s="62">
        <f>SUM(D44:D49)</f>
        <v>27.2</v>
      </c>
      <c r="E50" s="62">
        <f>SUM(E44:E49)</f>
        <v>15.600000000000001</v>
      </c>
      <c r="F50" s="62">
        <f>SUM(F44:F49)</f>
        <v>81.5</v>
      </c>
      <c r="G50" s="69">
        <f>SUM(G44:G49)</f>
        <v>641.09999999999991</v>
      </c>
      <c r="H50" s="52"/>
    </row>
    <row r="51" spans="1:8" ht="10.199999999999999" customHeight="1" x14ac:dyDescent="0.2">
      <c r="A51" s="55" t="s">
        <v>10</v>
      </c>
      <c r="B51" s="56"/>
      <c r="C51" s="57"/>
      <c r="D51" s="57"/>
      <c r="E51" s="57"/>
      <c r="F51" s="57"/>
      <c r="G51" s="58"/>
      <c r="H51" s="59"/>
    </row>
    <row r="52" spans="1:8" ht="10.199999999999999" customHeight="1" x14ac:dyDescent="0.2">
      <c r="B52" s="60" t="s">
        <v>78</v>
      </c>
      <c r="C52" s="61">
        <v>200</v>
      </c>
      <c r="D52" s="62">
        <f>IFERROR(VLOOKUP($B52,блюда!$B$11:$I$65,4,FALSE)*$C52/100,"")</f>
        <v>6</v>
      </c>
      <c r="E52" s="62">
        <f>IFERROR(VLOOKUP($B52,блюда!$B$11:$I$65,5,FALSE)*$C52/100,"")</f>
        <v>6</v>
      </c>
      <c r="F52" s="62">
        <f>IFERROR(VLOOKUP($B52,блюда!$B$11:$I$65,6,FALSE)*$C52/100,"")</f>
        <v>16</v>
      </c>
      <c r="G52" s="62">
        <f>IFERROR(VLOOKUP($B52,блюда!$B$11:$I$65,7,FALSE)*$C52/100,"")</f>
        <v>144</v>
      </c>
      <c r="H52" s="62" t="str">
        <f>IFERROR(VLOOKUP($B52,блюда!$B$11:$I$65,8,FALSE),"")</f>
        <v>132 (1) /107 (1)</v>
      </c>
    </row>
    <row r="53" spans="1:8" ht="10.199999999999999" customHeight="1" x14ac:dyDescent="0.2">
      <c r="B53" s="60" t="s">
        <v>89</v>
      </c>
      <c r="C53" s="61">
        <v>200</v>
      </c>
      <c r="D53" s="62">
        <f>IFERROR(VLOOKUP($B53,блюда!$B$11:$I$65,4,FALSE)*$C53/100,"")</f>
        <v>4</v>
      </c>
      <c r="E53" s="62">
        <f>IFERROR(VLOOKUP($B53,блюда!$B$11:$I$65,5,FALSE)*$C53/100,"")</f>
        <v>6</v>
      </c>
      <c r="F53" s="62">
        <f>IFERROR(VLOOKUP($B53,блюда!$B$11:$I$65,6,FALSE)*$C53/100,"")</f>
        <v>50</v>
      </c>
      <c r="G53" s="62">
        <f>IFERROR(VLOOKUP($B53,блюда!$B$11:$I$65,7,FALSE)*$C53/100,"")</f>
        <v>284</v>
      </c>
      <c r="H53" s="62" t="str">
        <f>IFERROR(VLOOKUP($B53,блюда!$B$11:$I$65,8,FALSE),"")</f>
        <v>304 (3)</v>
      </c>
    </row>
    <row r="54" spans="1:8" s="63" customFormat="1" ht="10.199999999999999" customHeight="1" x14ac:dyDescent="0.2">
      <c r="B54" s="60" t="s">
        <v>147</v>
      </c>
      <c r="C54" s="61">
        <v>100</v>
      </c>
      <c r="D54" s="62">
        <f>IFERROR(VLOOKUP($B54,блюда!$B$11:$I$65,4,FALSE)*$C54/100,"")</f>
        <v>17.25</v>
      </c>
      <c r="E54" s="62">
        <f>IFERROR(VLOOKUP($B54,блюда!$B$11:$I$65,5,FALSE)*$C54/100,"")</f>
        <v>14</v>
      </c>
      <c r="F54" s="62">
        <f>IFERROR(VLOOKUP($B54,блюда!$B$11:$I$65,6,FALSE)*$C54/100,"")</f>
        <v>4.125</v>
      </c>
      <c r="G54" s="62">
        <f>IFERROR(VLOOKUP($B54,блюда!$B$11:$I$65,7,FALSE)*$C54/100,"")</f>
        <v>211.75</v>
      </c>
      <c r="H54" s="62" t="str">
        <f>IFERROR(VLOOKUP($B54,блюда!$B$11:$I$65,8,FALSE),"")</f>
        <v>260 (2)</v>
      </c>
    </row>
    <row r="55" spans="1:8" s="63" customFormat="1" ht="10.199999999999999" customHeight="1" x14ac:dyDescent="0.2">
      <c r="B55" s="60" t="s">
        <v>23</v>
      </c>
      <c r="C55" s="61">
        <v>200</v>
      </c>
      <c r="D55" s="62">
        <f>IFERROR(VLOOKUP($B55,блюда!$B$11:$I$65,4,FALSE)*$C55/100,"")</f>
        <v>0.2</v>
      </c>
      <c r="E55" s="62">
        <f>IFERROR(VLOOKUP($B55,блюда!$B$11:$I$65,5,FALSE)*$C55/100,"")</f>
        <v>0</v>
      </c>
      <c r="F55" s="62">
        <f>IFERROR(VLOOKUP($B55,блюда!$B$11:$I$65,6,FALSE)*$C55/100,"")</f>
        <v>6.5</v>
      </c>
      <c r="G55" s="62">
        <f>IFERROR(VLOOKUP($B55,блюда!$B$11:$I$65,7,FALSE)*$C55/100,"")</f>
        <v>26.4</v>
      </c>
      <c r="H55" s="62" t="str">
        <f>IFERROR(VLOOKUP($B55,блюда!$B$11:$I$65,8,FALSE),"")</f>
        <v>685 (1)</v>
      </c>
    </row>
    <row r="56" spans="1:8" ht="10.199999999999999" customHeight="1" x14ac:dyDescent="0.2">
      <c r="B56" s="60" t="s">
        <v>7</v>
      </c>
      <c r="C56" s="61">
        <v>30</v>
      </c>
      <c r="D56" s="62">
        <f>IFERROR(VLOOKUP($B56,блюда!$B$11:$I$65,4,FALSE)*$C56/100,"")</f>
        <v>2.7</v>
      </c>
      <c r="E56" s="62">
        <f>IFERROR(VLOOKUP($B56,блюда!$B$11:$I$65,5,FALSE)*$C56/100,"")</f>
        <v>0.3</v>
      </c>
      <c r="F56" s="62">
        <f>IFERROR(VLOOKUP($B56,блюда!$B$11:$I$65,6,FALSE)*$C56/100,"")</f>
        <v>17.100000000000001</v>
      </c>
      <c r="G56" s="62">
        <f>IFERROR(VLOOKUP($B56,блюда!$B$11:$I$65,7,FALSE)*$C56/100,"")</f>
        <v>94.8</v>
      </c>
      <c r="H56" s="62" t="str">
        <f>IFERROR(VLOOKUP($B56,блюда!$B$11:$I$65,8,FALSE),"")</f>
        <v>т/н</v>
      </c>
    </row>
    <row r="57" spans="1:8" ht="10.199999999999999" customHeight="1" x14ac:dyDescent="0.2">
      <c r="B57" s="60" t="s">
        <v>8</v>
      </c>
      <c r="C57" s="61">
        <v>30</v>
      </c>
      <c r="D57" s="62">
        <f>IFERROR(VLOOKUP($B57,блюда!$B$11:$I$65,4,FALSE)*$C57/100,"")</f>
        <v>0.3</v>
      </c>
      <c r="E57" s="62">
        <f>IFERROR(VLOOKUP($B57,блюда!$B$11:$I$65,5,FALSE)*$C57/100,"")</f>
        <v>0.3</v>
      </c>
      <c r="F57" s="62">
        <f>IFERROR(VLOOKUP($B57,блюда!$B$11:$I$65,6,FALSE)*$C57/100,"")</f>
        <v>9.9</v>
      </c>
      <c r="G57" s="62">
        <f>IFERROR(VLOOKUP($B57,блюда!$B$11:$I$65,7,FALSE)*$C57/100,"")</f>
        <v>81.900000000000006</v>
      </c>
      <c r="H57" s="62" t="str">
        <f>IFERROR(VLOOKUP($B57,блюда!$B$11:$I$65,8,FALSE),"")</f>
        <v>т/н</v>
      </c>
    </row>
    <row r="58" spans="1:8" ht="10.199999999999999" customHeight="1" x14ac:dyDescent="0.2">
      <c r="B58" s="60"/>
      <c r="C58" s="61"/>
      <c r="D58" s="62" t="str">
        <f>IFERROR(VLOOKUP($B58,блюда!$B$11:$I$65,4,FALSE)*$C58/100,"")</f>
        <v/>
      </c>
      <c r="E58" s="62" t="str">
        <f>IFERROR(VLOOKUP($B58,блюда!$B$11:$I$65,5,FALSE)*$C58/100,"")</f>
        <v/>
      </c>
      <c r="F58" s="62" t="str">
        <f>IFERROR(VLOOKUP($B58,блюда!$B$11:$I$65,6,FALSE)*$C58/100,"")</f>
        <v/>
      </c>
      <c r="G58" s="62" t="str">
        <f>IFERROR(VLOOKUP($B58,блюда!$B$11:$I$65,7,FALSE)*$C58/100,"")</f>
        <v/>
      </c>
      <c r="H58" s="62" t="str">
        <f>IFERROR(VLOOKUP($B58,блюда!$B$11:$I$65,8,FALSE),"")</f>
        <v/>
      </c>
    </row>
    <row r="59" spans="1:8" x14ac:dyDescent="0.2">
      <c r="A59" s="67" t="s">
        <v>66</v>
      </c>
      <c r="B59" s="68"/>
      <c r="C59" s="66">
        <f>SUM(C52:C58)</f>
        <v>760</v>
      </c>
      <c r="D59" s="62">
        <f>SUM(D52:D58)</f>
        <v>30.45</v>
      </c>
      <c r="E59" s="62">
        <f>SUM(E52:E58)</f>
        <v>26.6</v>
      </c>
      <c r="F59" s="62">
        <f>SUM(F52:F58)</f>
        <v>103.625</v>
      </c>
      <c r="G59" s="69">
        <f>SUM(G52:G58)</f>
        <v>842.84999999999991</v>
      </c>
      <c r="H59" s="52"/>
    </row>
    <row r="60" spans="1:8" x14ac:dyDescent="0.2">
      <c r="A60" s="67" t="s">
        <v>67</v>
      </c>
      <c r="B60" s="68"/>
      <c r="C60" s="66">
        <f>SUM(C50,C59)</f>
        <v>1170</v>
      </c>
      <c r="D60" s="62">
        <f>SUM(D50,D59)</f>
        <v>57.65</v>
      </c>
      <c r="E60" s="62">
        <f>SUM(E50,E59)</f>
        <v>42.2</v>
      </c>
      <c r="F60" s="62">
        <f>SUM(F50,F59)</f>
        <v>185.125</v>
      </c>
      <c r="G60" s="69">
        <f>SUM(G50,G59)</f>
        <v>1483.9499999999998</v>
      </c>
      <c r="H60" s="52"/>
    </row>
    <row r="61" spans="1:8" x14ac:dyDescent="0.2">
      <c r="A61" s="74"/>
      <c r="B61" s="75"/>
      <c r="C61" s="74"/>
      <c r="D61" s="76"/>
      <c r="E61" s="76"/>
      <c r="F61" s="76"/>
      <c r="G61" s="77"/>
      <c r="H61" s="78"/>
    </row>
    <row r="62" spans="1:8" x14ac:dyDescent="0.2">
      <c r="A62" s="74"/>
      <c r="B62" s="75"/>
      <c r="C62" s="74"/>
      <c r="D62" s="76"/>
      <c r="E62" s="76"/>
      <c r="F62" s="76"/>
      <c r="G62" s="77"/>
      <c r="H62" s="78"/>
    </row>
    <row r="63" spans="1:8" x14ac:dyDescent="0.2">
      <c r="A63" s="74"/>
      <c r="B63" s="75"/>
      <c r="C63" s="74"/>
      <c r="D63" s="76"/>
      <c r="E63" s="76"/>
      <c r="F63" s="76"/>
      <c r="G63" s="77"/>
      <c r="H63" s="78"/>
    </row>
    <row r="64" spans="1:8" x14ac:dyDescent="0.2">
      <c r="A64" s="74"/>
      <c r="B64" s="75"/>
      <c r="C64" s="74"/>
      <c r="D64" s="76"/>
      <c r="E64" s="76"/>
      <c r="F64" s="76"/>
      <c r="G64" s="77"/>
      <c r="H64" s="78"/>
    </row>
    <row r="70" spans="1:10" x14ac:dyDescent="0.2">
      <c r="A70" s="88" t="s">
        <v>134</v>
      </c>
      <c r="B70" s="88"/>
      <c r="C70" s="88"/>
      <c r="D70" s="88"/>
      <c r="E70" s="88"/>
      <c r="F70" s="88"/>
      <c r="G70" s="88"/>
      <c r="H70" s="88"/>
      <c r="I70" s="79"/>
      <c r="J70" s="79"/>
    </row>
    <row r="71" spans="1:10" x14ac:dyDescent="0.2">
      <c r="A71" s="90" t="s">
        <v>24</v>
      </c>
      <c r="B71" s="90"/>
      <c r="C71" s="90"/>
      <c r="D71" s="90"/>
      <c r="E71" s="90"/>
      <c r="F71" s="90"/>
      <c r="G71" s="90"/>
      <c r="H71" s="90"/>
      <c r="I71" s="90"/>
      <c r="J71" s="90"/>
    </row>
    <row r="72" spans="1:10" x14ac:dyDescent="0.2">
      <c r="A72" s="91"/>
      <c r="B72" s="91"/>
      <c r="C72" s="91"/>
      <c r="D72" s="91"/>
      <c r="E72" s="91"/>
      <c r="F72" s="91"/>
      <c r="G72" s="91"/>
      <c r="H72" s="91"/>
      <c r="I72" s="91"/>
      <c r="J72" s="91"/>
    </row>
    <row r="73" spans="1:10" x14ac:dyDescent="0.2">
      <c r="A73" s="41" t="s">
        <v>0</v>
      </c>
      <c r="B73" s="42"/>
      <c r="C73" s="71" t="s">
        <v>138</v>
      </c>
      <c r="D73" s="72" t="s">
        <v>141</v>
      </c>
      <c r="E73" s="72"/>
      <c r="F73" s="43" t="s">
        <v>30</v>
      </c>
      <c r="G73" s="70" t="s">
        <v>144</v>
      </c>
      <c r="H73" s="44" t="s">
        <v>136</v>
      </c>
      <c r="I73" s="79"/>
      <c r="J73" s="79"/>
    </row>
    <row r="74" spans="1:10" x14ac:dyDescent="0.2">
      <c r="A74" s="79"/>
      <c r="B74" s="42"/>
      <c r="C74" s="73" t="s">
        <v>140</v>
      </c>
      <c r="D74" s="45">
        <v>1</v>
      </c>
      <c r="E74" s="46"/>
      <c r="F74" s="79"/>
      <c r="G74" s="47"/>
      <c r="H74" s="48"/>
      <c r="I74" s="89"/>
      <c r="J74" s="89"/>
    </row>
    <row r="75" spans="1:10" ht="20.399999999999999" x14ac:dyDescent="0.2">
      <c r="A75" s="87" t="s">
        <v>26</v>
      </c>
      <c r="B75" s="87" t="s">
        <v>27</v>
      </c>
      <c r="C75" s="87" t="s">
        <v>28</v>
      </c>
      <c r="D75" s="87" t="s">
        <v>1</v>
      </c>
      <c r="E75" s="87"/>
      <c r="F75" s="87"/>
      <c r="G75" s="87" t="s">
        <v>2</v>
      </c>
      <c r="H75" s="50" t="s">
        <v>29</v>
      </c>
    </row>
    <row r="76" spans="1:10" x14ac:dyDescent="0.2">
      <c r="A76" s="87"/>
      <c r="B76" s="87"/>
      <c r="C76" s="87"/>
      <c r="D76" s="80" t="s">
        <v>3</v>
      </c>
      <c r="E76" s="80" t="s">
        <v>4</v>
      </c>
      <c r="F76" s="80" t="s">
        <v>5</v>
      </c>
      <c r="G76" s="87"/>
      <c r="H76" s="52"/>
    </row>
    <row r="77" spans="1:10" x14ac:dyDescent="0.2">
      <c r="A77" s="53">
        <v>1</v>
      </c>
      <c r="B77" s="53">
        <v>2</v>
      </c>
      <c r="C77" s="53">
        <v>3</v>
      </c>
      <c r="D77" s="53">
        <v>4</v>
      </c>
      <c r="E77" s="53">
        <v>5</v>
      </c>
      <c r="F77" s="53">
        <v>6</v>
      </c>
      <c r="G77" s="53">
        <v>7</v>
      </c>
      <c r="H77" s="54"/>
    </row>
    <row r="78" spans="1:10" ht="10.199999999999999" customHeight="1" x14ac:dyDescent="0.2">
      <c r="A78" s="55" t="s">
        <v>50</v>
      </c>
      <c r="B78" s="56"/>
      <c r="C78" s="57"/>
      <c r="D78" s="57"/>
      <c r="E78" s="57"/>
      <c r="F78" s="57"/>
      <c r="G78" s="58"/>
      <c r="H78" s="59"/>
    </row>
    <row r="79" spans="1:10" ht="10.199999999999999" customHeight="1" x14ac:dyDescent="0.2">
      <c r="B79" s="60" t="s">
        <v>54</v>
      </c>
      <c r="C79" s="61">
        <v>200</v>
      </c>
      <c r="D79" s="62">
        <f>IFERROR(VLOOKUP($B79,блюда!$B$11:$I$65,4,FALSE)*$C79/100,"")</f>
        <v>5.46</v>
      </c>
      <c r="E79" s="62">
        <f>IFERROR(VLOOKUP($B79,блюда!$B$11:$I$65,5,FALSE)*$C79/100,"")</f>
        <v>9.86</v>
      </c>
      <c r="F79" s="62">
        <f>IFERROR(VLOOKUP($B79,блюда!$B$11:$I$65,6,FALSE)*$C79/100,"")</f>
        <v>48</v>
      </c>
      <c r="G79" s="62">
        <f>IFERROR(VLOOKUP($B79,блюда!$B$11:$I$65,7,FALSE)*$C79/100,"")</f>
        <v>304</v>
      </c>
      <c r="H79" s="62" t="str">
        <f>IFERROR(VLOOKUP($B79,блюда!$B$11:$I$65,8,FALSE),"")</f>
        <v>1⁵</v>
      </c>
    </row>
    <row r="80" spans="1:10" ht="10.199999999999999" customHeight="1" x14ac:dyDescent="0.2">
      <c r="B80" s="60" t="s">
        <v>62</v>
      </c>
      <c r="C80" s="61">
        <v>200</v>
      </c>
      <c r="D80" s="62">
        <f>IFERROR(VLOOKUP($B80,блюда!$B$11:$I$65,4,FALSE)*$C80/100,"")</f>
        <v>0.3</v>
      </c>
      <c r="E80" s="62">
        <f>IFERROR(VLOOKUP($B80,блюда!$B$11:$I$65,5,FALSE)*$C80/100,"")</f>
        <v>0</v>
      </c>
      <c r="F80" s="62">
        <f>IFERROR(VLOOKUP($B80,блюда!$B$11:$I$65,6,FALSE)*$C80/100,"")</f>
        <v>6.7</v>
      </c>
      <c r="G80" s="62">
        <f>IFERROR(VLOOKUP($B80,блюда!$B$11:$I$65,7,FALSE)*$C80/100,"")</f>
        <v>27.6</v>
      </c>
      <c r="H80" s="62" t="str">
        <f>IFERROR(VLOOKUP($B80,блюда!$B$11:$I$65,8,FALSE),"")</f>
        <v>686 (1)</v>
      </c>
    </row>
    <row r="81" spans="1:8" s="63" customFormat="1" ht="10.199999999999999" customHeight="1" x14ac:dyDescent="0.2">
      <c r="B81" s="60" t="s">
        <v>7</v>
      </c>
      <c r="C81" s="61">
        <v>30</v>
      </c>
      <c r="D81" s="62">
        <f>IFERROR(VLOOKUP($B81,блюда!$B$11:$I$65,4,FALSE)*$C81/100,"")</f>
        <v>2.7</v>
      </c>
      <c r="E81" s="62">
        <f>IFERROR(VLOOKUP($B81,блюда!$B$11:$I$65,5,FALSE)*$C81/100,"")</f>
        <v>0.3</v>
      </c>
      <c r="F81" s="62">
        <f>IFERROR(VLOOKUP($B81,блюда!$B$11:$I$65,6,FALSE)*$C81/100,"")</f>
        <v>17.100000000000001</v>
      </c>
      <c r="G81" s="62">
        <f>IFERROR(VLOOKUP($B81,блюда!$B$11:$I$65,7,FALSE)*$C81/100,"")</f>
        <v>94.8</v>
      </c>
      <c r="H81" s="62" t="str">
        <f>IFERROR(VLOOKUP($B81,блюда!$B$11:$I$65,8,FALSE),"")</f>
        <v>т/н</v>
      </c>
    </row>
    <row r="82" spans="1:8" s="63" customFormat="1" ht="10.199999999999999" customHeight="1" x14ac:dyDescent="0.2">
      <c r="B82" s="60" t="s">
        <v>8</v>
      </c>
      <c r="C82" s="61">
        <v>30</v>
      </c>
      <c r="D82" s="62">
        <f>IFERROR(VLOOKUP($B82,блюда!$B$11:$I$65,4,FALSE)*$C82/100,"")</f>
        <v>0.3</v>
      </c>
      <c r="E82" s="62">
        <f>IFERROR(VLOOKUP($B82,блюда!$B$11:$I$65,5,FALSE)*$C82/100,"")</f>
        <v>0.3</v>
      </c>
      <c r="F82" s="62">
        <f>IFERROR(VLOOKUP($B82,блюда!$B$11:$I$65,6,FALSE)*$C82/100,"")</f>
        <v>9.9</v>
      </c>
      <c r="G82" s="62">
        <f>IFERROR(VLOOKUP($B82,блюда!$B$11:$I$65,7,FALSE)*$C82/100,"")</f>
        <v>81.900000000000006</v>
      </c>
      <c r="H82" s="62" t="str">
        <f>IFERROR(VLOOKUP($B82,блюда!$B$11:$I$65,8,FALSE),"")</f>
        <v>т/н</v>
      </c>
    </row>
    <row r="83" spans="1:8" s="63" customFormat="1" ht="10.199999999999999" customHeight="1" x14ac:dyDescent="0.2">
      <c r="B83" s="60" t="s">
        <v>14</v>
      </c>
      <c r="C83" s="61">
        <v>100</v>
      </c>
      <c r="D83" s="62">
        <f>IFERROR(VLOOKUP($B83,блюда!$B$11:$I$65,4,FALSE)*$C83/100,"")</f>
        <v>0.4</v>
      </c>
      <c r="E83" s="62">
        <f>IFERROR(VLOOKUP($B83,блюда!$B$11:$I$65,5,FALSE)*$C83/100,"")</f>
        <v>0.3</v>
      </c>
      <c r="F83" s="62">
        <f>IFERROR(VLOOKUP($B83,блюда!$B$11:$I$65,6,FALSE)*$C83/100,"")</f>
        <v>10.3</v>
      </c>
      <c r="G83" s="62">
        <f>IFERROR(VLOOKUP($B83,блюда!$B$11:$I$65,7,FALSE)*$C83/100,"")</f>
        <v>46</v>
      </c>
      <c r="H83" s="62" t="str">
        <f>IFERROR(VLOOKUP($B83,блюда!$B$11:$I$65,8,FALSE),"")</f>
        <v>338³</v>
      </c>
    </row>
    <row r="84" spans="1:8" s="63" customFormat="1" ht="10.199999999999999" customHeight="1" x14ac:dyDescent="0.2">
      <c r="B84" s="60"/>
      <c r="C84" s="61"/>
      <c r="D84" s="62" t="str">
        <f>IFERROR(VLOOKUP($B84,блюда!$B$11:$I$65,4,FALSE)*$C84/100,"")</f>
        <v/>
      </c>
      <c r="E84" s="62" t="str">
        <f>IFERROR(VLOOKUP($B84,блюда!$B$11:$I$65,5,FALSE)*$C84/100,"")</f>
        <v/>
      </c>
      <c r="F84" s="62" t="str">
        <f>IFERROR(VLOOKUP($B84,блюда!$B$11:$I$65,6,FALSE)*$C84/100,"")</f>
        <v/>
      </c>
      <c r="G84" s="62" t="str">
        <f>IFERROR(VLOOKUP($B84,блюда!$B$11:$I$65,7,FALSE)*$C84/100,"")</f>
        <v/>
      </c>
      <c r="H84" s="62" t="str">
        <f>IFERROR(VLOOKUP($B84,блюда!$B$11:$I$65,8,FALSE),"")</f>
        <v/>
      </c>
    </row>
    <row r="85" spans="1:8" ht="10.199999999999999" customHeight="1" x14ac:dyDescent="0.2">
      <c r="A85" s="64" t="s">
        <v>65</v>
      </c>
      <c r="B85" s="65"/>
      <c r="C85" s="66">
        <f>SUM(C79:C84)</f>
        <v>560</v>
      </c>
      <c r="D85" s="62">
        <f>SUM(D79:D84)</f>
        <v>9.1600000000000019</v>
      </c>
      <c r="E85" s="62">
        <f>SUM(E79:E84)</f>
        <v>10.760000000000002</v>
      </c>
      <c r="F85" s="62">
        <f>SUM(F79:F84)</f>
        <v>92.000000000000014</v>
      </c>
      <c r="G85" s="69">
        <f>SUM(G79:G84)</f>
        <v>554.30000000000007</v>
      </c>
      <c r="H85" s="52"/>
    </row>
    <row r="86" spans="1:8" ht="10.199999999999999" customHeight="1" x14ac:dyDescent="0.2">
      <c r="A86" s="55" t="s">
        <v>10</v>
      </c>
      <c r="B86" s="56"/>
      <c r="C86" s="57"/>
      <c r="D86" s="57"/>
      <c r="E86" s="57"/>
      <c r="F86" s="57"/>
      <c r="G86" s="58"/>
      <c r="H86" s="59"/>
    </row>
    <row r="87" spans="1:8" ht="10.199999999999999" customHeight="1" x14ac:dyDescent="0.2">
      <c r="B87" s="60" t="s">
        <v>71</v>
      </c>
      <c r="C87" s="61">
        <v>250</v>
      </c>
      <c r="D87" s="62">
        <f>IFERROR(VLOOKUP($B87,блюда!$B$11:$I$65,4,FALSE)*$C87/100,"")</f>
        <v>7.5</v>
      </c>
      <c r="E87" s="62">
        <f>IFERROR(VLOOKUP($B87,блюда!$B$11:$I$65,5,FALSE)*$C87/100,"")</f>
        <v>5</v>
      </c>
      <c r="F87" s="62">
        <f>IFERROR(VLOOKUP($B87,блюда!$B$11:$I$65,6,FALSE)*$C87/100,"")</f>
        <v>20</v>
      </c>
      <c r="G87" s="62">
        <f>IFERROR(VLOOKUP($B87,блюда!$B$11:$I$65,7,FALSE)*$C87/100,"")</f>
        <v>167.5</v>
      </c>
      <c r="H87" s="62" t="str">
        <f>IFERROR(VLOOKUP($B87,блюда!$B$11:$I$65,8,FALSE),"")</f>
        <v>138(1) / 107(1)</v>
      </c>
    </row>
    <row r="88" spans="1:8" ht="10.199999999999999" customHeight="1" x14ac:dyDescent="0.2">
      <c r="B88" s="60" t="s">
        <v>20</v>
      </c>
      <c r="C88" s="61">
        <v>180</v>
      </c>
      <c r="D88" s="62">
        <f>IFERROR(VLOOKUP($B88,блюда!$B$11:$I$65,4,FALSE)*$C88/100,"")</f>
        <v>9</v>
      </c>
      <c r="E88" s="62">
        <f>IFERROR(VLOOKUP($B88,блюда!$B$11:$I$65,5,FALSE)*$C88/100,"")</f>
        <v>7.2</v>
      </c>
      <c r="F88" s="62">
        <f>IFERROR(VLOOKUP($B88,блюда!$B$11:$I$65,6,FALSE)*$C88/100,"")</f>
        <v>52.2</v>
      </c>
      <c r="G88" s="62">
        <f>IFERROR(VLOOKUP($B88,блюда!$B$11:$I$65,7,FALSE)*$C88/100,"")</f>
        <v>315</v>
      </c>
      <c r="H88" s="62" t="str">
        <f>IFERROR(VLOOKUP($B88,блюда!$B$11:$I$65,8,FALSE),"")</f>
        <v>302 (3)</v>
      </c>
    </row>
    <row r="89" spans="1:8" s="63" customFormat="1" ht="10.199999999999999" customHeight="1" x14ac:dyDescent="0.2">
      <c r="B89" s="60" t="s">
        <v>17</v>
      </c>
      <c r="C89" s="61">
        <v>100</v>
      </c>
      <c r="D89" s="62">
        <f>IFERROR(VLOOKUP($B89,блюда!$B$11:$I$65,4,FALSE)*$C89/100,"")</f>
        <v>1</v>
      </c>
      <c r="E89" s="62">
        <f>IFERROR(VLOOKUP($B89,блюда!$B$11:$I$65,5,FALSE)*$C89/100,"")</f>
        <v>0</v>
      </c>
      <c r="F89" s="62">
        <f>IFERROR(VLOOKUP($B89,блюда!$B$11:$I$65,6,FALSE)*$C89/100,"")</f>
        <v>3</v>
      </c>
      <c r="G89" s="62">
        <f>IFERROR(VLOOKUP($B89,блюда!$B$11:$I$65,7,FALSE)*$C89/100,"")</f>
        <v>92.5</v>
      </c>
      <c r="H89" s="62" t="str">
        <f>IFERROR(VLOOKUP($B89,блюда!$B$11:$I$65,8,FALSE),"")</f>
        <v>229 (6)</v>
      </c>
    </row>
    <row r="90" spans="1:8" s="63" customFormat="1" ht="10.199999999999999" customHeight="1" x14ac:dyDescent="0.2">
      <c r="B90" s="60" t="s">
        <v>62</v>
      </c>
      <c r="C90" s="61">
        <v>200</v>
      </c>
      <c r="D90" s="62">
        <f>IFERROR(VLOOKUP($B90,блюда!$B$11:$I$65,4,FALSE)*$C90/100,"")</f>
        <v>0.3</v>
      </c>
      <c r="E90" s="62">
        <f>IFERROR(VLOOKUP($B90,блюда!$B$11:$I$65,5,FALSE)*$C90/100,"")</f>
        <v>0</v>
      </c>
      <c r="F90" s="62">
        <f>IFERROR(VLOOKUP($B90,блюда!$B$11:$I$65,6,FALSE)*$C90/100,"")</f>
        <v>6.7</v>
      </c>
      <c r="G90" s="62">
        <f>IFERROR(VLOOKUP($B90,блюда!$B$11:$I$65,7,FALSE)*$C90/100,"")</f>
        <v>27.6</v>
      </c>
      <c r="H90" s="62" t="str">
        <f>IFERROR(VLOOKUP($B90,блюда!$B$11:$I$65,8,FALSE),"")</f>
        <v>686 (1)</v>
      </c>
    </row>
    <row r="91" spans="1:8" ht="10.199999999999999" customHeight="1" x14ac:dyDescent="0.2">
      <c r="B91" s="60" t="s">
        <v>7</v>
      </c>
      <c r="C91" s="61">
        <v>30</v>
      </c>
      <c r="D91" s="62">
        <f>IFERROR(VLOOKUP($B91,блюда!$B$11:$I$65,4,FALSE)*$C91/100,"")</f>
        <v>2.7</v>
      </c>
      <c r="E91" s="62">
        <f>IFERROR(VLOOKUP($B91,блюда!$B$11:$I$65,5,FALSE)*$C91/100,"")</f>
        <v>0.3</v>
      </c>
      <c r="F91" s="62">
        <f>IFERROR(VLOOKUP($B91,блюда!$B$11:$I$65,6,FALSE)*$C91/100,"")</f>
        <v>17.100000000000001</v>
      </c>
      <c r="G91" s="62">
        <f>IFERROR(VLOOKUP($B91,блюда!$B$11:$I$65,7,FALSE)*$C91/100,"")</f>
        <v>94.8</v>
      </c>
      <c r="H91" s="62" t="str">
        <f>IFERROR(VLOOKUP($B91,блюда!$B$11:$I$65,8,FALSE),"")</f>
        <v>т/н</v>
      </c>
    </row>
    <row r="92" spans="1:8" ht="10.199999999999999" customHeight="1" x14ac:dyDescent="0.2">
      <c r="B92" s="60" t="s">
        <v>8</v>
      </c>
      <c r="C92" s="61">
        <v>30</v>
      </c>
      <c r="D92" s="62">
        <f>IFERROR(VLOOKUP($B92,блюда!$B$11:$I$65,4,FALSE)*$C92/100,"")</f>
        <v>0.3</v>
      </c>
      <c r="E92" s="62">
        <f>IFERROR(VLOOKUP($B92,блюда!$B$11:$I$65,5,FALSE)*$C92/100,"")</f>
        <v>0.3</v>
      </c>
      <c r="F92" s="62">
        <f>IFERROR(VLOOKUP($B92,блюда!$B$11:$I$65,6,FALSE)*$C92/100,"")</f>
        <v>9.9</v>
      </c>
      <c r="G92" s="62">
        <f>IFERROR(VLOOKUP($B92,блюда!$B$11:$I$65,7,FALSE)*$C92/100,"")</f>
        <v>81.900000000000006</v>
      </c>
      <c r="H92" s="62" t="str">
        <f>IFERROR(VLOOKUP($B92,блюда!$B$11:$I$65,8,FALSE),"")</f>
        <v>т/н</v>
      </c>
    </row>
    <row r="93" spans="1:8" ht="10.199999999999999" customHeight="1" x14ac:dyDescent="0.2">
      <c r="B93" s="60" t="s">
        <v>146</v>
      </c>
      <c r="C93" s="61">
        <v>30</v>
      </c>
      <c r="D93" s="62">
        <f>IFERROR(VLOOKUP($B93,блюда!$B$11:$I$65,4,FALSE)*$C93/100,"")</f>
        <v>2.37</v>
      </c>
      <c r="E93" s="62">
        <f>IFERROR(VLOOKUP($B93,блюда!$B$11:$I$65,5,FALSE)*$C93/100,"")</f>
        <v>1.2</v>
      </c>
      <c r="F93" s="62">
        <f>IFERROR(VLOOKUP($B93,блюда!$B$11:$I$65,6,FALSE)*$C93/100,"")</f>
        <v>16.8</v>
      </c>
      <c r="G93" s="62">
        <f>IFERROR(VLOOKUP($B93,блюда!$B$11:$I$65,7,FALSE)*$C93/100,"")</f>
        <v>87</v>
      </c>
      <c r="H93" s="62" t="str">
        <f>IFERROR(VLOOKUP($B93,блюда!$B$11:$I$65,8,FALSE),"")</f>
        <v>т/н</v>
      </c>
    </row>
    <row r="94" spans="1:8" x14ac:dyDescent="0.2">
      <c r="A94" s="67" t="s">
        <v>66</v>
      </c>
      <c r="B94" s="68"/>
      <c r="C94" s="66">
        <f>SUM(C87:C93)</f>
        <v>820</v>
      </c>
      <c r="D94" s="62">
        <f>SUM(D87:D93)</f>
        <v>23.17</v>
      </c>
      <c r="E94" s="62">
        <f>SUM(E87:E93)</f>
        <v>14</v>
      </c>
      <c r="F94" s="62">
        <f>SUM(F87:F93)</f>
        <v>125.7</v>
      </c>
      <c r="G94" s="69">
        <f>SUM(G87:G93)</f>
        <v>866.3</v>
      </c>
      <c r="H94" s="52"/>
    </row>
    <row r="95" spans="1:8" x14ac:dyDescent="0.2">
      <c r="A95" s="67" t="s">
        <v>67</v>
      </c>
      <c r="B95" s="68"/>
      <c r="C95" s="66">
        <f>SUM(C85,C94)</f>
        <v>1380</v>
      </c>
      <c r="D95" s="62">
        <f>SUM(D85,D94)</f>
        <v>32.330000000000005</v>
      </c>
      <c r="E95" s="62">
        <f>SUM(E85,E94)</f>
        <v>24.76</v>
      </c>
      <c r="F95" s="62">
        <f>SUM(F85,F94)</f>
        <v>217.70000000000002</v>
      </c>
      <c r="G95" s="69">
        <f>SUM(G85,G94)</f>
        <v>1420.6</v>
      </c>
      <c r="H95" s="52"/>
    </row>
    <row r="96" spans="1:8" x14ac:dyDescent="0.2">
      <c r="A96" s="74"/>
      <c r="B96" s="75"/>
      <c r="C96" s="74"/>
      <c r="D96" s="76"/>
      <c r="E96" s="76"/>
      <c r="F96" s="76"/>
      <c r="G96" s="77"/>
      <c r="H96" s="78"/>
    </row>
    <row r="97" spans="1:10" x14ac:dyDescent="0.2">
      <c r="A97" s="74"/>
      <c r="B97" s="75"/>
      <c r="C97" s="74"/>
      <c r="D97" s="76"/>
      <c r="E97" s="76"/>
      <c r="F97" s="76"/>
      <c r="G97" s="77"/>
      <c r="H97" s="78"/>
    </row>
    <row r="98" spans="1:10" x14ac:dyDescent="0.2">
      <c r="A98" s="74"/>
      <c r="B98" s="75"/>
      <c r="C98" s="74"/>
      <c r="D98" s="76"/>
      <c r="E98" s="76"/>
      <c r="F98" s="76"/>
      <c r="G98" s="77"/>
      <c r="H98" s="78"/>
    </row>
    <row r="99" spans="1:10" x14ac:dyDescent="0.2">
      <c r="A99" s="74"/>
      <c r="B99" s="75"/>
      <c r="C99" s="74"/>
      <c r="D99" s="76"/>
      <c r="E99" s="76"/>
      <c r="F99" s="76"/>
      <c r="G99" s="77"/>
      <c r="H99" s="78"/>
    </row>
    <row r="100" spans="1:10" x14ac:dyDescent="0.2">
      <c r="A100" s="74"/>
      <c r="B100" s="75"/>
      <c r="C100" s="74"/>
      <c r="D100" s="76"/>
      <c r="E100" s="76"/>
      <c r="F100" s="76"/>
      <c r="G100" s="77"/>
      <c r="H100" s="78"/>
    </row>
    <row r="105" spans="1:10" x14ac:dyDescent="0.2">
      <c r="A105" s="88" t="s">
        <v>134</v>
      </c>
      <c r="B105" s="88"/>
      <c r="C105" s="88"/>
      <c r="D105" s="88"/>
      <c r="E105" s="88"/>
      <c r="F105" s="88"/>
      <c r="G105" s="88"/>
      <c r="H105" s="88"/>
      <c r="I105" s="79"/>
      <c r="J105" s="79"/>
    </row>
    <row r="106" spans="1:10" x14ac:dyDescent="0.2">
      <c r="A106" s="90" t="s">
        <v>24</v>
      </c>
      <c r="B106" s="90"/>
      <c r="C106" s="90"/>
      <c r="D106" s="90"/>
      <c r="E106" s="90"/>
      <c r="F106" s="90"/>
      <c r="G106" s="90"/>
      <c r="H106" s="90"/>
      <c r="I106" s="90"/>
      <c r="J106" s="90"/>
    </row>
    <row r="107" spans="1:10" x14ac:dyDescent="0.2">
      <c r="A107" s="91"/>
      <c r="B107" s="91"/>
      <c r="C107" s="91"/>
      <c r="D107" s="91"/>
      <c r="E107" s="91"/>
      <c r="F107" s="91"/>
      <c r="G107" s="91"/>
      <c r="H107" s="91"/>
      <c r="I107" s="91"/>
      <c r="J107" s="91"/>
    </row>
    <row r="108" spans="1:10" x14ac:dyDescent="0.2">
      <c r="A108" s="41" t="s">
        <v>0</v>
      </c>
      <c r="B108" s="42"/>
      <c r="C108" s="71" t="s">
        <v>138</v>
      </c>
      <c r="D108" s="72" t="s">
        <v>142</v>
      </c>
      <c r="E108" s="72"/>
      <c r="F108" s="43" t="s">
        <v>30</v>
      </c>
      <c r="G108" s="70" t="s">
        <v>144</v>
      </c>
      <c r="H108" s="44" t="s">
        <v>136</v>
      </c>
      <c r="I108" s="79"/>
      <c r="J108" s="79"/>
    </row>
    <row r="109" spans="1:10" x14ac:dyDescent="0.2">
      <c r="A109" s="79"/>
      <c r="B109" s="42"/>
      <c r="C109" s="73" t="s">
        <v>140</v>
      </c>
      <c r="D109" s="45">
        <v>1</v>
      </c>
      <c r="E109" s="46"/>
      <c r="F109" s="79"/>
      <c r="G109" s="47"/>
      <c r="H109" s="48"/>
      <c r="I109" s="89"/>
      <c r="J109" s="89"/>
    </row>
    <row r="110" spans="1:10" ht="20.399999999999999" x14ac:dyDescent="0.2">
      <c r="A110" s="87" t="s">
        <v>26</v>
      </c>
      <c r="B110" s="87" t="s">
        <v>27</v>
      </c>
      <c r="C110" s="87" t="s">
        <v>28</v>
      </c>
      <c r="D110" s="87" t="s">
        <v>1</v>
      </c>
      <c r="E110" s="87"/>
      <c r="F110" s="87"/>
      <c r="G110" s="87" t="s">
        <v>2</v>
      </c>
      <c r="H110" s="50" t="s">
        <v>29</v>
      </c>
    </row>
    <row r="111" spans="1:10" x14ac:dyDescent="0.2">
      <c r="A111" s="87"/>
      <c r="B111" s="87"/>
      <c r="C111" s="87"/>
      <c r="D111" s="80" t="s">
        <v>3</v>
      </c>
      <c r="E111" s="80" t="s">
        <v>4</v>
      </c>
      <c r="F111" s="80" t="s">
        <v>5</v>
      </c>
      <c r="G111" s="87"/>
      <c r="H111" s="52"/>
    </row>
    <row r="112" spans="1:10" x14ac:dyDescent="0.2">
      <c r="A112" s="53">
        <v>1</v>
      </c>
      <c r="B112" s="53">
        <v>2</v>
      </c>
      <c r="C112" s="53">
        <v>3</v>
      </c>
      <c r="D112" s="53">
        <v>4</v>
      </c>
      <c r="E112" s="53">
        <v>5</v>
      </c>
      <c r="F112" s="53">
        <v>6</v>
      </c>
      <c r="G112" s="53">
        <v>7</v>
      </c>
      <c r="H112" s="54"/>
    </row>
    <row r="113" spans="1:8" ht="10.199999999999999" customHeight="1" x14ac:dyDescent="0.2">
      <c r="A113" s="55" t="s">
        <v>50</v>
      </c>
      <c r="B113" s="56"/>
      <c r="C113" s="57"/>
      <c r="D113" s="57"/>
      <c r="E113" s="57"/>
      <c r="F113" s="57"/>
      <c r="G113" s="58"/>
      <c r="H113" s="59"/>
    </row>
    <row r="114" spans="1:8" ht="10.199999999999999" customHeight="1" x14ac:dyDescent="0.2">
      <c r="B114" s="60" t="s">
        <v>109</v>
      </c>
      <c r="C114" s="61">
        <v>55</v>
      </c>
      <c r="D114" s="62">
        <f>IFERROR(VLOOKUP($B114,блюда!$B$11:$I$65,4,FALSE)*$C114/100,"")</f>
        <v>5.0049999999999999</v>
      </c>
      <c r="E114" s="62">
        <f>IFERROR(VLOOKUP($B114,блюда!$B$11:$I$65,5,FALSE)*$C114/100,"")</f>
        <v>7.9749999999999996</v>
      </c>
      <c r="F114" s="62">
        <f>IFERROR(VLOOKUP($B114,блюда!$B$11:$I$65,6,FALSE)*$C114/100,"")</f>
        <v>6.9850000000000003</v>
      </c>
      <c r="G114" s="62">
        <f>IFERROR(VLOOKUP($B114,блюда!$B$11:$I$65,7,FALSE)*$C114/100,"")</f>
        <v>122.98</v>
      </c>
      <c r="H114" s="62" t="str">
        <f>IFERROR(VLOOKUP($B114,блюда!$B$11:$I$65,8,FALSE),"")</f>
        <v>3(2)</v>
      </c>
    </row>
    <row r="115" spans="1:8" ht="10.199999999999999" customHeight="1" x14ac:dyDescent="0.2">
      <c r="B115" s="60" t="s">
        <v>56</v>
      </c>
      <c r="C115" s="61">
        <v>250</v>
      </c>
      <c r="D115" s="62">
        <f>IFERROR(VLOOKUP($B115,блюда!$B$11:$I$65,4,FALSE)*$C115/100,"")</f>
        <v>5.5</v>
      </c>
      <c r="E115" s="62">
        <f>IFERROR(VLOOKUP($B115,блюда!$B$11:$I$65,5,FALSE)*$C115/100,"")</f>
        <v>4.75</v>
      </c>
      <c r="F115" s="62">
        <f>IFERROR(VLOOKUP($B115,блюда!$B$11:$I$65,6,FALSE)*$C115/100,"")</f>
        <v>18</v>
      </c>
      <c r="G115" s="62">
        <f>IFERROR(VLOOKUP($B115,блюда!$B$11:$I$65,7,FALSE)*$C115/100,"")</f>
        <v>237.5</v>
      </c>
      <c r="H115" s="62" t="str">
        <f>IFERROR(VLOOKUP($B115,блюда!$B$11:$I$65,8,FALSE),"")</f>
        <v>160(1)</v>
      </c>
    </row>
    <row r="116" spans="1:8" s="63" customFormat="1" ht="10.199999999999999" customHeight="1" x14ac:dyDescent="0.2">
      <c r="B116" s="60" t="s">
        <v>57</v>
      </c>
      <c r="C116" s="61">
        <v>200</v>
      </c>
      <c r="D116" s="62">
        <f>IFERROR(VLOOKUP($B116,блюда!$B$11:$I$65,4,FALSE)*$C116/100,"")</f>
        <v>3.8</v>
      </c>
      <c r="E116" s="62">
        <f>IFERROR(VLOOKUP($B116,блюда!$B$11:$I$65,5,FALSE)*$C116/100,"")</f>
        <v>3.6</v>
      </c>
      <c r="F116" s="62">
        <f>IFERROR(VLOOKUP($B116,блюда!$B$11:$I$65,6,FALSE)*$C116/100,"")</f>
        <v>11.2</v>
      </c>
      <c r="G116" s="62">
        <f>IFERROR(VLOOKUP($B116,блюда!$B$11:$I$65,7,FALSE)*$C116/100,"")</f>
        <v>90.8</v>
      </c>
      <c r="H116" s="62" t="str">
        <f>IFERROR(VLOOKUP($B116,блюда!$B$11:$I$65,8,FALSE),"")</f>
        <v>379(3)</v>
      </c>
    </row>
    <row r="117" spans="1:8" s="63" customFormat="1" ht="10.199999999999999" customHeight="1" x14ac:dyDescent="0.2">
      <c r="B117" s="60" t="s">
        <v>8</v>
      </c>
      <c r="C117" s="61">
        <v>30</v>
      </c>
      <c r="D117" s="62">
        <f>IFERROR(VLOOKUP($B117,блюда!$B$11:$I$65,4,FALSE)*$C117/100,"")</f>
        <v>0.3</v>
      </c>
      <c r="E117" s="62">
        <f>IFERROR(VLOOKUP($B117,блюда!$B$11:$I$65,5,FALSE)*$C117/100,"")</f>
        <v>0.3</v>
      </c>
      <c r="F117" s="62">
        <f>IFERROR(VLOOKUP($B117,блюда!$B$11:$I$65,6,FALSE)*$C117/100,"")</f>
        <v>9.9</v>
      </c>
      <c r="G117" s="62">
        <f>IFERROR(VLOOKUP($B117,блюда!$B$11:$I$65,7,FALSE)*$C117/100,"")</f>
        <v>81.900000000000006</v>
      </c>
      <c r="H117" s="62" t="str">
        <f>IFERROR(VLOOKUP($B117,блюда!$B$11:$I$65,8,FALSE),"")</f>
        <v>т/н</v>
      </c>
    </row>
    <row r="118" spans="1:8" s="63" customFormat="1" ht="10.199999999999999" customHeight="1" x14ac:dyDescent="0.2">
      <c r="B118" s="60" t="s">
        <v>121</v>
      </c>
      <c r="C118" s="61">
        <v>60</v>
      </c>
      <c r="D118" s="62">
        <f>IFERROR(VLOOKUP($B118,блюда!$B$11:$I$65,4,FALSE)*$C118/100,"")</f>
        <v>4.2</v>
      </c>
      <c r="E118" s="62">
        <f>IFERROR(VLOOKUP($B118,блюда!$B$11:$I$65,5,FALSE)*$C118/100,"")</f>
        <v>4.8</v>
      </c>
      <c r="F118" s="62">
        <f>IFERROR(VLOOKUP($B118,блюда!$B$11:$I$65,6,FALSE)*$C118/100,"")</f>
        <v>21</v>
      </c>
      <c r="G118" s="62">
        <f>IFERROR(VLOOKUP($B118,блюда!$B$11:$I$65,7,FALSE)*$C118/100,"")</f>
        <v>105</v>
      </c>
      <c r="H118" s="62" t="str">
        <f>IFERROR(VLOOKUP($B118,блюда!$B$11:$I$65,8,FALSE),"")</f>
        <v>т/н</v>
      </c>
    </row>
    <row r="119" spans="1:8" s="63" customFormat="1" ht="10.199999999999999" customHeight="1" x14ac:dyDescent="0.2">
      <c r="B119" s="60"/>
      <c r="C119" s="61"/>
      <c r="D119" s="62" t="str">
        <f>IFERROR(VLOOKUP($B119,блюда!$B$11:$I$65,4,FALSE)*$C119/100,"")</f>
        <v/>
      </c>
      <c r="E119" s="62" t="str">
        <f>IFERROR(VLOOKUP($B119,блюда!$B$11:$I$65,5,FALSE)*$C119/100,"")</f>
        <v/>
      </c>
      <c r="F119" s="62" t="str">
        <f>IFERROR(VLOOKUP($B119,блюда!$B$11:$I$65,6,FALSE)*$C119/100,"")</f>
        <v/>
      </c>
      <c r="G119" s="62" t="str">
        <f>IFERROR(VLOOKUP($B119,блюда!$B$11:$I$65,7,FALSE)*$C119/100,"")</f>
        <v/>
      </c>
      <c r="H119" s="62" t="str">
        <f>IFERROR(VLOOKUP($B119,блюда!$B$11:$I$65,8,FALSE),"")</f>
        <v/>
      </c>
    </row>
    <row r="120" spans="1:8" ht="10.199999999999999" customHeight="1" x14ac:dyDescent="0.2">
      <c r="A120" s="64" t="s">
        <v>65</v>
      </c>
      <c r="B120" s="65"/>
      <c r="C120" s="66">
        <f>SUM(C114:C119)</f>
        <v>595</v>
      </c>
      <c r="D120" s="62">
        <f>SUM(D114:D119)</f>
        <v>18.805</v>
      </c>
      <c r="E120" s="62">
        <f>SUM(E114:E119)</f>
        <v>21.425000000000001</v>
      </c>
      <c r="F120" s="62">
        <f>SUM(F114:F119)</f>
        <v>67.085000000000008</v>
      </c>
      <c r="G120" s="69">
        <f>SUM(G114:G119)</f>
        <v>638.18000000000006</v>
      </c>
      <c r="H120" s="52"/>
    </row>
    <row r="121" spans="1:8" ht="10.199999999999999" customHeight="1" x14ac:dyDescent="0.2">
      <c r="A121" s="55" t="s">
        <v>10</v>
      </c>
      <c r="B121" s="56"/>
      <c r="C121" s="57"/>
      <c r="D121" s="57"/>
      <c r="E121" s="57"/>
      <c r="F121" s="57"/>
      <c r="G121" s="58"/>
      <c r="H121" s="59"/>
    </row>
    <row r="122" spans="1:8" ht="10.199999999999999" customHeight="1" x14ac:dyDescent="0.2">
      <c r="B122" s="60" t="s">
        <v>74</v>
      </c>
      <c r="C122" s="61">
        <v>250</v>
      </c>
      <c r="D122" s="62">
        <f>IFERROR(VLOOKUP($B122,блюда!$B$11:$I$65,4,FALSE)*$C122/100,"")</f>
        <v>6.95</v>
      </c>
      <c r="E122" s="62">
        <f>IFERROR(VLOOKUP($B122,блюда!$B$11:$I$65,5,FALSE)*$C122/100,"")</f>
        <v>7.95</v>
      </c>
      <c r="F122" s="62">
        <f>IFERROR(VLOOKUP($B122,блюда!$B$11:$I$65,6,FALSE)*$C122/100,"")</f>
        <v>13.125</v>
      </c>
      <c r="G122" s="62">
        <f>IFERROR(VLOOKUP($B122,блюда!$B$11:$I$65,7,FALSE)*$C122/100,"")</f>
        <v>152.92500000000001</v>
      </c>
      <c r="H122" s="62" t="str">
        <f>IFERROR(VLOOKUP($B122,блюда!$B$11:$I$65,8,FALSE),"")</f>
        <v>110(1) / 107(1)</v>
      </c>
    </row>
    <row r="123" spans="1:8" ht="10.199999999999999" customHeight="1" x14ac:dyDescent="0.2">
      <c r="B123" s="60" t="s">
        <v>18</v>
      </c>
      <c r="C123" s="61">
        <v>200</v>
      </c>
      <c r="D123" s="62">
        <f>IFERROR(VLOOKUP($B123,блюда!$B$11:$I$65,4,FALSE)*$C123/100,"")</f>
        <v>28</v>
      </c>
      <c r="E123" s="62">
        <f>IFERROR(VLOOKUP($B123,блюда!$B$11:$I$65,5,FALSE)*$C123/100,"")</f>
        <v>8</v>
      </c>
      <c r="F123" s="62">
        <f>IFERROR(VLOOKUP($B123,блюда!$B$11:$I$65,6,FALSE)*$C123/100,"")</f>
        <v>34</v>
      </c>
      <c r="G123" s="62">
        <f>IFERROR(VLOOKUP($B123,блюда!$B$11:$I$65,7,FALSE)*$C123/100,"")</f>
        <v>340</v>
      </c>
      <c r="H123" s="62" t="str">
        <f>IFERROR(VLOOKUP($B123,блюда!$B$11:$I$65,8,FALSE),"")</f>
        <v>291(2)</v>
      </c>
    </row>
    <row r="124" spans="1:8" s="63" customFormat="1" ht="10.199999999999999" customHeight="1" x14ac:dyDescent="0.2">
      <c r="B124" s="60" t="s">
        <v>13</v>
      </c>
      <c r="C124" s="61">
        <v>200</v>
      </c>
      <c r="D124" s="62">
        <f>IFERROR(VLOOKUP($B124,блюда!$B$11:$I$65,4,FALSE)*$C124/100,"")</f>
        <v>1</v>
      </c>
      <c r="E124" s="62">
        <f>IFERROR(VLOOKUP($B124,блюда!$B$11:$I$65,5,FALSE)*$C124/100,"")</f>
        <v>0</v>
      </c>
      <c r="F124" s="62">
        <f>IFERROR(VLOOKUP($B124,блюда!$B$11:$I$65,6,FALSE)*$C124/100,"")</f>
        <v>20</v>
      </c>
      <c r="G124" s="62">
        <f>IFERROR(VLOOKUP($B124,блюда!$B$11:$I$65,7,FALSE)*$C124/100,"")</f>
        <v>84.8</v>
      </c>
      <c r="H124" s="62" t="str">
        <f>IFERROR(VLOOKUP($B124,блюда!$B$11:$I$65,8,FALSE),"")</f>
        <v>389(3)</v>
      </c>
    </row>
    <row r="125" spans="1:8" s="63" customFormat="1" ht="10.199999999999999" customHeight="1" x14ac:dyDescent="0.2">
      <c r="B125" s="60" t="s">
        <v>7</v>
      </c>
      <c r="C125" s="61">
        <v>30</v>
      </c>
      <c r="D125" s="62">
        <f>IFERROR(VLOOKUP($B125,блюда!$B$11:$I$65,4,FALSE)*$C125/100,"")</f>
        <v>2.7</v>
      </c>
      <c r="E125" s="62">
        <f>IFERROR(VLOOKUP($B125,блюда!$B$11:$I$65,5,FALSE)*$C125/100,"")</f>
        <v>0.3</v>
      </c>
      <c r="F125" s="62">
        <f>IFERROR(VLOOKUP($B125,блюда!$B$11:$I$65,6,FALSE)*$C125/100,"")</f>
        <v>17.100000000000001</v>
      </c>
      <c r="G125" s="62">
        <f>IFERROR(VLOOKUP($B125,блюда!$B$11:$I$65,7,FALSE)*$C125/100,"")</f>
        <v>94.8</v>
      </c>
      <c r="H125" s="62" t="str">
        <f>IFERROR(VLOOKUP($B125,блюда!$B$11:$I$65,8,FALSE),"")</f>
        <v>т/н</v>
      </c>
    </row>
    <row r="126" spans="1:8" ht="10.199999999999999" customHeight="1" x14ac:dyDescent="0.2">
      <c r="B126" s="60" t="s">
        <v>8</v>
      </c>
      <c r="C126" s="61">
        <v>30</v>
      </c>
      <c r="D126" s="62">
        <f>IFERROR(VLOOKUP($B126,блюда!$B$11:$I$65,4,FALSE)*$C126/100,"")</f>
        <v>0.3</v>
      </c>
      <c r="E126" s="62">
        <f>IFERROR(VLOOKUP($B126,блюда!$B$11:$I$65,5,FALSE)*$C126/100,"")</f>
        <v>0.3</v>
      </c>
      <c r="F126" s="62">
        <f>IFERROR(VLOOKUP($B126,блюда!$B$11:$I$65,6,FALSE)*$C126/100,"")</f>
        <v>9.9</v>
      </c>
      <c r="G126" s="62">
        <f>IFERROR(VLOOKUP($B126,блюда!$B$11:$I$65,7,FALSE)*$C126/100,"")</f>
        <v>81.900000000000006</v>
      </c>
      <c r="H126" s="62" t="str">
        <f>IFERROR(VLOOKUP($B126,блюда!$B$11:$I$65,8,FALSE),"")</f>
        <v>т/н</v>
      </c>
    </row>
    <row r="127" spans="1:8" ht="10.199999999999999" customHeight="1" x14ac:dyDescent="0.2">
      <c r="B127" s="60" t="s">
        <v>124</v>
      </c>
      <c r="C127" s="61">
        <v>30</v>
      </c>
      <c r="D127" s="62">
        <f>IFERROR(VLOOKUP($B127,блюда!$B$11:$I$65,4,FALSE)*$C127/100,"")</f>
        <v>0.12</v>
      </c>
      <c r="E127" s="62">
        <f>IFERROR(VLOOKUP($B127,блюда!$B$11:$I$65,5,FALSE)*$C127/100,"")</f>
        <v>0.12</v>
      </c>
      <c r="F127" s="62">
        <f>IFERROR(VLOOKUP($B127,блюда!$B$11:$I$65,6,FALSE)*$C127/100,"")</f>
        <v>2.94</v>
      </c>
      <c r="G127" s="62">
        <f>IFERROR(VLOOKUP($B127,блюда!$B$11:$I$65,7,FALSE)*$C127/100,"")</f>
        <v>132</v>
      </c>
      <c r="H127" s="62" t="str">
        <f>IFERROR(VLOOKUP($B127,блюда!$B$11:$I$65,8,FALSE),"")</f>
        <v>т/н</v>
      </c>
    </row>
    <row r="128" spans="1:8" ht="10.199999999999999" customHeight="1" x14ac:dyDescent="0.2">
      <c r="B128" s="60"/>
      <c r="C128" s="61"/>
      <c r="D128" s="62" t="str">
        <f>IFERROR(VLOOKUP($B128,блюда!$B$11:$I$65,4,FALSE)*$C128/100,"")</f>
        <v/>
      </c>
      <c r="E128" s="62" t="str">
        <f>IFERROR(VLOOKUP($B128,блюда!$B$11:$I$65,5,FALSE)*$C128/100,"")</f>
        <v/>
      </c>
      <c r="F128" s="62" t="str">
        <f>IFERROR(VLOOKUP($B128,блюда!$B$11:$I$65,6,FALSE)*$C128/100,"")</f>
        <v/>
      </c>
      <c r="G128" s="62" t="str">
        <f>IFERROR(VLOOKUP($B128,блюда!$B$11:$I$65,7,FALSE)*$C128/100,"")</f>
        <v/>
      </c>
      <c r="H128" s="62" t="str">
        <f>IFERROR(VLOOKUP($B128,блюда!$B$11:$I$65,8,FALSE),"")</f>
        <v/>
      </c>
    </row>
    <row r="129" spans="1:10" x14ac:dyDescent="0.2">
      <c r="A129" s="67" t="s">
        <v>66</v>
      </c>
      <c r="B129" s="68"/>
      <c r="C129" s="66">
        <f>SUM(C122:C128)</f>
        <v>740</v>
      </c>
      <c r="D129" s="62">
        <f>SUM(D122:D128)</f>
        <v>39.07</v>
      </c>
      <c r="E129" s="62">
        <f>SUM(E122:E128)</f>
        <v>16.670000000000002</v>
      </c>
      <c r="F129" s="62">
        <f>SUM(F122:F128)</f>
        <v>97.064999999999998</v>
      </c>
      <c r="G129" s="69">
        <f>SUM(G122:G128)</f>
        <v>886.42499999999995</v>
      </c>
      <c r="H129" s="52"/>
    </row>
    <row r="130" spans="1:10" x14ac:dyDescent="0.2">
      <c r="A130" s="67" t="s">
        <v>67</v>
      </c>
      <c r="B130" s="68"/>
      <c r="C130" s="66">
        <f>SUM(C120,C129)</f>
        <v>1335</v>
      </c>
      <c r="D130" s="62">
        <f>SUM(D120,D129)</f>
        <v>57.875</v>
      </c>
      <c r="E130" s="62">
        <f>SUM(E120,E129)</f>
        <v>38.094999999999999</v>
      </c>
      <c r="F130" s="62">
        <f>SUM(F120,F129)</f>
        <v>164.15</v>
      </c>
      <c r="G130" s="69">
        <f>SUM(G120,G129)</f>
        <v>1524.605</v>
      </c>
      <c r="H130" s="52"/>
    </row>
    <row r="131" spans="1:10" x14ac:dyDescent="0.2">
      <c r="A131" s="74"/>
      <c r="B131" s="75"/>
      <c r="C131" s="74"/>
      <c r="D131" s="76"/>
      <c r="E131" s="76"/>
      <c r="F131" s="76"/>
      <c r="G131" s="77"/>
      <c r="H131" s="78"/>
    </row>
    <row r="132" spans="1:10" x14ac:dyDescent="0.2">
      <c r="A132" s="74"/>
      <c r="B132" s="75"/>
      <c r="C132" s="74"/>
      <c r="D132" s="76"/>
      <c r="E132" s="76"/>
      <c r="F132" s="76"/>
      <c r="G132" s="77"/>
      <c r="H132" s="78"/>
    </row>
    <row r="133" spans="1:10" x14ac:dyDescent="0.2">
      <c r="A133" s="74"/>
      <c r="B133" s="75"/>
      <c r="C133" s="74"/>
      <c r="D133" s="76"/>
      <c r="E133" s="76"/>
      <c r="F133" s="76"/>
      <c r="G133" s="77"/>
      <c r="H133" s="78"/>
    </row>
    <row r="134" spans="1:10" x14ac:dyDescent="0.2">
      <c r="A134" s="74"/>
      <c r="B134" s="75"/>
      <c r="C134" s="74"/>
      <c r="D134" s="76"/>
      <c r="E134" s="76"/>
      <c r="F134" s="76"/>
      <c r="G134" s="77"/>
      <c r="H134" s="78"/>
    </row>
    <row r="139" spans="1:10" x14ac:dyDescent="0.2">
      <c r="A139" s="88" t="s">
        <v>134</v>
      </c>
      <c r="B139" s="88"/>
      <c r="C139" s="88"/>
      <c r="D139" s="88"/>
      <c r="E139" s="88"/>
      <c r="F139" s="88"/>
      <c r="G139" s="88"/>
      <c r="H139" s="88"/>
      <c r="I139" s="79"/>
      <c r="J139" s="79"/>
    </row>
    <row r="140" spans="1:10" x14ac:dyDescent="0.2">
      <c r="A140" s="90" t="s">
        <v>24</v>
      </c>
      <c r="B140" s="90"/>
      <c r="C140" s="90"/>
      <c r="D140" s="90"/>
      <c r="E140" s="90"/>
      <c r="F140" s="90"/>
      <c r="G140" s="90"/>
      <c r="H140" s="90"/>
      <c r="I140" s="90"/>
      <c r="J140" s="90"/>
    </row>
    <row r="141" spans="1:10" x14ac:dyDescent="0.2">
      <c r="A141" s="91"/>
      <c r="B141" s="91"/>
      <c r="C141" s="91"/>
      <c r="D141" s="91"/>
      <c r="E141" s="91"/>
      <c r="F141" s="91"/>
      <c r="G141" s="91"/>
      <c r="H141" s="91"/>
      <c r="I141" s="91"/>
      <c r="J141" s="91"/>
    </row>
    <row r="142" spans="1:10" x14ac:dyDescent="0.2">
      <c r="A142" s="41" t="s">
        <v>0</v>
      </c>
      <c r="B142" s="42"/>
      <c r="C142" s="71" t="s">
        <v>138</v>
      </c>
      <c r="D142" s="72" t="s">
        <v>143</v>
      </c>
      <c r="E142" s="72"/>
      <c r="F142" s="43" t="s">
        <v>30</v>
      </c>
      <c r="G142" s="70" t="s">
        <v>144</v>
      </c>
      <c r="H142" s="44" t="s">
        <v>136</v>
      </c>
      <c r="I142" s="79"/>
      <c r="J142" s="79"/>
    </row>
    <row r="143" spans="1:10" x14ac:dyDescent="0.2">
      <c r="A143" s="79"/>
      <c r="B143" s="42"/>
      <c r="C143" s="73" t="s">
        <v>140</v>
      </c>
      <c r="D143" s="45">
        <v>1</v>
      </c>
      <c r="E143" s="46"/>
      <c r="F143" s="79"/>
      <c r="G143" s="47"/>
      <c r="H143" s="48"/>
      <c r="I143" s="89"/>
      <c r="J143" s="89"/>
    </row>
    <row r="144" spans="1:10" ht="20.399999999999999" x14ac:dyDescent="0.2">
      <c r="A144" s="87" t="s">
        <v>26</v>
      </c>
      <c r="B144" s="87" t="s">
        <v>27</v>
      </c>
      <c r="C144" s="87" t="s">
        <v>28</v>
      </c>
      <c r="D144" s="87" t="s">
        <v>1</v>
      </c>
      <c r="E144" s="87"/>
      <c r="F144" s="87"/>
      <c r="G144" s="87" t="s">
        <v>2</v>
      </c>
      <c r="H144" s="50" t="s">
        <v>29</v>
      </c>
    </row>
    <row r="145" spans="1:8" x14ac:dyDescent="0.2">
      <c r="A145" s="87"/>
      <c r="B145" s="87"/>
      <c r="C145" s="87"/>
      <c r="D145" s="80" t="s">
        <v>3</v>
      </c>
      <c r="E145" s="80" t="s">
        <v>4</v>
      </c>
      <c r="F145" s="80" t="s">
        <v>5</v>
      </c>
      <c r="G145" s="87"/>
      <c r="H145" s="52"/>
    </row>
    <row r="146" spans="1:8" x14ac:dyDescent="0.2">
      <c r="A146" s="53">
        <v>1</v>
      </c>
      <c r="B146" s="53">
        <v>2</v>
      </c>
      <c r="C146" s="53">
        <v>3</v>
      </c>
      <c r="D146" s="53">
        <v>4</v>
      </c>
      <c r="E146" s="53">
        <v>5</v>
      </c>
      <c r="F146" s="53">
        <v>6</v>
      </c>
      <c r="G146" s="53">
        <v>7</v>
      </c>
      <c r="H146" s="54"/>
    </row>
    <row r="147" spans="1:8" ht="10.199999999999999" customHeight="1" x14ac:dyDescent="0.2">
      <c r="A147" s="55" t="s">
        <v>50</v>
      </c>
      <c r="B147" s="56"/>
      <c r="C147" s="57"/>
      <c r="D147" s="57"/>
      <c r="E147" s="57"/>
      <c r="F147" s="57"/>
      <c r="G147" s="58"/>
      <c r="H147" s="59"/>
    </row>
    <row r="148" spans="1:8" ht="10.199999999999999" customHeight="1" x14ac:dyDescent="0.2">
      <c r="B148" s="60" t="s">
        <v>58</v>
      </c>
      <c r="C148" s="61">
        <v>200</v>
      </c>
      <c r="D148" s="62">
        <f>IFERROR(VLOOKUP($B148,блюда!$B$11:$I$65,4,FALSE)*$C148/100,"")</f>
        <v>7.86</v>
      </c>
      <c r="E148" s="62">
        <f>IFERROR(VLOOKUP($B148,блюда!$B$11:$I$65,5,FALSE)*$C148/100,"")</f>
        <v>10.199999999999999</v>
      </c>
      <c r="F148" s="62">
        <f>IFERROR(VLOOKUP($B148,блюда!$B$11:$I$65,6,FALSE)*$C148/100,"")</f>
        <v>49.4</v>
      </c>
      <c r="G148" s="62">
        <f>IFERROR(VLOOKUP($B148,блюда!$B$11:$I$65,7,FALSE)*$C148/100,"")</f>
        <v>320</v>
      </c>
      <c r="H148" s="62" t="str">
        <f>IFERROR(VLOOKUP($B148,блюда!$B$11:$I$65,8,FALSE),"")</f>
        <v>1⁵</v>
      </c>
    </row>
    <row r="149" spans="1:8" ht="10.199999999999999" customHeight="1" x14ac:dyDescent="0.2">
      <c r="B149" s="60" t="s">
        <v>59</v>
      </c>
      <c r="C149" s="61">
        <v>200</v>
      </c>
      <c r="D149" s="62">
        <f>IFERROR(VLOOKUP($B149,блюда!$B$11:$I$65,4,FALSE)*$C149/100,"")</f>
        <v>2</v>
      </c>
      <c r="E149" s="62">
        <f>IFERROR(VLOOKUP($B149,блюда!$B$11:$I$65,5,FALSE)*$C149/100,"")</f>
        <v>2</v>
      </c>
      <c r="F149" s="62">
        <f>IFERROR(VLOOKUP($B149,блюда!$B$11:$I$65,6,FALSE)*$C149/100,"")</f>
        <v>8</v>
      </c>
      <c r="G149" s="62">
        <f>IFERROR(VLOOKUP($B149,блюда!$B$11:$I$65,7,FALSE)*$C149/100,"")</f>
        <v>52</v>
      </c>
      <c r="H149" s="62" t="str">
        <f>IFERROR(VLOOKUP($B149,блюда!$B$11:$I$65,8,FALSE),"")</f>
        <v>378 (3)</v>
      </c>
    </row>
    <row r="150" spans="1:8" s="63" customFormat="1" ht="10.199999999999999" customHeight="1" x14ac:dyDescent="0.2">
      <c r="B150" s="60" t="s">
        <v>7</v>
      </c>
      <c r="C150" s="61">
        <v>30</v>
      </c>
      <c r="D150" s="62">
        <f>IFERROR(VLOOKUP($B150,блюда!$B$11:$I$65,4,FALSE)*$C150/100,"")</f>
        <v>2.7</v>
      </c>
      <c r="E150" s="62">
        <f>IFERROR(VLOOKUP($B150,блюда!$B$11:$I$65,5,FALSE)*$C150/100,"")</f>
        <v>0.3</v>
      </c>
      <c r="F150" s="62">
        <f>IFERROR(VLOOKUP($B150,блюда!$B$11:$I$65,6,FALSE)*$C150/100,"")</f>
        <v>17.100000000000001</v>
      </c>
      <c r="G150" s="62">
        <f>IFERROR(VLOOKUP($B150,блюда!$B$11:$I$65,7,FALSE)*$C150/100,"")</f>
        <v>94.8</v>
      </c>
      <c r="H150" s="62" t="str">
        <f>IFERROR(VLOOKUP($B150,блюда!$B$11:$I$65,8,FALSE),"")</f>
        <v>т/н</v>
      </c>
    </row>
    <row r="151" spans="1:8" s="63" customFormat="1" ht="10.199999999999999" customHeight="1" x14ac:dyDescent="0.2">
      <c r="B151" s="60" t="s">
        <v>8</v>
      </c>
      <c r="C151" s="61">
        <v>30</v>
      </c>
      <c r="D151" s="62">
        <f>IFERROR(VLOOKUP($B151,блюда!$B$11:$I$65,4,FALSE)*$C151/100,"")</f>
        <v>0.3</v>
      </c>
      <c r="E151" s="62">
        <f>IFERROR(VLOOKUP($B151,блюда!$B$11:$I$65,5,FALSE)*$C151/100,"")</f>
        <v>0.3</v>
      </c>
      <c r="F151" s="62">
        <f>IFERROR(VLOOKUP($B151,блюда!$B$11:$I$65,6,FALSE)*$C151/100,"")</f>
        <v>9.9</v>
      </c>
      <c r="G151" s="62">
        <f>IFERROR(VLOOKUP($B151,блюда!$B$11:$I$65,7,FALSE)*$C151/100,"")</f>
        <v>81.900000000000006</v>
      </c>
      <c r="H151" s="62" t="str">
        <f>IFERROR(VLOOKUP($B151,блюда!$B$11:$I$65,8,FALSE),"")</f>
        <v>т/н</v>
      </c>
    </row>
    <row r="152" spans="1:8" s="63" customFormat="1" ht="10.199999999999999" customHeight="1" x14ac:dyDescent="0.2">
      <c r="B152" s="60" t="s">
        <v>11</v>
      </c>
      <c r="C152" s="61">
        <v>100</v>
      </c>
      <c r="D152" s="62">
        <f>IFERROR(VLOOKUP($B152,блюда!$B$11:$I$65,4,FALSE)*$C152/100,"")</f>
        <v>0.4</v>
      </c>
      <c r="E152" s="62">
        <f>IFERROR(VLOOKUP($B152,блюда!$B$11:$I$65,5,FALSE)*$C152/100,"")</f>
        <v>0.4</v>
      </c>
      <c r="F152" s="62">
        <f>IFERROR(VLOOKUP($B152,блюда!$B$11:$I$65,6,FALSE)*$C152/100,"")</f>
        <v>9.8000000000000007</v>
      </c>
      <c r="G152" s="62">
        <f>IFERROR(VLOOKUP($B152,блюда!$B$11:$I$65,7,FALSE)*$C152/100,"")</f>
        <v>44</v>
      </c>
      <c r="H152" s="62" t="str">
        <f>IFERROR(VLOOKUP($B152,блюда!$B$11:$I$65,8,FALSE),"")</f>
        <v>338³</v>
      </c>
    </row>
    <row r="153" spans="1:8" s="63" customFormat="1" ht="10.199999999999999" customHeight="1" x14ac:dyDescent="0.2">
      <c r="B153" s="60"/>
      <c r="C153" s="61"/>
      <c r="D153" s="62" t="str">
        <f>IFERROR(VLOOKUP($B153,блюда!$B$11:$I$65,4,FALSE)*$C153/100,"")</f>
        <v/>
      </c>
      <c r="E153" s="62" t="str">
        <f>IFERROR(VLOOKUP($B153,блюда!$B$11:$I$65,5,FALSE)*$C153/100,"")</f>
        <v/>
      </c>
      <c r="F153" s="62" t="str">
        <f>IFERROR(VLOOKUP($B153,блюда!$B$11:$I$65,6,FALSE)*$C153/100,"")</f>
        <v/>
      </c>
      <c r="G153" s="62" t="str">
        <f>IFERROR(VLOOKUP($B153,блюда!$B$11:$I$65,7,FALSE)*$C153/100,"")</f>
        <v/>
      </c>
      <c r="H153" s="62" t="str">
        <f>IFERROR(VLOOKUP($B153,блюда!$B$11:$I$65,8,FALSE),"")</f>
        <v/>
      </c>
    </row>
    <row r="154" spans="1:8" ht="10.199999999999999" customHeight="1" x14ac:dyDescent="0.2">
      <c r="A154" s="64" t="s">
        <v>65</v>
      </c>
      <c r="B154" s="65"/>
      <c r="C154" s="66">
        <f>SUM(C148:C153)</f>
        <v>560</v>
      </c>
      <c r="D154" s="62">
        <f>SUM(D148:D153)</f>
        <v>13.26</v>
      </c>
      <c r="E154" s="62">
        <f>SUM(E148:E153)</f>
        <v>13.200000000000001</v>
      </c>
      <c r="F154" s="62">
        <f>SUM(F148:F153)</f>
        <v>94.2</v>
      </c>
      <c r="G154" s="69">
        <f>SUM(G148:G153)</f>
        <v>592.70000000000005</v>
      </c>
      <c r="H154" s="52"/>
    </row>
    <row r="155" spans="1:8" ht="10.199999999999999" customHeight="1" x14ac:dyDescent="0.2">
      <c r="A155" s="55" t="s">
        <v>10</v>
      </c>
      <c r="B155" s="56"/>
      <c r="C155" s="57"/>
      <c r="D155" s="57"/>
      <c r="E155" s="57"/>
      <c r="F155" s="57"/>
      <c r="G155" s="58"/>
      <c r="H155" s="59"/>
    </row>
    <row r="156" spans="1:8" ht="10.199999999999999" customHeight="1" x14ac:dyDescent="0.2">
      <c r="B156" s="60" t="s">
        <v>79</v>
      </c>
      <c r="C156" s="61">
        <v>200</v>
      </c>
      <c r="D156" s="62">
        <f>IFERROR(VLOOKUP($B156,блюда!$B$11:$I$65,4,FALSE)*$C156/100,"")</f>
        <v>4</v>
      </c>
      <c r="E156" s="62">
        <f>IFERROR(VLOOKUP($B156,блюда!$B$11:$I$65,5,FALSE)*$C156/100,"")</f>
        <v>6</v>
      </c>
      <c r="F156" s="62">
        <f>IFERROR(VLOOKUP($B156,блюда!$B$11:$I$65,6,FALSE)*$C156/100,"")</f>
        <v>6</v>
      </c>
      <c r="G156" s="62">
        <f>IFERROR(VLOOKUP($B156,блюда!$B$11:$I$65,7,FALSE)*$C156/100,"")</f>
        <v>94</v>
      </c>
      <c r="H156" s="62" t="str">
        <f>IFERROR(VLOOKUP($B156,блюда!$B$11:$I$65,8,FALSE),"")</f>
        <v>124(1)</v>
      </c>
    </row>
    <row r="157" spans="1:8" ht="10.199999999999999" customHeight="1" x14ac:dyDescent="0.2">
      <c r="B157" s="60" t="s">
        <v>19</v>
      </c>
      <c r="C157" s="61">
        <v>180</v>
      </c>
      <c r="D157" s="62">
        <f>IFERROR(VLOOKUP($B157,блюда!$B$11:$I$65,4,FALSE)*$C157/100,"")</f>
        <v>3.6</v>
      </c>
      <c r="E157" s="62">
        <f>IFERROR(VLOOKUP($B157,блюда!$B$11:$I$65,5,FALSE)*$C157/100,"")</f>
        <v>6.84</v>
      </c>
      <c r="F157" s="62">
        <f>IFERROR(VLOOKUP($B157,блюда!$B$11:$I$65,6,FALSE)*$C157/100,"")</f>
        <v>28.44</v>
      </c>
      <c r="G157" s="62">
        <f>IFERROR(VLOOKUP($B157,блюда!$B$11:$I$65,7,FALSE)*$C157/100,"")</f>
        <v>190.08</v>
      </c>
      <c r="H157" s="62" t="str">
        <f>IFERROR(VLOOKUP($B157,блюда!$B$11:$I$65,8,FALSE),"")</f>
        <v>128 (3)</v>
      </c>
    </row>
    <row r="158" spans="1:8" s="63" customFormat="1" ht="10.199999999999999" customHeight="1" x14ac:dyDescent="0.2">
      <c r="B158" s="60" t="s">
        <v>49</v>
      </c>
      <c r="C158" s="61">
        <v>100</v>
      </c>
      <c r="D158" s="62">
        <f>IFERROR(VLOOKUP($B158,блюда!$B$11:$I$65,4,FALSE)*$C158/100,"")</f>
        <v>11.78</v>
      </c>
      <c r="E158" s="62">
        <f>IFERROR(VLOOKUP($B158,блюда!$B$11:$I$65,5,FALSE)*$C158/100,"")</f>
        <v>11.6</v>
      </c>
      <c r="F158" s="62">
        <f>IFERROR(VLOOKUP($B158,блюда!$B$11:$I$65,6,FALSE)*$C158/100,"")</f>
        <v>3.08</v>
      </c>
      <c r="G158" s="62">
        <f>IFERROR(VLOOKUP($B158,блюда!$B$11:$I$65,7,FALSE)*$C158/100,"")</f>
        <v>162.38999999999999</v>
      </c>
      <c r="H158" s="62" t="str">
        <f>IFERROR(VLOOKUP($B158,блюда!$B$11:$I$65,8,FALSE),"")</f>
        <v>302 (4) / 587 (1)</v>
      </c>
    </row>
    <row r="159" spans="1:8" s="63" customFormat="1" ht="10.199999999999999" customHeight="1" x14ac:dyDescent="0.2">
      <c r="B159" s="60" t="s">
        <v>23</v>
      </c>
      <c r="C159" s="61">
        <v>200</v>
      </c>
      <c r="D159" s="62">
        <f>IFERROR(VLOOKUP($B159,блюда!$B$11:$I$65,4,FALSE)*$C159/100,"")</f>
        <v>0.2</v>
      </c>
      <c r="E159" s="62">
        <f>IFERROR(VLOOKUP($B159,блюда!$B$11:$I$65,5,FALSE)*$C159/100,"")</f>
        <v>0</v>
      </c>
      <c r="F159" s="62">
        <f>IFERROR(VLOOKUP($B159,блюда!$B$11:$I$65,6,FALSE)*$C159/100,"")</f>
        <v>6.5</v>
      </c>
      <c r="G159" s="62">
        <f>IFERROR(VLOOKUP($B159,блюда!$B$11:$I$65,7,FALSE)*$C159/100,"")</f>
        <v>26.4</v>
      </c>
      <c r="H159" s="62" t="str">
        <f>IFERROR(VLOOKUP($B159,блюда!$B$11:$I$65,8,FALSE),"")</f>
        <v>685 (1)</v>
      </c>
    </row>
    <row r="160" spans="1:8" ht="10.199999999999999" customHeight="1" x14ac:dyDescent="0.2">
      <c r="B160" s="60" t="s">
        <v>7</v>
      </c>
      <c r="C160" s="61">
        <v>30</v>
      </c>
      <c r="D160" s="62">
        <f>IFERROR(VLOOKUP($B160,блюда!$B$11:$I$65,4,FALSE)*$C160/100,"")</f>
        <v>2.7</v>
      </c>
      <c r="E160" s="62">
        <f>IFERROR(VLOOKUP($B160,блюда!$B$11:$I$65,5,FALSE)*$C160/100,"")</f>
        <v>0.3</v>
      </c>
      <c r="F160" s="62">
        <f>IFERROR(VLOOKUP($B160,блюда!$B$11:$I$65,6,FALSE)*$C160/100,"")</f>
        <v>17.100000000000001</v>
      </c>
      <c r="G160" s="62">
        <f>IFERROR(VLOOKUP($B160,блюда!$B$11:$I$65,7,FALSE)*$C160/100,"")</f>
        <v>94.8</v>
      </c>
      <c r="H160" s="62" t="str">
        <f>IFERROR(VLOOKUP($B160,блюда!$B$11:$I$65,8,FALSE),"")</f>
        <v>т/н</v>
      </c>
    </row>
    <row r="161" spans="1:10" ht="10.199999999999999" customHeight="1" x14ac:dyDescent="0.2">
      <c r="B161" s="60" t="s">
        <v>8</v>
      </c>
      <c r="C161" s="61">
        <v>30</v>
      </c>
      <c r="D161" s="62">
        <f>IFERROR(VLOOKUP($B161,блюда!$B$11:$I$65,4,FALSE)*$C161/100,"")</f>
        <v>0.3</v>
      </c>
      <c r="E161" s="62">
        <f>IFERROR(VLOOKUP($B161,блюда!$B$11:$I$65,5,FALSE)*$C161/100,"")</f>
        <v>0.3</v>
      </c>
      <c r="F161" s="62">
        <f>IFERROR(VLOOKUP($B161,блюда!$B$11:$I$65,6,FALSE)*$C161/100,"")</f>
        <v>9.9</v>
      </c>
      <c r="G161" s="62">
        <f>IFERROR(VLOOKUP($B161,блюда!$B$11:$I$65,7,FALSE)*$C161/100,"")</f>
        <v>81.900000000000006</v>
      </c>
      <c r="H161" s="62" t="str">
        <f>IFERROR(VLOOKUP($B161,блюда!$B$11:$I$65,8,FALSE),"")</f>
        <v>т/н</v>
      </c>
    </row>
    <row r="162" spans="1:10" ht="10.199999999999999" customHeight="1" x14ac:dyDescent="0.2">
      <c r="B162" s="60" t="s">
        <v>146</v>
      </c>
      <c r="C162" s="61">
        <v>60</v>
      </c>
      <c r="D162" s="62">
        <f>IFERROR(VLOOKUP($B162,блюда!$B$11:$I$65,4,FALSE)*$C162/100,"")</f>
        <v>4.74</v>
      </c>
      <c r="E162" s="62">
        <f>IFERROR(VLOOKUP($B162,блюда!$B$11:$I$65,5,FALSE)*$C162/100,"")</f>
        <v>2.4</v>
      </c>
      <c r="F162" s="62">
        <f>IFERROR(VLOOKUP($B162,блюда!$B$11:$I$65,6,FALSE)*$C162/100,"")</f>
        <v>33.6</v>
      </c>
      <c r="G162" s="62">
        <f>IFERROR(VLOOKUP($B162,блюда!$B$11:$I$65,7,FALSE)*$C162/100,"")</f>
        <v>174</v>
      </c>
      <c r="H162" s="62" t="str">
        <f>IFERROR(VLOOKUP($B162,блюда!$B$11:$I$65,8,FALSE),"")</f>
        <v>т/н</v>
      </c>
    </row>
    <row r="163" spans="1:10" x14ac:dyDescent="0.2">
      <c r="A163" s="67" t="s">
        <v>66</v>
      </c>
      <c r="B163" s="68"/>
      <c r="C163" s="66">
        <f>SUM(C156:C162)</f>
        <v>800</v>
      </c>
      <c r="D163" s="62">
        <f>SUM(D156:D162)</f>
        <v>27.32</v>
      </c>
      <c r="E163" s="62">
        <f>SUM(E156:E162)</f>
        <v>27.439999999999998</v>
      </c>
      <c r="F163" s="62">
        <f>SUM(F156:F162)</f>
        <v>104.62</v>
      </c>
      <c r="G163" s="69">
        <f>SUM(G156:G162)</f>
        <v>823.56999999999994</v>
      </c>
      <c r="H163" s="52"/>
    </row>
    <row r="164" spans="1:10" x14ac:dyDescent="0.2">
      <c r="A164" s="67" t="s">
        <v>67</v>
      </c>
      <c r="B164" s="68"/>
      <c r="C164" s="66">
        <f>SUM(C154,C163)</f>
        <v>1360</v>
      </c>
      <c r="D164" s="62">
        <f>SUM(D154,D163)</f>
        <v>40.58</v>
      </c>
      <c r="E164" s="62">
        <f>SUM(E154,E163)</f>
        <v>40.64</v>
      </c>
      <c r="F164" s="62">
        <f>SUM(F154,F163)</f>
        <v>198.82</v>
      </c>
      <c r="G164" s="69">
        <f>SUM(G154,G163)</f>
        <v>1416.27</v>
      </c>
      <c r="H164" s="52"/>
    </row>
    <row r="165" spans="1:10" x14ac:dyDescent="0.2">
      <c r="A165" s="74"/>
      <c r="B165" s="75"/>
      <c r="C165" s="74"/>
      <c r="D165" s="76"/>
      <c r="E165" s="76"/>
      <c r="F165" s="76"/>
      <c r="G165" s="77"/>
      <c r="H165" s="78"/>
    </row>
    <row r="166" spans="1:10" x14ac:dyDescent="0.2">
      <c r="A166" s="74"/>
      <c r="B166" s="75"/>
      <c r="C166" s="74"/>
      <c r="D166" s="76"/>
      <c r="E166" s="76"/>
      <c r="F166" s="76"/>
      <c r="G166" s="77"/>
      <c r="H166" s="78"/>
    </row>
    <row r="167" spans="1:10" x14ac:dyDescent="0.2">
      <c r="A167" s="74"/>
      <c r="B167" s="75"/>
      <c r="C167" s="74"/>
      <c r="D167" s="76"/>
      <c r="E167" s="76"/>
      <c r="F167" s="76"/>
      <c r="G167" s="77"/>
      <c r="H167" s="78"/>
    </row>
    <row r="168" spans="1:10" x14ac:dyDescent="0.2">
      <c r="A168" s="74"/>
      <c r="B168" s="75"/>
      <c r="C168" s="74"/>
      <c r="D168" s="76"/>
      <c r="E168" s="76"/>
      <c r="F168" s="76"/>
      <c r="G168" s="77"/>
      <c r="H168" s="78"/>
    </row>
    <row r="169" spans="1:10" x14ac:dyDescent="0.2">
      <c r="A169" s="74"/>
      <c r="B169" s="75"/>
      <c r="C169" s="74"/>
      <c r="D169" s="76"/>
      <c r="E169" s="76"/>
      <c r="F169" s="76"/>
      <c r="G169" s="77"/>
      <c r="H169" s="78"/>
    </row>
    <row r="174" spans="1:10" x14ac:dyDescent="0.2">
      <c r="A174" s="88" t="s">
        <v>134</v>
      </c>
      <c r="B174" s="88"/>
      <c r="C174" s="88"/>
      <c r="D174" s="88"/>
      <c r="E174" s="88"/>
      <c r="F174" s="88"/>
      <c r="G174" s="88"/>
      <c r="H174" s="88"/>
      <c r="I174" s="79"/>
      <c r="J174" s="79"/>
    </row>
    <row r="175" spans="1:10" x14ac:dyDescent="0.2">
      <c r="A175" s="90" t="s">
        <v>24</v>
      </c>
      <c r="B175" s="90"/>
      <c r="C175" s="90"/>
      <c r="D175" s="90"/>
      <c r="E175" s="90"/>
      <c r="F175" s="90"/>
      <c r="G175" s="90"/>
      <c r="H175" s="90"/>
      <c r="I175" s="90"/>
      <c r="J175" s="90"/>
    </row>
    <row r="176" spans="1:10" x14ac:dyDescent="0.2">
      <c r="A176" s="91"/>
      <c r="B176" s="91"/>
      <c r="C176" s="91"/>
      <c r="D176" s="91"/>
      <c r="E176" s="91"/>
      <c r="F176" s="91"/>
      <c r="G176" s="91"/>
      <c r="H176" s="91"/>
      <c r="I176" s="91"/>
      <c r="J176" s="91"/>
    </row>
    <row r="177" spans="1:10" x14ac:dyDescent="0.2">
      <c r="A177" s="41" t="s">
        <v>0</v>
      </c>
      <c r="B177" s="42"/>
      <c r="C177" s="71" t="s">
        <v>138</v>
      </c>
      <c r="D177" s="72" t="s">
        <v>139</v>
      </c>
      <c r="E177" s="72"/>
      <c r="F177" s="43" t="s">
        <v>30</v>
      </c>
      <c r="G177" s="70" t="s">
        <v>144</v>
      </c>
      <c r="H177" s="44" t="s">
        <v>136</v>
      </c>
      <c r="I177" s="79"/>
      <c r="J177" s="79"/>
    </row>
    <row r="178" spans="1:10" x14ac:dyDescent="0.2">
      <c r="A178" s="79"/>
      <c r="B178" s="42"/>
      <c r="C178" s="73" t="s">
        <v>140</v>
      </c>
      <c r="D178" s="45">
        <v>2</v>
      </c>
      <c r="E178" s="46"/>
      <c r="F178" s="79"/>
      <c r="G178" s="47"/>
      <c r="H178" s="48"/>
      <c r="I178" s="89"/>
      <c r="J178" s="89"/>
    </row>
    <row r="179" spans="1:10" ht="20.399999999999999" x14ac:dyDescent="0.2">
      <c r="A179" s="87" t="s">
        <v>26</v>
      </c>
      <c r="B179" s="87" t="s">
        <v>27</v>
      </c>
      <c r="C179" s="87" t="s">
        <v>28</v>
      </c>
      <c r="D179" s="87" t="s">
        <v>1</v>
      </c>
      <c r="E179" s="87"/>
      <c r="F179" s="87"/>
      <c r="G179" s="87" t="s">
        <v>2</v>
      </c>
      <c r="H179" s="50" t="s">
        <v>29</v>
      </c>
    </row>
    <row r="180" spans="1:10" x14ac:dyDescent="0.2">
      <c r="A180" s="87"/>
      <c r="B180" s="87"/>
      <c r="C180" s="87"/>
      <c r="D180" s="80" t="s">
        <v>3</v>
      </c>
      <c r="E180" s="80" t="s">
        <v>4</v>
      </c>
      <c r="F180" s="80" t="s">
        <v>5</v>
      </c>
      <c r="G180" s="87"/>
      <c r="H180" s="52"/>
    </row>
    <row r="181" spans="1:10" x14ac:dyDescent="0.2">
      <c r="A181" s="53">
        <v>1</v>
      </c>
      <c r="B181" s="53">
        <v>2</v>
      </c>
      <c r="C181" s="53">
        <v>3</v>
      </c>
      <c r="D181" s="53">
        <v>4</v>
      </c>
      <c r="E181" s="53">
        <v>5</v>
      </c>
      <c r="F181" s="53">
        <v>6</v>
      </c>
      <c r="G181" s="53">
        <v>7</v>
      </c>
      <c r="H181" s="54"/>
    </row>
    <row r="182" spans="1:10" ht="10.199999999999999" customHeight="1" x14ac:dyDescent="0.2">
      <c r="A182" s="55" t="s">
        <v>50</v>
      </c>
      <c r="B182" s="56"/>
      <c r="C182" s="57"/>
      <c r="D182" s="57"/>
      <c r="E182" s="57"/>
      <c r="F182" s="57"/>
      <c r="G182" s="58"/>
      <c r="H182" s="59"/>
    </row>
    <row r="183" spans="1:10" ht="10.199999999999999" customHeight="1" x14ac:dyDescent="0.2">
      <c r="B183" s="60" t="s">
        <v>108</v>
      </c>
      <c r="C183" s="61">
        <v>40</v>
      </c>
      <c r="D183" s="62">
        <f>IFERROR(VLOOKUP($B183,блюда!$B$11:$I$65,4,FALSE)*$C183/100,"")</f>
        <v>1</v>
      </c>
      <c r="E183" s="62">
        <f>IFERROR(VLOOKUP($B183,блюда!$B$11:$I$65,5,FALSE)*$C183/100,"")</f>
        <v>9</v>
      </c>
      <c r="F183" s="62">
        <f>IFERROR(VLOOKUP($B183,блюда!$B$11:$I$65,6,FALSE)*$C183/100,"")</f>
        <v>7</v>
      </c>
      <c r="G183" s="62">
        <f>IFERROR(VLOOKUP($B183,блюда!$B$11:$I$65,7,FALSE)*$C183/100,"")</f>
        <v>115</v>
      </c>
      <c r="H183" s="62" t="str">
        <f>IFERROR(VLOOKUP($B183,блюда!$B$11:$I$65,8,FALSE),"")</f>
        <v>1(1)</v>
      </c>
    </row>
    <row r="184" spans="1:10" ht="10.199999999999999" customHeight="1" x14ac:dyDescent="0.2">
      <c r="B184" s="60" t="s">
        <v>115</v>
      </c>
      <c r="C184" s="61">
        <v>200</v>
      </c>
      <c r="D184" s="62">
        <f>IFERROR(VLOOKUP($B184,блюда!$B$11:$I$65,4,FALSE)*$C184/100,"")</f>
        <v>6.4</v>
      </c>
      <c r="E184" s="62">
        <f>IFERROR(VLOOKUP($B184,блюда!$B$11:$I$65,5,FALSE)*$C184/100,"")</f>
        <v>2.8</v>
      </c>
      <c r="F184" s="62">
        <f>IFERROR(VLOOKUP($B184,блюда!$B$11:$I$65,6,FALSE)*$C184/100,"")</f>
        <v>46</v>
      </c>
      <c r="G184" s="62">
        <f>IFERROR(VLOOKUP($B184,блюда!$B$11:$I$65,7,FALSE)*$C184/100,"")</f>
        <v>220</v>
      </c>
      <c r="H184" s="62" t="str">
        <f>IFERROR(VLOOKUP($B184,блюда!$B$11:$I$65,8,FALSE),"")</f>
        <v>54-2к-2020 (8)</v>
      </c>
    </row>
    <row r="185" spans="1:10" s="63" customFormat="1" ht="10.199999999999999" customHeight="1" x14ac:dyDescent="0.2">
      <c r="B185" s="60" t="s">
        <v>57</v>
      </c>
      <c r="C185" s="61">
        <v>200</v>
      </c>
      <c r="D185" s="62">
        <f>IFERROR(VLOOKUP($B185,блюда!$B$11:$I$65,4,FALSE)*$C185/100,"")</f>
        <v>3.8</v>
      </c>
      <c r="E185" s="62">
        <f>IFERROR(VLOOKUP($B185,блюда!$B$11:$I$65,5,FALSE)*$C185/100,"")</f>
        <v>3.6</v>
      </c>
      <c r="F185" s="62">
        <f>IFERROR(VLOOKUP($B185,блюда!$B$11:$I$65,6,FALSE)*$C185/100,"")</f>
        <v>11.2</v>
      </c>
      <c r="G185" s="62">
        <f>IFERROR(VLOOKUP($B185,блюда!$B$11:$I$65,7,FALSE)*$C185/100,"")</f>
        <v>90.8</v>
      </c>
      <c r="H185" s="62" t="str">
        <f>IFERROR(VLOOKUP($B185,блюда!$B$11:$I$65,8,FALSE),"")</f>
        <v>379(3)</v>
      </c>
    </row>
    <row r="186" spans="1:10" s="63" customFormat="1" ht="10.199999999999999" customHeight="1" x14ac:dyDescent="0.2">
      <c r="B186" s="60" t="s">
        <v>8</v>
      </c>
      <c r="C186" s="61">
        <v>30</v>
      </c>
      <c r="D186" s="62">
        <f>IFERROR(VLOOKUP($B186,блюда!$B$11:$I$65,4,FALSE)*$C186/100,"")</f>
        <v>0.3</v>
      </c>
      <c r="E186" s="62">
        <f>IFERROR(VLOOKUP($B186,блюда!$B$11:$I$65,5,FALSE)*$C186/100,"")</f>
        <v>0.3</v>
      </c>
      <c r="F186" s="62">
        <f>IFERROR(VLOOKUP($B186,блюда!$B$11:$I$65,6,FALSE)*$C186/100,"")</f>
        <v>9.9</v>
      </c>
      <c r="G186" s="62">
        <f>IFERROR(VLOOKUP($B186,блюда!$B$11:$I$65,7,FALSE)*$C186/100,"")</f>
        <v>81.900000000000006</v>
      </c>
      <c r="H186" s="62" t="str">
        <f>IFERROR(VLOOKUP($B186,блюда!$B$11:$I$65,8,FALSE),"")</f>
        <v>т/н</v>
      </c>
    </row>
    <row r="187" spans="1:10" s="63" customFormat="1" ht="10.199999999999999" customHeight="1" x14ac:dyDescent="0.2">
      <c r="B187" s="60" t="s">
        <v>124</v>
      </c>
      <c r="C187" s="61">
        <v>50</v>
      </c>
      <c r="D187" s="62">
        <f>IFERROR(VLOOKUP($B187,блюда!$B$11:$I$65,4,FALSE)*$C187/100,"")</f>
        <v>0.2</v>
      </c>
      <c r="E187" s="62">
        <f>IFERROR(VLOOKUP($B187,блюда!$B$11:$I$65,5,FALSE)*$C187/100,"")</f>
        <v>0.2</v>
      </c>
      <c r="F187" s="62">
        <f>IFERROR(VLOOKUP($B187,блюда!$B$11:$I$65,6,FALSE)*$C187/100,"")</f>
        <v>4.9000000000000004</v>
      </c>
      <c r="G187" s="62">
        <f>IFERROR(VLOOKUP($B187,блюда!$B$11:$I$65,7,FALSE)*$C187/100,"")</f>
        <v>220</v>
      </c>
      <c r="H187" s="62" t="str">
        <f>IFERROR(VLOOKUP($B187,блюда!$B$11:$I$65,8,FALSE),"")</f>
        <v>т/н</v>
      </c>
    </row>
    <row r="188" spans="1:10" s="63" customFormat="1" ht="10.199999999999999" customHeight="1" x14ac:dyDescent="0.2">
      <c r="B188" s="60"/>
      <c r="C188" s="61"/>
      <c r="D188" s="62" t="str">
        <f>IFERROR(VLOOKUP($B188,блюда!$B$11:$I$65,4,FALSE)*$C188/100,"")</f>
        <v/>
      </c>
      <c r="E188" s="62" t="str">
        <f>IFERROR(VLOOKUP($B188,блюда!$B$11:$I$65,5,FALSE)*$C188/100,"")</f>
        <v/>
      </c>
      <c r="F188" s="62" t="str">
        <f>IFERROR(VLOOKUP($B188,блюда!$B$11:$I$65,6,FALSE)*$C188/100,"")</f>
        <v/>
      </c>
      <c r="G188" s="62" t="str">
        <f>IFERROR(VLOOKUP($B188,блюда!$B$11:$I$65,7,FALSE)*$C188/100,"")</f>
        <v/>
      </c>
      <c r="H188" s="62" t="str">
        <f>IFERROR(VLOOKUP($B188,блюда!$B$11:$I$65,8,FALSE),"")</f>
        <v/>
      </c>
    </row>
    <row r="189" spans="1:10" ht="10.199999999999999" customHeight="1" x14ac:dyDescent="0.2">
      <c r="A189" s="64" t="s">
        <v>65</v>
      </c>
      <c r="B189" s="65"/>
      <c r="C189" s="66">
        <f>SUM(C183:C188)</f>
        <v>520</v>
      </c>
      <c r="D189" s="62">
        <f>SUM(D183:D188)</f>
        <v>11.7</v>
      </c>
      <c r="E189" s="62">
        <f>SUM(E183:E188)</f>
        <v>15.9</v>
      </c>
      <c r="F189" s="62">
        <f>SUM(F183:F188)</f>
        <v>79.000000000000014</v>
      </c>
      <c r="G189" s="69">
        <f>SUM(G183:G188)</f>
        <v>727.7</v>
      </c>
      <c r="H189" s="52"/>
    </row>
    <row r="190" spans="1:10" ht="10.199999999999999" customHeight="1" x14ac:dyDescent="0.2">
      <c r="A190" s="55" t="s">
        <v>10</v>
      </c>
      <c r="B190" s="56"/>
      <c r="C190" s="57"/>
      <c r="D190" s="57"/>
      <c r="E190" s="57"/>
      <c r="F190" s="57"/>
      <c r="G190" s="58"/>
      <c r="H190" s="59"/>
    </row>
    <row r="191" spans="1:10" ht="10.199999999999999" customHeight="1" x14ac:dyDescent="0.2">
      <c r="B191" s="60" t="s">
        <v>9</v>
      </c>
      <c r="C191" s="61">
        <v>250</v>
      </c>
      <c r="D191" s="62">
        <f>IFERROR(VLOOKUP($B191,блюда!$B$11:$I$65,4,FALSE)*$C191/100,"")</f>
        <v>10</v>
      </c>
      <c r="E191" s="62">
        <f>IFERROR(VLOOKUP($B191,блюда!$B$11:$I$65,5,FALSE)*$C191/100,"")</f>
        <v>5</v>
      </c>
      <c r="F191" s="62">
        <f>IFERROR(VLOOKUP($B191,блюда!$B$11:$I$65,6,FALSE)*$C191/100,"")</f>
        <v>17.5</v>
      </c>
      <c r="G191" s="62">
        <f>IFERROR(VLOOKUP($B191,блюда!$B$11:$I$65,7,FALSE)*$C191/100,"")</f>
        <v>155</v>
      </c>
      <c r="H191" s="62" t="str">
        <f>IFERROR(VLOOKUP($B191,блюда!$B$11:$I$65,8,FALSE),"")</f>
        <v>87 (5)</v>
      </c>
    </row>
    <row r="192" spans="1:10" ht="10.199999999999999" customHeight="1" x14ac:dyDescent="0.2">
      <c r="B192" s="60" t="s">
        <v>81</v>
      </c>
      <c r="C192" s="61">
        <v>180</v>
      </c>
      <c r="D192" s="62">
        <f>IFERROR(VLOOKUP($B192,блюда!$B$11:$I$65,4,FALSE)*$C192/100,"")</f>
        <v>5.94</v>
      </c>
      <c r="E192" s="62">
        <f>IFERROR(VLOOKUP($B192,блюда!$B$11:$I$65,5,FALSE)*$C192/100,"")</f>
        <v>5.94</v>
      </c>
      <c r="F192" s="62">
        <f>IFERROR(VLOOKUP($B192,блюда!$B$11:$I$65,6,FALSE)*$C192/100,"")</f>
        <v>38.159999999999997</v>
      </c>
      <c r="G192" s="62">
        <f>IFERROR(VLOOKUP($B192,блюда!$B$11:$I$65,7,FALSE)*$C192/100,"")</f>
        <v>250.2</v>
      </c>
      <c r="H192" s="62" t="str">
        <f>IFERROR(VLOOKUP($B192,блюда!$B$11:$I$65,8,FALSE),"")</f>
        <v>203 (2)</v>
      </c>
    </row>
    <row r="193" spans="1:10" s="63" customFormat="1" ht="10.199999999999999" customHeight="1" x14ac:dyDescent="0.2">
      <c r="B193" s="60" t="s">
        <v>22</v>
      </c>
      <c r="C193" s="61">
        <v>100</v>
      </c>
      <c r="D193" s="62">
        <f>IFERROR(VLOOKUP($B193,блюда!$B$11:$I$65,4,FALSE)*$C193/100,"")</f>
        <v>19.329999999999998</v>
      </c>
      <c r="E193" s="62">
        <f>IFERROR(VLOOKUP($B193,блюда!$B$11:$I$65,5,FALSE)*$C193/100,"")</f>
        <v>4.92</v>
      </c>
      <c r="F193" s="62">
        <f>IFERROR(VLOOKUP($B193,блюда!$B$11:$I$65,6,FALSE)*$C193/100,"")</f>
        <v>12.67</v>
      </c>
      <c r="G193" s="62">
        <f>IFERROR(VLOOKUP($B193,блюда!$B$11:$I$65,7,FALSE)*$C193/100,"")</f>
        <v>171.07</v>
      </c>
      <c r="H193" s="62" t="str">
        <f>IFERROR(VLOOKUP($B193,блюда!$B$11:$I$65,8,FALSE),"")</f>
        <v>295 (3)</v>
      </c>
    </row>
    <row r="194" spans="1:10" s="63" customFormat="1" ht="10.199999999999999" customHeight="1" x14ac:dyDescent="0.2">
      <c r="B194" s="60" t="s">
        <v>12</v>
      </c>
      <c r="C194" s="61">
        <v>200</v>
      </c>
      <c r="D194" s="62">
        <f>IFERROR(VLOOKUP($B194,блюда!$B$11:$I$65,4,FALSE)*$C194/100,"")</f>
        <v>0.6</v>
      </c>
      <c r="E194" s="62">
        <f>IFERROR(VLOOKUP($B194,блюда!$B$11:$I$65,5,FALSE)*$C194/100,"")</f>
        <v>0</v>
      </c>
      <c r="F194" s="62">
        <f>IFERROR(VLOOKUP($B194,блюда!$B$11:$I$65,6,FALSE)*$C194/100,"")</f>
        <v>22.8</v>
      </c>
      <c r="G194" s="62">
        <f>IFERROR(VLOOKUP($B194,блюда!$B$11:$I$65,7,FALSE)*$C194/100,"")</f>
        <v>93.2</v>
      </c>
      <c r="H194" s="62" t="str">
        <f>IFERROR(VLOOKUP($B194,блюда!$B$11:$I$65,8,FALSE),"")</f>
        <v>349 (3)</v>
      </c>
    </row>
    <row r="195" spans="1:10" ht="10.199999999999999" customHeight="1" x14ac:dyDescent="0.2">
      <c r="B195" s="60" t="s">
        <v>7</v>
      </c>
      <c r="C195" s="61">
        <v>30</v>
      </c>
      <c r="D195" s="62">
        <f>IFERROR(VLOOKUP($B195,блюда!$B$11:$I$65,4,FALSE)*$C195/100,"")</f>
        <v>2.7</v>
      </c>
      <c r="E195" s="62">
        <f>IFERROR(VLOOKUP($B195,блюда!$B$11:$I$65,5,FALSE)*$C195/100,"")</f>
        <v>0.3</v>
      </c>
      <c r="F195" s="62">
        <f>IFERROR(VLOOKUP($B195,блюда!$B$11:$I$65,6,FALSE)*$C195/100,"")</f>
        <v>17.100000000000001</v>
      </c>
      <c r="G195" s="62">
        <f>IFERROR(VLOOKUP($B195,блюда!$B$11:$I$65,7,FALSE)*$C195/100,"")</f>
        <v>94.8</v>
      </c>
      <c r="H195" s="62" t="str">
        <f>IFERROR(VLOOKUP($B195,блюда!$B$11:$I$65,8,FALSE),"")</f>
        <v>т/н</v>
      </c>
    </row>
    <row r="196" spans="1:10" ht="10.199999999999999" customHeight="1" x14ac:dyDescent="0.2">
      <c r="B196" s="60" t="s">
        <v>8</v>
      </c>
      <c r="C196" s="61">
        <v>30</v>
      </c>
      <c r="D196" s="62">
        <f>IFERROR(VLOOKUP($B196,блюда!$B$11:$I$65,4,FALSE)*$C196/100,"")</f>
        <v>0.3</v>
      </c>
      <c r="E196" s="62">
        <f>IFERROR(VLOOKUP($B196,блюда!$B$11:$I$65,5,FALSE)*$C196/100,"")</f>
        <v>0.3</v>
      </c>
      <c r="F196" s="62">
        <f>IFERROR(VLOOKUP($B196,блюда!$B$11:$I$65,6,FALSE)*$C196/100,"")</f>
        <v>9.9</v>
      </c>
      <c r="G196" s="62">
        <f>IFERROR(VLOOKUP($B196,блюда!$B$11:$I$65,7,FALSE)*$C196/100,"")</f>
        <v>81.900000000000006</v>
      </c>
      <c r="H196" s="62" t="str">
        <f>IFERROR(VLOOKUP($B196,блюда!$B$11:$I$65,8,FALSE),"")</f>
        <v>т/н</v>
      </c>
    </row>
    <row r="197" spans="1:10" ht="10.199999999999999" customHeight="1" x14ac:dyDescent="0.2">
      <c r="B197" s="60"/>
      <c r="C197" s="61"/>
      <c r="D197" s="62" t="str">
        <f>IFERROR(VLOOKUP($B197,блюда!$B$11:$I$65,4,FALSE)*$C197/100,"")</f>
        <v/>
      </c>
      <c r="E197" s="62" t="str">
        <f>IFERROR(VLOOKUP($B197,блюда!$B$11:$I$65,5,FALSE)*$C197/100,"")</f>
        <v/>
      </c>
      <c r="F197" s="62" t="str">
        <f>IFERROR(VLOOKUP($B197,блюда!$B$11:$I$65,6,FALSE)*$C197/100,"")</f>
        <v/>
      </c>
      <c r="G197" s="62" t="str">
        <f>IFERROR(VLOOKUP($B197,блюда!$B$11:$I$65,7,FALSE)*$C197/100,"")</f>
        <v/>
      </c>
      <c r="H197" s="62" t="str">
        <f>IFERROR(VLOOKUP($B197,блюда!$B$11:$I$65,8,FALSE),"")</f>
        <v/>
      </c>
    </row>
    <row r="198" spans="1:10" x14ac:dyDescent="0.2">
      <c r="A198" s="67" t="s">
        <v>66</v>
      </c>
      <c r="B198" s="68"/>
      <c r="C198" s="66">
        <f>SUM(C191:C197)</f>
        <v>790</v>
      </c>
      <c r="D198" s="62">
        <f>SUM(D191:D197)</f>
        <v>38.869999999999997</v>
      </c>
      <c r="E198" s="62">
        <f>SUM(E191:E197)</f>
        <v>16.46</v>
      </c>
      <c r="F198" s="62">
        <f>SUM(F191:F197)</f>
        <v>118.13</v>
      </c>
      <c r="G198" s="69">
        <f>SUM(G191:G197)</f>
        <v>846.17</v>
      </c>
      <c r="H198" s="52"/>
    </row>
    <row r="199" spans="1:10" x14ac:dyDescent="0.2">
      <c r="A199" s="67" t="s">
        <v>67</v>
      </c>
      <c r="B199" s="68"/>
      <c r="C199" s="66">
        <f>SUM(C189,C198)</f>
        <v>1310</v>
      </c>
      <c r="D199" s="62">
        <f>SUM(D189,D198)</f>
        <v>50.569999999999993</v>
      </c>
      <c r="E199" s="62">
        <f>SUM(E189,E198)</f>
        <v>32.36</v>
      </c>
      <c r="F199" s="62">
        <f>SUM(F189,F198)</f>
        <v>197.13</v>
      </c>
      <c r="G199" s="69">
        <f>SUM(G189,G198)</f>
        <v>1573.87</v>
      </c>
      <c r="H199" s="52"/>
    </row>
    <row r="200" spans="1:10" x14ac:dyDescent="0.2">
      <c r="A200" s="74"/>
      <c r="B200" s="75"/>
      <c r="C200" s="74"/>
      <c r="D200" s="76"/>
      <c r="E200" s="76"/>
      <c r="F200" s="76"/>
      <c r="G200" s="77"/>
      <c r="H200" s="78"/>
    </row>
    <row r="201" spans="1:10" x14ac:dyDescent="0.2">
      <c r="A201" s="74"/>
      <c r="B201" s="75"/>
      <c r="C201" s="74"/>
      <c r="D201" s="76"/>
      <c r="E201" s="76"/>
      <c r="F201" s="76"/>
      <c r="G201" s="77"/>
      <c r="H201" s="78"/>
    </row>
    <row r="202" spans="1:10" x14ac:dyDescent="0.2">
      <c r="A202" s="74"/>
      <c r="B202" s="75"/>
      <c r="C202" s="74"/>
      <c r="D202" s="76"/>
      <c r="E202" s="76"/>
      <c r="F202" s="76"/>
      <c r="G202" s="77"/>
      <c r="H202" s="78"/>
    </row>
    <row r="203" spans="1:10" x14ac:dyDescent="0.2">
      <c r="A203" s="74"/>
      <c r="B203" s="75"/>
      <c r="C203" s="74"/>
      <c r="D203" s="76"/>
      <c r="E203" s="76"/>
      <c r="F203" s="76"/>
      <c r="G203" s="77"/>
      <c r="H203" s="78"/>
    </row>
    <row r="208" spans="1:10" x14ac:dyDescent="0.2">
      <c r="A208" s="88" t="s">
        <v>134</v>
      </c>
      <c r="B208" s="88"/>
      <c r="C208" s="88"/>
      <c r="D208" s="88"/>
      <c r="E208" s="88"/>
      <c r="F208" s="88"/>
      <c r="G208" s="88"/>
      <c r="H208" s="88"/>
      <c r="I208" s="79"/>
      <c r="J208" s="79"/>
    </row>
    <row r="209" spans="1:10" x14ac:dyDescent="0.2">
      <c r="A209" s="90" t="s">
        <v>24</v>
      </c>
      <c r="B209" s="90"/>
      <c r="C209" s="90"/>
      <c r="D209" s="90"/>
      <c r="E209" s="90"/>
      <c r="F209" s="90"/>
      <c r="G209" s="90"/>
      <c r="H209" s="90"/>
      <c r="I209" s="90"/>
      <c r="J209" s="90"/>
    </row>
    <row r="210" spans="1:10" x14ac:dyDescent="0.2">
      <c r="A210" s="91"/>
      <c r="B210" s="91"/>
      <c r="C210" s="91"/>
      <c r="D210" s="91"/>
      <c r="E210" s="91"/>
      <c r="F210" s="91"/>
      <c r="G210" s="91"/>
      <c r="H210" s="91"/>
      <c r="I210" s="91"/>
      <c r="J210" s="91"/>
    </row>
    <row r="211" spans="1:10" x14ac:dyDescent="0.2">
      <c r="A211" s="41" t="s">
        <v>0</v>
      </c>
      <c r="B211" s="42"/>
      <c r="C211" s="71" t="s">
        <v>138</v>
      </c>
      <c r="D211" s="72" t="s">
        <v>137</v>
      </c>
      <c r="E211" s="72"/>
      <c r="F211" s="43" t="s">
        <v>30</v>
      </c>
      <c r="G211" s="70" t="s">
        <v>144</v>
      </c>
      <c r="H211" s="44" t="s">
        <v>136</v>
      </c>
      <c r="I211" s="79"/>
      <c r="J211" s="79"/>
    </row>
    <row r="212" spans="1:10" x14ac:dyDescent="0.2">
      <c r="A212" s="79"/>
      <c r="B212" s="42"/>
      <c r="C212" s="73" t="s">
        <v>140</v>
      </c>
      <c r="D212" s="45">
        <v>2</v>
      </c>
      <c r="E212" s="46"/>
      <c r="F212" s="79"/>
      <c r="G212" s="47"/>
      <c r="H212" s="48"/>
      <c r="I212" s="89"/>
      <c r="J212" s="89"/>
    </row>
    <row r="213" spans="1:10" ht="20.399999999999999" x14ac:dyDescent="0.2">
      <c r="A213" s="87" t="s">
        <v>26</v>
      </c>
      <c r="B213" s="87" t="s">
        <v>27</v>
      </c>
      <c r="C213" s="87" t="s">
        <v>28</v>
      </c>
      <c r="D213" s="87" t="s">
        <v>1</v>
      </c>
      <c r="E213" s="87"/>
      <c r="F213" s="87"/>
      <c r="G213" s="87" t="s">
        <v>2</v>
      </c>
      <c r="H213" s="50" t="s">
        <v>29</v>
      </c>
    </row>
    <row r="214" spans="1:10" x14ac:dyDescent="0.2">
      <c r="A214" s="87"/>
      <c r="B214" s="87"/>
      <c r="C214" s="87"/>
      <c r="D214" s="80" t="s">
        <v>3</v>
      </c>
      <c r="E214" s="80" t="s">
        <v>4</v>
      </c>
      <c r="F214" s="80" t="s">
        <v>5</v>
      </c>
      <c r="G214" s="87"/>
      <c r="H214" s="52"/>
    </row>
    <row r="215" spans="1:10" x14ac:dyDescent="0.2">
      <c r="A215" s="53">
        <v>1</v>
      </c>
      <c r="B215" s="53">
        <v>2</v>
      </c>
      <c r="C215" s="53">
        <v>3</v>
      </c>
      <c r="D215" s="53">
        <v>4</v>
      </c>
      <c r="E215" s="53">
        <v>5</v>
      </c>
      <c r="F215" s="53">
        <v>6</v>
      </c>
      <c r="G215" s="53">
        <v>7</v>
      </c>
      <c r="H215" s="54"/>
    </row>
    <row r="216" spans="1:10" ht="10.199999999999999" customHeight="1" x14ac:dyDescent="0.2">
      <c r="A216" s="55" t="s">
        <v>50</v>
      </c>
      <c r="B216" s="56"/>
      <c r="C216" s="57"/>
      <c r="D216" s="57"/>
      <c r="E216" s="57"/>
      <c r="F216" s="57"/>
      <c r="G216" s="58"/>
      <c r="H216" s="59"/>
    </row>
    <row r="217" spans="1:10" ht="10.199999999999999" customHeight="1" x14ac:dyDescent="0.2">
      <c r="B217" s="60" t="s">
        <v>61</v>
      </c>
      <c r="C217" s="61">
        <v>40</v>
      </c>
      <c r="D217" s="62">
        <f>IFERROR(VLOOKUP($B217,блюда!$B$11:$I$65,4,FALSE)*$C217/100,"")</f>
        <v>5</v>
      </c>
      <c r="E217" s="62">
        <f>IFERROR(VLOOKUP($B217,блюда!$B$11:$I$65,5,FALSE)*$C217/100,"")</f>
        <v>5</v>
      </c>
      <c r="F217" s="62">
        <f>IFERROR(VLOOKUP($B217,блюда!$B$11:$I$65,6,FALSE)*$C217/100,"")</f>
        <v>0.3</v>
      </c>
      <c r="G217" s="62">
        <f>IFERROR(VLOOKUP($B217,блюда!$B$11:$I$65,7,FALSE)*$C217/100,"")</f>
        <v>63</v>
      </c>
      <c r="H217" s="62" t="str">
        <f>IFERROR(VLOOKUP($B217,блюда!$B$11:$I$65,8,FALSE),"")</f>
        <v>337 (1)</v>
      </c>
    </row>
    <row r="218" spans="1:10" ht="10.199999999999999" customHeight="1" x14ac:dyDescent="0.2">
      <c r="B218" s="60" t="s">
        <v>60</v>
      </c>
      <c r="C218" s="61">
        <v>200</v>
      </c>
      <c r="D218" s="62">
        <f>IFERROR(VLOOKUP($B218,блюда!$B$11:$I$65,4,FALSE)*$C218/100,"")</f>
        <v>7.86</v>
      </c>
      <c r="E218" s="62">
        <f>IFERROR(VLOOKUP($B218,блюда!$B$11:$I$65,5,FALSE)*$C218/100,"")</f>
        <v>10.199999999999999</v>
      </c>
      <c r="F218" s="62">
        <f>IFERROR(VLOOKUP($B218,блюда!$B$11:$I$65,6,FALSE)*$C218/100,"")</f>
        <v>49.4</v>
      </c>
      <c r="G218" s="62">
        <f>IFERROR(VLOOKUP($B218,блюда!$B$11:$I$65,7,FALSE)*$C218/100,"")</f>
        <v>320</v>
      </c>
      <c r="H218" s="62" t="str">
        <f>IFERROR(VLOOKUP($B218,блюда!$B$11:$I$65,8,FALSE),"")</f>
        <v>1⁵</v>
      </c>
    </row>
    <row r="219" spans="1:10" s="63" customFormat="1" ht="10.199999999999999" customHeight="1" x14ac:dyDescent="0.2">
      <c r="B219" s="60" t="s">
        <v>6</v>
      </c>
      <c r="C219" s="61">
        <v>200</v>
      </c>
      <c r="D219" s="62">
        <f>IFERROR(VLOOKUP($B219,блюда!$B$11:$I$65,4,FALSE)*$C219/100,"")</f>
        <v>4.5999999999999996</v>
      </c>
      <c r="E219" s="62">
        <f>IFERROR(VLOOKUP($B219,блюда!$B$11:$I$65,5,FALSE)*$C219/100,"")</f>
        <v>4.4000000000000004</v>
      </c>
      <c r="F219" s="62">
        <f>IFERROR(VLOOKUP($B219,блюда!$B$11:$I$65,6,FALSE)*$C219/100,"")</f>
        <v>12.4</v>
      </c>
      <c r="G219" s="62">
        <f>IFERROR(VLOOKUP($B219,блюда!$B$11:$I$65,7,FALSE)*$C219/100,"")</f>
        <v>106.8</v>
      </c>
      <c r="H219" s="62" t="str">
        <f>IFERROR(VLOOKUP($B219,блюда!$B$11:$I$65,8,FALSE),"")</f>
        <v>693 (1)</v>
      </c>
    </row>
    <row r="220" spans="1:10" s="63" customFormat="1" ht="10.199999999999999" customHeight="1" x14ac:dyDescent="0.2">
      <c r="B220" s="60" t="s">
        <v>7</v>
      </c>
      <c r="C220" s="61">
        <v>30</v>
      </c>
      <c r="D220" s="62">
        <f>IFERROR(VLOOKUP($B220,блюда!$B$11:$I$65,4,FALSE)*$C220/100,"")</f>
        <v>2.7</v>
      </c>
      <c r="E220" s="62">
        <f>IFERROR(VLOOKUP($B220,блюда!$B$11:$I$65,5,FALSE)*$C220/100,"")</f>
        <v>0.3</v>
      </c>
      <c r="F220" s="62">
        <f>IFERROR(VLOOKUP($B220,блюда!$B$11:$I$65,6,FALSE)*$C220/100,"")</f>
        <v>17.100000000000001</v>
      </c>
      <c r="G220" s="62">
        <f>IFERROR(VLOOKUP($B220,блюда!$B$11:$I$65,7,FALSE)*$C220/100,"")</f>
        <v>94.8</v>
      </c>
      <c r="H220" s="62" t="str">
        <f>IFERROR(VLOOKUP($B220,блюда!$B$11:$I$65,8,FALSE),"")</f>
        <v>т/н</v>
      </c>
    </row>
    <row r="221" spans="1:10" s="63" customFormat="1" ht="10.199999999999999" customHeight="1" x14ac:dyDescent="0.2">
      <c r="B221" s="60" t="s">
        <v>8</v>
      </c>
      <c r="C221" s="61">
        <v>30</v>
      </c>
      <c r="D221" s="62">
        <f>IFERROR(VLOOKUP($B221,блюда!$B$11:$I$65,4,FALSE)*$C221/100,"")</f>
        <v>0.3</v>
      </c>
      <c r="E221" s="62">
        <f>IFERROR(VLOOKUP($B221,блюда!$B$11:$I$65,5,FALSE)*$C221/100,"")</f>
        <v>0.3</v>
      </c>
      <c r="F221" s="62">
        <f>IFERROR(VLOOKUP($B221,блюда!$B$11:$I$65,6,FALSE)*$C221/100,"")</f>
        <v>9.9</v>
      </c>
      <c r="G221" s="62">
        <f>IFERROR(VLOOKUP($B221,блюда!$B$11:$I$65,7,FALSE)*$C221/100,"")</f>
        <v>81.900000000000006</v>
      </c>
      <c r="H221" s="62" t="str">
        <f>IFERROR(VLOOKUP($B221,блюда!$B$11:$I$65,8,FALSE),"")</f>
        <v>т/н</v>
      </c>
    </row>
    <row r="222" spans="1:10" s="63" customFormat="1" ht="10.199999999999999" customHeight="1" x14ac:dyDescent="0.2">
      <c r="B222" s="60" t="s">
        <v>126</v>
      </c>
      <c r="C222" s="61">
        <v>60</v>
      </c>
      <c r="D222" s="62">
        <f>IFERROR(VLOOKUP($B222,блюда!$B$11:$I$65,4,FALSE)*$C222/100,"")</f>
        <v>4.2</v>
      </c>
      <c r="E222" s="62">
        <f>IFERROR(VLOOKUP($B222,блюда!$B$11:$I$65,5,FALSE)*$C222/100,"")</f>
        <v>4.8</v>
      </c>
      <c r="F222" s="62">
        <f>IFERROR(VLOOKUP($B222,блюда!$B$11:$I$65,6,FALSE)*$C222/100,"")</f>
        <v>21</v>
      </c>
      <c r="G222" s="62">
        <f>IFERROR(VLOOKUP($B222,блюда!$B$11:$I$65,7,FALSE)*$C222/100,"")</f>
        <v>105</v>
      </c>
      <c r="H222" s="62" t="str">
        <f>IFERROR(VLOOKUP($B222,блюда!$B$11:$I$65,8,FALSE),"")</f>
        <v>т/н</v>
      </c>
    </row>
    <row r="223" spans="1:10" ht="10.199999999999999" customHeight="1" x14ac:dyDescent="0.2">
      <c r="A223" s="64" t="s">
        <v>65</v>
      </c>
      <c r="B223" s="65"/>
      <c r="C223" s="66">
        <f>SUM(C217:C222)</f>
        <v>560</v>
      </c>
      <c r="D223" s="62">
        <f>SUM(D217:D222)</f>
        <v>24.66</v>
      </c>
      <c r="E223" s="62">
        <f>SUM(E217:E222)</f>
        <v>25.000000000000004</v>
      </c>
      <c r="F223" s="62">
        <f>SUM(F217:F222)</f>
        <v>110.1</v>
      </c>
      <c r="G223" s="69">
        <f>SUM(G217:G222)</f>
        <v>771.5</v>
      </c>
      <c r="H223" s="52"/>
    </row>
    <row r="224" spans="1:10" ht="10.199999999999999" customHeight="1" x14ac:dyDescent="0.2">
      <c r="A224" s="55" t="s">
        <v>10</v>
      </c>
      <c r="B224" s="56"/>
      <c r="C224" s="57"/>
      <c r="D224" s="57"/>
      <c r="E224" s="57"/>
      <c r="F224" s="57"/>
      <c r="G224" s="58"/>
      <c r="H224" s="59"/>
    </row>
    <row r="225" spans="1:8" ht="10.199999999999999" customHeight="1" x14ac:dyDescent="0.2">
      <c r="B225" s="60" t="s">
        <v>80</v>
      </c>
      <c r="C225" s="61">
        <v>250</v>
      </c>
      <c r="D225" s="62">
        <f>IFERROR(VLOOKUP($B225,блюда!$B$11:$I$65,4,FALSE)*$C225/100,"")</f>
        <v>5</v>
      </c>
      <c r="E225" s="62">
        <f>IFERROR(VLOOKUP($B225,блюда!$B$11:$I$65,5,FALSE)*$C225/100,"")</f>
        <v>5</v>
      </c>
      <c r="F225" s="62">
        <f>IFERROR(VLOOKUP($B225,блюда!$B$11:$I$65,6,FALSE)*$C225/100,"")</f>
        <v>15</v>
      </c>
      <c r="G225" s="62">
        <f>IFERROR(VLOOKUP($B225,блюда!$B$11:$I$65,7,FALSE)*$C225/100,"")</f>
        <v>125</v>
      </c>
      <c r="H225" s="62" t="str">
        <f>IFERROR(VLOOKUP($B225,блюда!$B$11:$I$65,8,FALSE),"")</f>
        <v>134 (1)</v>
      </c>
    </row>
    <row r="226" spans="1:8" ht="10.199999999999999" customHeight="1" x14ac:dyDescent="0.2">
      <c r="B226" s="60" t="s">
        <v>89</v>
      </c>
      <c r="C226" s="61">
        <v>200</v>
      </c>
      <c r="D226" s="62">
        <f>IFERROR(VLOOKUP($B226,блюда!$B$11:$I$65,4,FALSE)*$C226/100,"")</f>
        <v>4</v>
      </c>
      <c r="E226" s="62">
        <f>IFERROR(VLOOKUP($B226,блюда!$B$11:$I$65,5,FALSE)*$C226/100,"")</f>
        <v>6</v>
      </c>
      <c r="F226" s="62">
        <f>IFERROR(VLOOKUP($B226,блюда!$B$11:$I$65,6,FALSE)*$C226/100,"")</f>
        <v>50</v>
      </c>
      <c r="G226" s="62">
        <f>IFERROR(VLOOKUP($B226,блюда!$B$11:$I$65,7,FALSE)*$C226/100,"")</f>
        <v>284</v>
      </c>
      <c r="H226" s="62" t="str">
        <f>IFERROR(VLOOKUP($B226,блюда!$B$11:$I$65,8,FALSE),"")</f>
        <v>304 (3)</v>
      </c>
    </row>
    <row r="227" spans="1:8" s="63" customFormat="1" ht="10.199999999999999" customHeight="1" x14ac:dyDescent="0.2">
      <c r="B227" s="60" t="s">
        <v>32</v>
      </c>
      <c r="C227" s="61">
        <v>90</v>
      </c>
      <c r="D227" s="62">
        <f>IFERROR(VLOOKUP($B227,блюда!$B$11:$I$65,4,FALSE)*$C227/100,"")</f>
        <v>18</v>
      </c>
      <c r="E227" s="62">
        <f>IFERROR(VLOOKUP($B227,блюда!$B$11:$I$65,5,FALSE)*$C227/100,"")</f>
        <v>11.25</v>
      </c>
      <c r="F227" s="62">
        <f>IFERROR(VLOOKUP($B227,блюда!$B$11:$I$65,6,FALSE)*$C227/100,"")</f>
        <v>0</v>
      </c>
      <c r="G227" s="62">
        <f>IFERROR(VLOOKUP($B227,блюда!$B$11:$I$65,7,FALSE)*$C227/100,"")</f>
        <v>139.5</v>
      </c>
      <c r="H227" s="62" t="str">
        <f>IFERROR(VLOOKUP($B227,блюда!$B$11:$I$65,8,FALSE),"")</f>
        <v>487(1)</v>
      </c>
    </row>
    <row r="228" spans="1:8" s="63" customFormat="1" ht="10.199999999999999" customHeight="1" x14ac:dyDescent="0.2">
      <c r="B228" s="60" t="s">
        <v>15</v>
      </c>
      <c r="C228" s="61">
        <v>200</v>
      </c>
      <c r="D228" s="62">
        <f>IFERROR(VLOOKUP($B228,блюда!$B$11:$I$65,4,FALSE)*$C228/100,"")</f>
        <v>2</v>
      </c>
      <c r="E228" s="62">
        <f>IFERROR(VLOOKUP($B228,блюда!$B$11:$I$65,5,FALSE)*$C228/100,"")</f>
        <v>0</v>
      </c>
      <c r="F228" s="62">
        <f>IFERROR(VLOOKUP($B228,блюда!$B$11:$I$65,6,FALSE)*$C228/100,"")</f>
        <v>20</v>
      </c>
      <c r="G228" s="62">
        <f>IFERROR(VLOOKUP($B228,блюда!$B$11:$I$65,7,FALSE)*$C228/100,"")</f>
        <v>84.8</v>
      </c>
      <c r="H228" s="62" t="str">
        <f>IFERROR(VLOOKUP($B228,блюда!$B$11:$I$65,8,FALSE),"")</f>
        <v>389 (3)</v>
      </c>
    </row>
    <row r="229" spans="1:8" ht="10.199999999999999" customHeight="1" x14ac:dyDescent="0.2">
      <c r="B229" s="60" t="s">
        <v>7</v>
      </c>
      <c r="C229" s="61">
        <v>30</v>
      </c>
      <c r="D229" s="62">
        <f>IFERROR(VLOOKUP($B229,блюда!$B$11:$I$65,4,FALSE)*$C229/100,"")</f>
        <v>2.7</v>
      </c>
      <c r="E229" s="62">
        <f>IFERROR(VLOOKUP($B229,блюда!$B$11:$I$65,5,FALSE)*$C229/100,"")</f>
        <v>0.3</v>
      </c>
      <c r="F229" s="62">
        <f>IFERROR(VLOOKUP($B229,блюда!$B$11:$I$65,6,FALSE)*$C229/100,"")</f>
        <v>17.100000000000001</v>
      </c>
      <c r="G229" s="62">
        <f>IFERROR(VLOOKUP($B229,блюда!$B$11:$I$65,7,FALSE)*$C229/100,"")</f>
        <v>94.8</v>
      </c>
      <c r="H229" s="62" t="str">
        <f>IFERROR(VLOOKUP($B229,блюда!$B$11:$I$65,8,FALSE),"")</f>
        <v>т/н</v>
      </c>
    </row>
    <row r="230" spans="1:8" ht="10.199999999999999" customHeight="1" x14ac:dyDescent="0.2">
      <c r="B230" s="60" t="s">
        <v>8</v>
      </c>
      <c r="C230" s="61">
        <v>30</v>
      </c>
      <c r="D230" s="62">
        <f>IFERROR(VLOOKUP($B230,блюда!$B$11:$I$65,4,FALSE)*$C230/100,"")</f>
        <v>0.3</v>
      </c>
      <c r="E230" s="62">
        <f>IFERROR(VLOOKUP($B230,блюда!$B$11:$I$65,5,FALSE)*$C230/100,"")</f>
        <v>0.3</v>
      </c>
      <c r="F230" s="62">
        <f>IFERROR(VLOOKUP($B230,блюда!$B$11:$I$65,6,FALSE)*$C230/100,"")</f>
        <v>9.9</v>
      </c>
      <c r="G230" s="62">
        <f>IFERROR(VLOOKUP($B230,блюда!$B$11:$I$65,7,FALSE)*$C230/100,"")</f>
        <v>81.900000000000006</v>
      </c>
      <c r="H230" s="62" t="str">
        <f>IFERROR(VLOOKUP($B230,блюда!$B$11:$I$65,8,FALSE),"")</f>
        <v>т/н</v>
      </c>
    </row>
    <row r="231" spans="1:8" ht="10.199999999999999" customHeight="1" x14ac:dyDescent="0.2">
      <c r="B231" s="60"/>
      <c r="C231" s="61"/>
      <c r="D231" s="62" t="str">
        <f>IFERROR(VLOOKUP($B231,блюда!$B$11:$I$65,4,FALSE)*$C231/100,"")</f>
        <v/>
      </c>
      <c r="E231" s="62" t="str">
        <f>IFERROR(VLOOKUP($B231,блюда!$B$11:$I$65,5,FALSE)*$C231/100,"")</f>
        <v/>
      </c>
      <c r="F231" s="62" t="str">
        <f>IFERROR(VLOOKUP($B231,блюда!$B$11:$I$65,6,FALSE)*$C231/100,"")</f>
        <v/>
      </c>
      <c r="G231" s="62" t="str">
        <f>IFERROR(VLOOKUP($B231,блюда!$B$11:$I$65,7,FALSE)*$C231/100,"")</f>
        <v/>
      </c>
      <c r="H231" s="62" t="str">
        <f>IFERROR(VLOOKUP($B231,блюда!$B$11:$I$65,8,FALSE),"")</f>
        <v/>
      </c>
    </row>
    <row r="232" spans="1:8" x14ac:dyDescent="0.2">
      <c r="A232" s="67" t="s">
        <v>66</v>
      </c>
      <c r="B232" s="68"/>
      <c r="C232" s="66">
        <f>SUM(C225:C231)</f>
        <v>800</v>
      </c>
      <c r="D232" s="62">
        <f>SUM(D225:D231)</f>
        <v>32</v>
      </c>
      <c r="E232" s="62">
        <f>SUM(E225:E231)</f>
        <v>22.85</v>
      </c>
      <c r="F232" s="62">
        <f>SUM(F225:F231)</f>
        <v>112</v>
      </c>
      <c r="G232" s="69">
        <f>SUM(G225:G231)</f>
        <v>809.99999999999989</v>
      </c>
      <c r="H232" s="52"/>
    </row>
    <row r="233" spans="1:8" x14ac:dyDescent="0.2">
      <c r="A233" s="67" t="s">
        <v>67</v>
      </c>
      <c r="B233" s="68"/>
      <c r="C233" s="66">
        <f>SUM(C223,C232)</f>
        <v>1360</v>
      </c>
      <c r="D233" s="62">
        <f>SUM(D223,D232)</f>
        <v>56.66</v>
      </c>
      <c r="E233" s="62">
        <f>SUM(E223,E232)</f>
        <v>47.850000000000009</v>
      </c>
      <c r="F233" s="62">
        <f>SUM(F223,F232)</f>
        <v>222.1</v>
      </c>
      <c r="G233" s="69">
        <f>SUM(G223,G232)</f>
        <v>1581.5</v>
      </c>
      <c r="H233" s="52"/>
    </row>
    <row r="234" spans="1:8" x14ac:dyDescent="0.2">
      <c r="A234" s="74"/>
      <c r="B234" s="75"/>
      <c r="C234" s="74"/>
      <c r="D234" s="76"/>
      <c r="E234" s="76"/>
      <c r="F234" s="76"/>
      <c r="G234" s="77"/>
      <c r="H234" s="78"/>
    </row>
    <row r="235" spans="1:8" x14ac:dyDescent="0.2">
      <c r="A235" s="74"/>
      <c r="B235" s="75"/>
      <c r="C235" s="74"/>
      <c r="D235" s="76"/>
      <c r="E235" s="76"/>
      <c r="F235" s="76"/>
      <c r="G235" s="77"/>
      <c r="H235" s="78"/>
    </row>
    <row r="236" spans="1:8" x14ac:dyDescent="0.2">
      <c r="A236" s="74"/>
      <c r="B236" s="75"/>
      <c r="C236" s="74"/>
      <c r="D236" s="76"/>
      <c r="E236" s="76"/>
      <c r="F236" s="76"/>
      <c r="G236" s="77"/>
      <c r="H236" s="78"/>
    </row>
    <row r="237" spans="1:8" x14ac:dyDescent="0.2">
      <c r="A237" s="74"/>
      <c r="B237" s="75"/>
      <c r="C237" s="74"/>
      <c r="D237" s="76"/>
      <c r="E237" s="76"/>
      <c r="F237" s="76"/>
      <c r="G237" s="77"/>
      <c r="H237" s="78"/>
    </row>
    <row r="238" spans="1:8" x14ac:dyDescent="0.2">
      <c r="A238" s="74"/>
      <c r="B238" s="75"/>
      <c r="C238" s="74"/>
      <c r="D238" s="76"/>
      <c r="E238" s="76"/>
      <c r="F238" s="76"/>
      <c r="G238" s="77"/>
      <c r="H238" s="78"/>
    </row>
    <row r="243" spans="1:10" x14ac:dyDescent="0.2">
      <c r="A243" s="88" t="s">
        <v>134</v>
      </c>
      <c r="B243" s="88"/>
      <c r="C243" s="88"/>
      <c r="D243" s="88"/>
      <c r="E243" s="88"/>
      <c r="F243" s="88"/>
      <c r="G243" s="88"/>
      <c r="H243" s="88"/>
      <c r="I243" s="79"/>
      <c r="J243" s="79"/>
    </row>
    <row r="244" spans="1:10" x14ac:dyDescent="0.2">
      <c r="A244" s="90" t="s">
        <v>24</v>
      </c>
      <c r="B244" s="90"/>
      <c r="C244" s="90"/>
      <c r="D244" s="90"/>
      <c r="E244" s="90"/>
      <c r="F244" s="90"/>
      <c r="G244" s="90"/>
      <c r="H244" s="90"/>
      <c r="I244" s="90"/>
      <c r="J244" s="90"/>
    </row>
    <row r="245" spans="1:10" x14ac:dyDescent="0.2">
      <c r="A245" s="91"/>
      <c r="B245" s="91"/>
      <c r="C245" s="91"/>
      <c r="D245" s="91"/>
      <c r="E245" s="91"/>
      <c r="F245" s="91"/>
      <c r="G245" s="91"/>
      <c r="H245" s="91"/>
      <c r="I245" s="91"/>
      <c r="J245" s="91"/>
    </row>
    <row r="246" spans="1:10" x14ac:dyDescent="0.2">
      <c r="A246" s="41" t="s">
        <v>0</v>
      </c>
      <c r="B246" s="42"/>
      <c r="C246" s="71" t="s">
        <v>138</v>
      </c>
      <c r="D246" s="72" t="s">
        <v>141</v>
      </c>
      <c r="E246" s="72"/>
      <c r="F246" s="43" t="s">
        <v>30</v>
      </c>
      <c r="G246" s="70" t="s">
        <v>144</v>
      </c>
      <c r="H246" s="44" t="s">
        <v>136</v>
      </c>
      <c r="I246" s="79"/>
      <c r="J246" s="79"/>
    </row>
    <row r="247" spans="1:10" x14ac:dyDescent="0.2">
      <c r="A247" s="79"/>
      <c r="B247" s="42"/>
      <c r="C247" s="73" t="s">
        <v>140</v>
      </c>
      <c r="D247" s="45">
        <v>2</v>
      </c>
      <c r="E247" s="46"/>
      <c r="F247" s="79"/>
      <c r="G247" s="47"/>
      <c r="H247" s="48"/>
      <c r="I247" s="89"/>
      <c r="J247" s="89"/>
    </row>
    <row r="248" spans="1:10" ht="20.399999999999999" x14ac:dyDescent="0.2">
      <c r="A248" s="87" t="s">
        <v>26</v>
      </c>
      <c r="B248" s="87" t="s">
        <v>27</v>
      </c>
      <c r="C248" s="87" t="s">
        <v>28</v>
      </c>
      <c r="D248" s="87" t="s">
        <v>1</v>
      </c>
      <c r="E248" s="87"/>
      <c r="F248" s="87"/>
      <c r="G248" s="87" t="s">
        <v>2</v>
      </c>
      <c r="H248" s="50" t="s">
        <v>29</v>
      </c>
    </row>
    <row r="249" spans="1:10" x14ac:dyDescent="0.2">
      <c r="A249" s="87"/>
      <c r="B249" s="87"/>
      <c r="C249" s="87"/>
      <c r="D249" s="80" t="s">
        <v>3</v>
      </c>
      <c r="E249" s="80" t="s">
        <v>4</v>
      </c>
      <c r="F249" s="80" t="s">
        <v>5</v>
      </c>
      <c r="G249" s="87"/>
      <c r="H249" s="52"/>
    </row>
    <row r="250" spans="1:10" x14ac:dyDescent="0.2">
      <c r="A250" s="53">
        <v>1</v>
      </c>
      <c r="B250" s="53">
        <v>2</v>
      </c>
      <c r="C250" s="53">
        <v>3</v>
      </c>
      <c r="D250" s="53">
        <v>4</v>
      </c>
      <c r="E250" s="53">
        <v>5</v>
      </c>
      <c r="F250" s="53">
        <v>6</v>
      </c>
      <c r="G250" s="53">
        <v>7</v>
      </c>
      <c r="H250" s="54"/>
    </row>
    <row r="251" spans="1:10" ht="10.199999999999999" customHeight="1" x14ac:dyDescent="0.2">
      <c r="A251" s="55" t="s">
        <v>50</v>
      </c>
      <c r="B251" s="56"/>
      <c r="C251" s="57"/>
      <c r="D251" s="57"/>
      <c r="E251" s="57"/>
      <c r="F251" s="57"/>
      <c r="G251" s="58"/>
      <c r="H251" s="59"/>
    </row>
    <row r="252" spans="1:10" ht="10.199999999999999" customHeight="1" x14ac:dyDescent="0.2">
      <c r="B252" s="60" t="s">
        <v>109</v>
      </c>
      <c r="C252" s="61">
        <v>55</v>
      </c>
      <c r="D252" s="62">
        <f>IFERROR(VLOOKUP($B252,блюда!$B$11:$I$65,4,FALSE)*$C252/100,"")</f>
        <v>5.0049999999999999</v>
      </c>
      <c r="E252" s="62">
        <f>IFERROR(VLOOKUP($B252,блюда!$B$11:$I$65,5,FALSE)*$C252/100,"")</f>
        <v>7.9749999999999996</v>
      </c>
      <c r="F252" s="62">
        <f>IFERROR(VLOOKUP($B252,блюда!$B$11:$I$65,6,FALSE)*$C252/100,"")</f>
        <v>6.9850000000000003</v>
      </c>
      <c r="G252" s="62">
        <f>IFERROR(VLOOKUP($B252,блюда!$B$11:$I$65,7,FALSE)*$C252/100,"")</f>
        <v>122.98</v>
      </c>
      <c r="H252" s="62" t="str">
        <f>IFERROR(VLOOKUP($B252,блюда!$B$11:$I$65,8,FALSE),"")</f>
        <v>3(2)</v>
      </c>
    </row>
    <row r="253" spans="1:10" ht="10.199999999999999" customHeight="1" x14ac:dyDescent="0.2">
      <c r="B253" s="60" t="s">
        <v>51</v>
      </c>
      <c r="C253" s="61">
        <v>200</v>
      </c>
      <c r="D253" s="62">
        <f>IFERROR(VLOOKUP($B253,блюда!$B$11:$I$65,4,FALSE)*$C253/100,"")</f>
        <v>5.46</v>
      </c>
      <c r="E253" s="62">
        <f>IFERROR(VLOOKUP($B253,блюда!$B$11:$I$65,5,FALSE)*$C253/100,"")</f>
        <v>11.86</v>
      </c>
      <c r="F253" s="62">
        <f>IFERROR(VLOOKUP($B253,блюда!$B$11:$I$65,6,FALSE)*$C253/100,"")</f>
        <v>48</v>
      </c>
      <c r="G253" s="62">
        <f>IFERROR(VLOOKUP($B253,блюда!$B$11:$I$65,7,FALSE)*$C253/100,"")</f>
        <v>304</v>
      </c>
      <c r="H253" s="62" t="str">
        <f>IFERROR(VLOOKUP($B253,блюда!$B$11:$I$65,8,FALSE),"")</f>
        <v>2⁵</v>
      </c>
    </row>
    <row r="254" spans="1:10" s="63" customFormat="1" ht="10.199999999999999" customHeight="1" x14ac:dyDescent="0.2">
      <c r="B254" s="60" t="s">
        <v>62</v>
      </c>
      <c r="C254" s="61">
        <v>200</v>
      </c>
      <c r="D254" s="62">
        <f>IFERROR(VLOOKUP($B254,блюда!$B$11:$I$65,4,FALSE)*$C254/100,"")</f>
        <v>0.3</v>
      </c>
      <c r="E254" s="62">
        <f>IFERROR(VLOOKUP($B254,блюда!$B$11:$I$65,5,FALSE)*$C254/100,"")</f>
        <v>0</v>
      </c>
      <c r="F254" s="62">
        <f>IFERROR(VLOOKUP($B254,блюда!$B$11:$I$65,6,FALSE)*$C254/100,"")</f>
        <v>6.7</v>
      </c>
      <c r="G254" s="62">
        <f>IFERROR(VLOOKUP($B254,блюда!$B$11:$I$65,7,FALSE)*$C254/100,"")</f>
        <v>27.6</v>
      </c>
      <c r="H254" s="62" t="str">
        <f>IFERROR(VLOOKUP($B254,блюда!$B$11:$I$65,8,FALSE),"")</f>
        <v>686 (1)</v>
      </c>
    </row>
    <row r="255" spans="1:10" s="63" customFormat="1" ht="10.199999999999999" customHeight="1" x14ac:dyDescent="0.2">
      <c r="B255" s="60" t="s">
        <v>8</v>
      </c>
      <c r="C255" s="61">
        <v>30</v>
      </c>
      <c r="D255" s="62">
        <f>IFERROR(VLOOKUP($B255,блюда!$B$11:$I$65,4,FALSE)*$C255/100,"")</f>
        <v>0.3</v>
      </c>
      <c r="E255" s="62">
        <f>IFERROR(VLOOKUP($B255,блюда!$B$11:$I$65,5,FALSE)*$C255/100,"")</f>
        <v>0.3</v>
      </c>
      <c r="F255" s="62">
        <f>IFERROR(VLOOKUP($B255,блюда!$B$11:$I$65,6,FALSE)*$C255/100,"")</f>
        <v>9.9</v>
      </c>
      <c r="G255" s="62">
        <f>IFERROR(VLOOKUP($B255,блюда!$B$11:$I$65,7,FALSE)*$C255/100,"")</f>
        <v>81.900000000000006</v>
      </c>
      <c r="H255" s="62" t="str">
        <f>IFERROR(VLOOKUP($B255,блюда!$B$11:$I$65,8,FALSE),"")</f>
        <v>т/н</v>
      </c>
    </row>
    <row r="256" spans="1:10" s="63" customFormat="1" ht="10.199999999999999" customHeight="1" x14ac:dyDescent="0.2">
      <c r="B256" s="60" t="s">
        <v>14</v>
      </c>
      <c r="C256" s="61">
        <v>100</v>
      </c>
      <c r="D256" s="62">
        <f>IFERROR(VLOOKUP($B256,блюда!$B$11:$I$65,4,FALSE)*$C256/100,"")</f>
        <v>0.4</v>
      </c>
      <c r="E256" s="62">
        <f>IFERROR(VLOOKUP($B256,блюда!$B$11:$I$65,5,FALSE)*$C256/100,"")</f>
        <v>0.3</v>
      </c>
      <c r="F256" s="62">
        <f>IFERROR(VLOOKUP($B256,блюда!$B$11:$I$65,6,FALSE)*$C256/100,"")</f>
        <v>10.3</v>
      </c>
      <c r="G256" s="62">
        <f>IFERROR(VLOOKUP($B256,блюда!$B$11:$I$65,7,FALSE)*$C256/100,"")</f>
        <v>46</v>
      </c>
      <c r="H256" s="62" t="str">
        <f>IFERROR(VLOOKUP($B256,блюда!$B$11:$I$65,8,FALSE),"")</f>
        <v>338³</v>
      </c>
    </row>
    <row r="257" spans="1:8" s="63" customFormat="1" ht="10.199999999999999" customHeight="1" x14ac:dyDescent="0.2">
      <c r="B257" s="60"/>
      <c r="C257" s="61"/>
      <c r="D257" s="62" t="str">
        <f>IFERROR(VLOOKUP($B257,блюда!$B$11:$I$65,4,FALSE)*$C257/100,"")</f>
        <v/>
      </c>
      <c r="E257" s="62" t="str">
        <f>IFERROR(VLOOKUP($B257,блюда!$B$11:$I$65,5,FALSE)*$C257/100,"")</f>
        <v/>
      </c>
      <c r="F257" s="62" t="str">
        <f>IFERROR(VLOOKUP($B257,блюда!$B$11:$I$65,6,FALSE)*$C257/100,"")</f>
        <v/>
      </c>
      <c r="G257" s="62" t="str">
        <f>IFERROR(VLOOKUP($B257,блюда!$B$11:$I$65,7,FALSE)*$C257/100,"")</f>
        <v/>
      </c>
      <c r="H257" s="62" t="str">
        <f>IFERROR(VLOOKUP($B257,блюда!$B$11:$I$65,8,FALSE),"")</f>
        <v/>
      </c>
    </row>
    <row r="258" spans="1:8" ht="10.199999999999999" customHeight="1" x14ac:dyDescent="0.2">
      <c r="A258" s="64" t="s">
        <v>65</v>
      </c>
      <c r="B258" s="65"/>
      <c r="C258" s="66">
        <f>SUM(C252:C257)</f>
        <v>585</v>
      </c>
      <c r="D258" s="62">
        <f>SUM(D252:D257)</f>
        <v>11.465000000000002</v>
      </c>
      <c r="E258" s="62">
        <f>SUM(E252:E257)</f>
        <v>20.435000000000002</v>
      </c>
      <c r="F258" s="62">
        <f>SUM(F252:F257)</f>
        <v>81.885000000000005</v>
      </c>
      <c r="G258" s="69">
        <f>SUM(G252:G257)</f>
        <v>582.48</v>
      </c>
      <c r="H258" s="52"/>
    </row>
    <row r="259" spans="1:8" ht="10.199999999999999" customHeight="1" x14ac:dyDescent="0.2">
      <c r="A259" s="55" t="s">
        <v>10</v>
      </c>
      <c r="B259" s="56"/>
      <c r="C259" s="57"/>
      <c r="D259" s="57"/>
      <c r="E259" s="57"/>
      <c r="F259" s="57"/>
      <c r="G259" s="58"/>
      <c r="H259" s="59"/>
    </row>
    <row r="260" spans="1:8" ht="10.199999999999999" customHeight="1" x14ac:dyDescent="0.2">
      <c r="B260" s="60" t="s">
        <v>73</v>
      </c>
      <c r="C260" s="61">
        <v>250</v>
      </c>
      <c r="D260" s="62">
        <f>IFERROR(VLOOKUP($B260,блюда!$B$11:$I$65,4,FALSE)*$C260/100,"")</f>
        <v>12.5</v>
      </c>
      <c r="E260" s="62">
        <f>IFERROR(VLOOKUP($B260,блюда!$B$11:$I$65,5,FALSE)*$C260/100,"")</f>
        <v>7.5</v>
      </c>
      <c r="F260" s="62">
        <f>IFERROR(VLOOKUP($B260,блюда!$B$11:$I$65,6,FALSE)*$C260/100,"")</f>
        <v>22.5</v>
      </c>
      <c r="G260" s="62">
        <f>IFERROR(VLOOKUP($B260,блюда!$B$11:$I$65,7,FALSE)*$C260/100,"")</f>
        <v>215</v>
      </c>
      <c r="H260" s="62" t="str">
        <f>IFERROR(VLOOKUP($B260,блюда!$B$11:$I$65,8,FALSE),"")</f>
        <v>139(1) / 107(1)</v>
      </c>
    </row>
    <row r="261" spans="1:8" ht="10.199999999999999" customHeight="1" x14ac:dyDescent="0.2">
      <c r="B261" s="60" t="s">
        <v>20</v>
      </c>
      <c r="C261" s="61">
        <v>180</v>
      </c>
      <c r="D261" s="62">
        <f>IFERROR(VLOOKUP($B261,блюда!$B$11:$I$65,4,FALSE)*$C261/100,"")</f>
        <v>9</v>
      </c>
      <c r="E261" s="62">
        <f>IFERROR(VLOOKUP($B261,блюда!$B$11:$I$65,5,FALSE)*$C261/100,"")</f>
        <v>7.2</v>
      </c>
      <c r="F261" s="62">
        <f>IFERROR(VLOOKUP($B261,блюда!$B$11:$I$65,6,FALSE)*$C261/100,"")</f>
        <v>52.2</v>
      </c>
      <c r="G261" s="62">
        <f>IFERROR(VLOOKUP($B261,блюда!$B$11:$I$65,7,FALSE)*$C261/100,"")</f>
        <v>315</v>
      </c>
      <c r="H261" s="62" t="str">
        <f>IFERROR(VLOOKUP($B261,блюда!$B$11:$I$65,8,FALSE),"")</f>
        <v>302 (3)</v>
      </c>
    </row>
    <row r="262" spans="1:8" s="63" customFormat="1" ht="10.199999999999999" customHeight="1" x14ac:dyDescent="0.2">
      <c r="B262" s="60" t="s">
        <v>17</v>
      </c>
      <c r="C262" s="61">
        <v>100</v>
      </c>
      <c r="D262" s="62">
        <f>IFERROR(VLOOKUP($B262,блюда!$B$11:$I$65,4,FALSE)*$C262/100,"")</f>
        <v>1</v>
      </c>
      <c r="E262" s="62">
        <f>IFERROR(VLOOKUP($B262,блюда!$B$11:$I$65,5,FALSE)*$C262/100,"")</f>
        <v>0</v>
      </c>
      <c r="F262" s="62">
        <f>IFERROR(VLOOKUP($B262,блюда!$B$11:$I$65,6,FALSE)*$C262/100,"")</f>
        <v>3</v>
      </c>
      <c r="G262" s="62">
        <f>IFERROR(VLOOKUP($B262,блюда!$B$11:$I$65,7,FALSE)*$C262/100,"")</f>
        <v>92.5</v>
      </c>
      <c r="H262" s="62" t="str">
        <f>IFERROR(VLOOKUP($B262,блюда!$B$11:$I$65,8,FALSE),"")</f>
        <v>229 (6)</v>
      </c>
    </row>
    <row r="263" spans="1:8" s="63" customFormat="1" ht="10.199999999999999" customHeight="1" x14ac:dyDescent="0.2">
      <c r="B263" s="60" t="s">
        <v>23</v>
      </c>
      <c r="C263" s="61">
        <v>200</v>
      </c>
      <c r="D263" s="62">
        <f>IFERROR(VLOOKUP($B263,блюда!$B$11:$I$65,4,FALSE)*$C263/100,"")</f>
        <v>0.2</v>
      </c>
      <c r="E263" s="62">
        <f>IFERROR(VLOOKUP($B263,блюда!$B$11:$I$65,5,FALSE)*$C263/100,"")</f>
        <v>0</v>
      </c>
      <c r="F263" s="62">
        <f>IFERROR(VLOOKUP($B263,блюда!$B$11:$I$65,6,FALSE)*$C263/100,"")</f>
        <v>6.5</v>
      </c>
      <c r="G263" s="62">
        <f>IFERROR(VLOOKUP($B263,блюда!$B$11:$I$65,7,FALSE)*$C263/100,"")</f>
        <v>26.4</v>
      </c>
      <c r="H263" s="62" t="str">
        <f>IFERROR(VLOOKUP($B263,блюда!$B$11:$I$65,8,FALSE),"")</f>
        <v>685 (1)</v>
      </c>
    </row>
    <row r="264" spans="1:8" ht="10.199999999999999" customHeight="1" x14ac:dyDescent="0.2">
      <c r="B264" s="60" t="s">
        <v>7</v>
      </c>
      <c r="C264" s="61">
        <v>30</v>
      </c>
      <c r="D264" s="62">
        <f>IFERROR(VLOOKUP($B264,блюда!$B$11:$I$65,4,FALSE)*$C264/100,"")</f>
        <v>2.7</v>
      </c>
      <c r="E264" s="62">
        <f>IFERROR(VLOOKUP($B264,блюда!$B$11:$I$65,5,FALSE)*$C264/100,"")</f>
        <v>0.3</v>
      </c>
      <c r="F264" s="62">
        <f>IFERROR(VLOOKUP($B264,блюда!$B$11:$I$65,6,FALSE)*$C264/100,"")</f>
        <v>17.100000000000001</v>
      </c>
      <c r="G264" s="62">
        <f>IFERROR(VLOOKUP($B264,блюда!$B$11:$I$65,7,FALSE)*$C264/100,"")</f>
        <v>94.8</v>
      </c>
      <c r="H264" s="62" t="str">
        <f>IFERROR(VLOOKUP($B264,блюда!$B$11:$I$65,8,FALSE),"")</f>
        <v>т/н</v>
      </c>
    </row>
    <row r="265" spans="1:8" ht="10.199999999999999" customHeight="1" x14ac:dyDescent="0.2">
      <c r="B265" s="60" t="s">
        <v>8</v>
      </c>
      <c r="C265" s="61">
        <v>30</v>
      </c>
      <c r="D265" s="62">
        <f>IFERROR(VLOOKUP($B265,блюда!$B$11:$I$65,4,FALSE)*$C265/100,"")</f>
        <v>0.3</v>
      </c>
      <c r="E265" s="62">
        <f>IFERROR(VLOOKUP($B265,блюда!$B$11:$I$65,5,FALSE)*$C265/100,"")</f>
        <v>0.3</v>
      </c>
      <c r="F265" s="62">
        <f>IFERROR(VLOOKUP($B265,блюда!$B$11:$I$65,6,FALSE)*$C265/100,"")</f>
        <v>9.9</v>
      </c>
      <c r="G265" s="62">
        <f>IFERROR(VLOOKUP($B265,блюда!$B$11:$I$65,7,FALSE)*$C265/100,"")</f>
        <v>81.900000000000006</v>
      </c>
      <c r="H265" s="62" t="str">
        <f>IFERROR(VLOOKUP($B265,блюда!$B$11:$I$65,8,FALSE),"")</f>
        <v>т/н</v>
      </c>
    </row>
    <row r="266" spans="1:8" ht="10.199999999999999" customHeight="1" x14ac:dyDescent="0.2">
      <c r="B266" s="60"/>
      <c r="C266" s="61"/>
      <c r="D266" s="62" t="str">
        <f>IFERROR(VLOOKUP($B266,блюда!$B$11:$I$65,4,FALSE)*$C266/100,"")</f>
        <v/>
      </c>
      <c r="E266" s="62" t="str">
        <f>IFERROR(VLOOKUP($B266,блюда!$B$11:$I$65,5,FALSE)*$C266/100,"")</f>
        <v/>
      </c>
      <c r="F266" s="62" t="str">
        <f>IFERROR(VLOOKUP($B266,блюда!$B$11:$I$65,6,FALSE)*$C266/100,"")</f>
        <v/>
      </c>
      <c r="G266" s="62" t="str">
        <f>IFERROR(VLOOKUP($B266,блюда!$B$11:$I$65,7,FALSE)*$C266/100,"")</f>
        <v/>
      </c>
      <c r="H266" s="62" t="str">
        <f>IFERROR(VLOOKUP($B266,блюда!$B$11:$I$65,8,FALSE),"")</f>
        <v/>
      </c>
    </row>
    <row r="267" spans="1:8" x14ac:dyDescent="0.2">
      <c r="A267" s="67" t="s">
        <v>66</v>
      </c>
      <c r="B267" s="68"/>
      <c r="C267" s="66">
        <f>SUM(C260:C266)</f>
        <v>790</v>
      </c>
      <c r="D267" s="62">
        <f>SUM(D260:D266)</f>
        <v>25.7</v>
      </c>
      <c r="E267" s="62">
        <f>SUM(E260:E266)</f>
        <v>15.3</v>
      </c>
      <c r="F267" s="62">
        <f>SUM(F260:F266)</f>
        <v>111.20000000000002</v>
      </c>
      <c r="G267" s="69">
        <f>SUM(G260:G266)</f>
        <v>825.59999999999991</v>
      </c>
      <c r="H267" s="52"/>
    </row>
    <row r="268" spans="1:8" x14ac:dyDescent="0.2">
      <c r="A268" s="67" t="s">
        <v>67</v>
      </c>
      <c r="B268" s="68"/>
      <c r="C268" s="66">
        <f>SUM(C258,C267)</f>
        <v>1375</v>
      </c>
      <c r="D268" s="62">
        <f>SUM(D258,D267)</f>
        <v>37.164999999999999</v>
      </c>
      <c r="E268" s="62">
        <f>SUM(E258,E267)</f>
        <v>35.734999999999999</v>
      </c>
      <c r="F268" s="62">
        <f>SUM(F258,F267)</f>
        <v>193.08500000000004</v>
      </c>
      <c r="G268" s="69">
        <f>SUM(G258,G267)</f>
        <v>1408.08</v>
      </c>
      <c r="H268" s="52"/>
    </row>
    <row r="269" spans="1:8" x14ac:dyDescent="0.2">
      <c r="A269" s="74"/>
      <c r="B269" s="75"/>
      <c r="C269" s="74"/>
      <c r="D269" s="76"/>
      <c r="E269" s="76"/>
      <c r="F269" s="76"/>
      <c r="G269" s="77"/>
      <c r="H269" s="78"/>
    </row>
    <row r="270" spans="1:8" x14ac:dyDescent="0.2">
      <c r="A270" s="74"/>
      <c r="B270" s="75"/>
      <c r="C270" s="74"/>
      <c r="D270" s="76"/>
      <c r="E270" s="76"/>
      <c r="F270" s="76"/>
      <c r="G270" s="77"/>
      <c r="H270" s="78"/>
    </row>
    <row r="271" spans="1:8" x14ac:dyDescent="0.2">
      <c r="A271" s="74"/>
      <c r="B271" s="75"/>
      <c r="C271" s="74"/>
      <c r="D271" s="76"/>
      <c r="E271" s="76"/>
      <c r="F271" s="76"/>
      <c r="G271" s="77"/>
      <c r="H271" s="78"/>
    </row>
    <row r="272" spans="1:8" x14ac:dyDescent="0.2">
      <c r="A272" s="74"/>
      <c r="B272" s="75"/>
      <c r="C272" s="74"/>
      <c r="D272" s="76"/>
      <c r="E272" s="76"/>
      <c r="F272" s="76"/>
      <c r="G272" s="77"/>
      <c r="H272" s="78"/>
    </row>
    <row r="277" spans="1:10" x14ac:dyDescent="0.2">
      <c r="A277" s="88" t="s">
        <v>134</v>
      </c>
      <c r="B277" s="88"/>
      <c r="C277" s="88"/>
      <c r="D277" s="88"/>
      <c r="E277" s="88"/>
      <c r="F277" s="88"/>
      <c r="G277" s="88"/>
      <c r="H277" s="88"/>
      <c r="I277" s="79"/>
      <c r="J277" s="79"/>
    </row>
    <row r="278" spans="1:10" x14ac:dyDescent="0.2">
      <c r="A278" s="90" t="s">
        <v>24</v>
      </c>
      <c r="B278" s="90"/>
      <c r="C278" s="90"/>
      <c r="D278" s="90"/>
      <c r="E278" s="90"/>
      <c r="F278" s="90"/>
      <c r="G278" s="90"/>
      <c r="H278" s="90"/>
      <c r="I278" s="90"/>
      <c r="J278" s="90"/>
    </row>
    <row r="279" spans="1:10" x14ac:dyDescent="0.2">
      <c r="A279" s="91"/>
      <c r="B279" s="91"/>
      <c r="C279" s="91"/>
      <c r="D279" s="91"/>
      <c r="E279" s="91"/>
      <c r="F279" s="91"/>
      <c r="G279" s="91"/>
      <c r="H279" s="91"/>
      <c r="I279" s="91"/>
      <c r="J279" s="91"/>
    </row>
    <row r="280" spans="1:10" x14ac:dyDescent="0.2">
      <c r="A280" s="41" t="s">
        <v>0</v>
      </c>
      <c r="B280" s="42"/>
      <c r="C280" s="71" t="s">
        <v>138</v>
      </c>
      <c r="D280" s="72" t="s">
        <v>142</v>
      </c>
      <c r="E280" s="72"/>
      <c r="F280" s="43" t="s">
        <v>30</v>
      </c>
      <c r="G280" s="70" t="s">
        <v>144</v>
      </c>
      <c r="H280" s="44" t="s">
        <v>136</v>
      </c>
      <c r="I280" s="79"/>
      <c r="J280" s="79"/>
    </row>
    <row r="281" spans="1:10" x14ac:dyDescent="0.2">
      <c r="A281" s="79"/>
      <c r="B281" s="42"/>
      <c r="C281" s="73" t="s">
        <v>140</v>
      </c>
      <c r="D281" s="45">
        <v>2</v>
      </c>
      <c r="E281" s="46"/>
      <c r="F281" s="79"/>
      <c r="G281" s="47"/>
      <c r="H281" s="48"/>
      <c r="I281" s="89"/>
      <c r="J281" s="89"/>
    </row>
    <row r="282" spans="1:10" ht="20.399999999999999" x14ac:dyDescent="0.2">
      <c r="A282" s="87" t="s">
        <v>26</v>
      </c>
      <c r="B282" s="87" t="s">
        <v>27</v>
      </c>
      <c r="C282" s="87" t="s">
        <v>28</v>
      </c>
      <c r="D282" s="87" t="s">
        <v>1</v>
      </c>
      <c r="E282" s="87"/>
      <c r="F282" s="87"/>
      <c r="G282" s="87" t="s">
        <v>2</v>
      </c>
      <c r="H282" s="50" t="s">
        <v>29</v>
      </c>
    </row>
    <row r="283" spans="1:10" x14ac:dyDescent="0.2">
      <c r="A283" s="87"/>
      <c r="B283" s="87"/>
      <c r="C283" s="87"/>
      <c r="D283" s="80" t="s">
        <v>3</v>
      </c>
      <c r="E283" s="80" t="s">
        <v>4</v>
      </c>
      <c r="F283" s="80" t="s">
        <v>5</v>
      </c>
      <c r="G283" s="87"/>
      <c r="H283" s="52"/>
    </row>
    <row r="284" spans="1:10" x14ac:dyDescent="0.2">
      <c r="A284" s="53">
        <v>1</v>
      </c>
      <c r="B284" s="53">
        <v>2</v>
      </c>
      <c r="C284" s="53">
        <v>3</v>
      </c>
      <c r="D284" s="53">
        <v>4</v>
      </c>
      <c r="E284" s="53">
        <v>5</v>
      </c>
      <c r="F284" s="53">
        <v>6</v>
      </c>
      <c r="G284" s="53">
        <v>7</v>
      </c>
      <c r="H284" s="54"/>
    </row>
    <row r="285" spans="1:10" ht="10.199999999999999" customHeight="1" x14ac:dyDescent="0.2">
      <c r="A285" s="55" t="s">
        <v>50</v>
      </c>
      <c r="B285" s="56"/>
      <c r="C285" s="57"/>
      <c r="D285" s="57"/>
      <c r="E285" s="57"/>
      <c r="F285" s="57"/>
      <c r="G285" s="58"/>
      <c r="H285" s="59"/>
    </row>
    <row r="286" spans="1:10" ht="10.199999999999999" customHeight="1" x14ac:dyDescent="0.2">
      <c r="B286" s="60" t="s">
        <v>54</v>
      </c>
      <c r="C286" s="61">
        <v>200</v>
      </c>
      <c r="D286" s="62">
        <f>IFERROR(VLOOKUP($B286,блюда!$B$11:$I$65,4,FALSE)*$C286/100,"")</f>
        <v>5.46</v>
      </c>
      <c r="E286" s="62">
        <f>IFERROR(VLOOKUP($B286,блюда!$B$11:$I$65,5,FALSE)*$C286/100,"")</f>
        <v>9.86</v>
      </c>
      <c r="F286" s="62">
        <f>IFERROR(VLOOKUP($B286,блюда!$B$11:$I$65,6,FALSE)*$C286/100,"")</f>
        <v>48</v>
      </c>
      <c r="G286" s="62">
        <f>IFERROR(VLOOKUP($B286,блюда!$B$11:$I$65,7,FALSE)*$C286/100,"")</f>
        <v>304</v>
      </c>
      <c r="H286" s="62" t="str">
        <f>IFERROR(VLOOKUP($B286,блюда!$B$11:$I$65,8,FALSE),"")</f>
        <v>1⁵</v>
      </c>
    </row>
    <row r="287" spans="1:10" ht="10.199999999999999" customHeight="1" x14ac:dyDescent="0.2">
      <c r="B287" s="60" t="s">
        <v>57</v>
      </c>
      <c r="C287" s="61">
        <v>200</v>
      </c>
      <c r="D287" s="62">
        <f>IFERROR(VLOOKUP($B287,блюда!$B$11:$I$65,4,FALSE)*$C287/100,"")</f>
        <v>3.8</v>
      </c>
      <c r="E287" s="62">
        <f>IFERROR(VLOOKUP($B287,блюда!$B$11:$I$65,5,FALSE)*$C287/100,"")</f>
        <v>3.6</v>
      </c>
      <c r="F287" s="62">
        <f>IFERROR(VLOOKUP($B287,блюда!$B$11:$I$65,6,FALSE)*$C287/100,"")</f>
        <v>11.2</v>
      </c>
      <c r="G287" s="62">
        <f>IFERROR(VLOOKUP($B287,блюда!$B$11:$I$65,7,FALSE)*$C287/100,"")</f>
        <v>90.8</v>
      </c>
      <c r="H287" s="62" t="str">
        <f>IFERROR(VLOOKUP($B287,блюда!$B$11:$I$65,8,FALSE),"")</f>
        <v>379(3)</v>
      </c>
    </row>
    <row r="288" spans="1:10" s="63" customFormat="1" ht="10.199999999999999" customHeight="1" x14ac:dyDescent="0.2">
      <c r="B288" s="60" t="s">
        <v>7</v>
      </c>
      <c r="C288" s="61">
        <v>30</v>
      </c>
      <c r="D288" s="62">
        <f>IFERROR(VLOOKUP($B288,блюда!$B$11:$I$65,4,FALSE)*$C288/100,"")</f>
        <v>2.7</v>
      </c>
      <c r="E288" s="62">
        <f>IFERROR(VLOOKUP($B288,блюда!$B$11:$I$65,5,FALSE)*$C288/100,"")</f>
        <v>0.3</v>
      </c>
      <c r="F288" s="62">
        <f>IFERROR(VLOOKUP($B288,блюда!$B$11:$I$65,6,FALSE)*$C288/100,"")</f>
        <v>17.100000000000001</v>
      </c>
      <c r="G288" s="62">
        <f>IFERROR(VLOOKUP($B288,блюда!$B$11:$I$65,7,FALSE)*$C288/100,"")</f>
        <v>94.8</v>
      </c>
      <c r="H288" s="62" t="str">
        <f>IFERROR(VLOOKUP($B288,блюда!$B$11:$I$65,8,FALSE),"")</f>
        <v>т/н</v>
      </c>
    </row>
    <row r="289" spans="1:8" s="63" customFormat="1" ht="10.199999999999999" customHeight="1" x14ac:dyDescent="0.2">
      <c r="B289" s="60" t="s">
        <v>8</v>
      </c>
      <c r="C289" s="61">
        <v>30</v>
      </c>
      <c r="D289" s="62">
        <f>IFERROR(VLOOKUP($B289,блюда!$B$11:$I$65,4,FALSE)*$C289/100,"")</f>
        <v>0.3</v>
      </c>
      <c r="E289" s="62">
        <f>IFERROR(VLOOKUP($B289,блюда!$B$11:$I$65,5,FALSE)*$C289/100,"")</f>
        <v>0.3</v>
      </c>
      <c r="F289" s="62">
        <f>IFERROR(VLOOKUP($B289,блюда!$B$11:$I$65,6,FALSE)*$C289/100,"")</f>
        <v>9.9</v>
      </c>
      <c r="G289" s="62">
        <f>IFERROR(VLOOKUP($B289,блюда!$B$11:$I$65,7,FALSE)*$C289/100,"")</f>
        <v>81.900000000000006</v>
      </c>
      <c r="H289" s="62" t="str">
        <f>IFERROR(VLOOKUP($B289,блюда!$B$11:$I$65,8,FALSE),"")</f>
        <v>т/н</v>
      </c>
    </row>
    <row r="290" spans="1:8" s="63" customFormat="1" ht="10.199999999999999" customHeight="1" x14ac:dyDescent="0.2">
      <c r="B290" s="60" t="s">
        <v>121</v>
      </c>
      <c r="C290" s="61">
        <v>60</v>
      </c>
      <c r="D290" s="62">
        <f>IFERROR(VLOOKUP($B290,блюда!$B$11:$I$65,4,FALSE)*$C290/100,"")</f>
        <v>4.2</v>
      </c>
      <c r="E290" s="62">
        <f>IFERROR(VLOOKUP($B290,блюда!$B$11:$I$65,5,FALSE)*$C290/100,"")</f>
        <v>4.8</v>
      </c>
      <c r="F290" s="62">
        <f>IFERROR(VLOOKUP($B290,блюда!$B$11:$I$65,6,FALSE)*$C290/100,"")</f>
        <v>21</v>
      </c>
      <c r="G290" s="62">
        <f>IFERROR(VLOOKUP($B290,блюда!$B$11:$I$65,7,FALSE)*$C290/100,"")</f>
        <v>105</v>
      </c>
      <c r="H290" s="62" t="str">
        <f>IFERROR(VLOOKUP($B290,блюда!$B$11:$I$65,8,FALSE),"")</f>
        <v>т/н</v>
      </c>
    </row>
    <row r="291" spans="1:8" s="63" customFormat="1" ht="10.199999999999999" customHeight="1" x14ac:dyDescent="0.2">
      <c r="B291" s="60"/>
      <c r="C291" s="61"/>
      <c r="D291" s="62" t="str">
        <f>IFERROR(VLOOKUP($B291,блюда!$B$11:$I$65,4,FALSE)*$C291/100,"")</f>
        <v/>
      </c>
      <c r="E291" s="62" t="str">
        <f>IFERROR(VLOOKUP($B291,блюда!$B$11:$I$65,5,FALSE)*$C291/100,"")</f>
        <v/>
      </c>
      <c r="F291" s="62" t="str">
        <f>IFERROR(VLOOKUP($B291,блюда!$B$11:$I$65,6,FALSE)*$C291/100,"")</f>
        <v/>
      </c>
      <c r="G291" s="62" t="str">
        <f>IFERROR(VLOOKUP($B291,блюда!$B$11:$I$65,7,FALSE)*$C291/100,"")</f>
        <v/>
      </c>
      <c r="H291" s="62" t="str">
        <f>IFERROR(VLOOKUP($B291,блюда!$B$11:$I$65,8,FALSE),"")</f>
        <v/>
      </c>
    </row>
    <row r="292" spans="1:8" ht="10.199999999999999" customHeight="1" x14ac:dyDescent="0.2">
      <c r="A292" s="64" t="s">
        <v>65</v>
      </c>
      <c r="B292" s="65"/>
      <c r="C292" s="66">
        <f>SUM(C286:C291)</f>
        <v>520</v>
      </c>
      <c r="D292" s="62">
        <f>SUM(D286:D291)</f>
        <v>16.46</v>
      </c>
      <c r="E292" s="62">
        <f>SUM(E286:E291)</f>
        <v>18.86</v>
      </c>
      <c r="F292" s="62">
        <f>SUM(F286:F291)</f>
        <v>107.20000000000002</v>
      </c>
      <c r="G292" s="69">
        <f>SUM(G286:G291)</f>
        <v>676.5</v>
      </c>
      <c r="H292" s="52"/>
    </row>
    <row r="293" spans="1:8" ht="10.199999999999999" customHeight="1" x14ac:dyDescent="0.2">
      <c r="A293" s="55" t="s">
        <v>10</v>
      </c>
      <c r="B293" s="56"/>
      <c r="C293" s="57"/>
      <c r="D293" s="57"/>
      <c r="E293" s="57"/>
      <c r="F293" s="57"/>
      <c r="G293" s="58"/>
      <c r="H293" s="59"/>
    </row>
    <row r="294" spans="1:8" ht="10.199999999999999" customHeight="1" x14ac:dyDescent="0.2">
      <c r="B294" s="60" t="s">
        <v>76</v>
      </c>
      <c r="C294" s="61">
        <v>250</v>
      </c>
      <c r="D294" s="62">
        <f>IFERROR(VLOOKUP($B294,блюда!$B$11:$I$65,4,FALSE)*$C294/100,"")</f>
        <v>2.5</v>
      </c>
      <c r="E294" s="62">
        <f>IFERROR(VLOOKUP($B294,блюда!$B$11:$I$65,5,FALSE)*$C294/100,"")</f>
        <v>2.5</v>
      </c>
      <c r="F294" s="62">
        <f>IFERROR(VLOOKUP($B294,блюда!$B$11:$I$65,6,FALSE)*$C294/100,"")</f>
        <v>17.5</v>
      </c>
      <c r="G294" s="62">
        <f>IFERROR(VLOOKUP($B294,блюда!$B$11:$I$65,7,FALSE)*$C294/100,"")</f>
        <v>112.5</v>
      </c>
      <c r="H294" s="62" t="str">
        <f>IFERROR(VLOOKUP($B294,блюда!$B$11:$I$65,8,FALSE),"")</f>
        <v>140(1) / 107(1)</v>
      </c>
    </row>
    <row r="295" spans="1:8" ht="10.199999999999999" customHeight="1" x14ac:dyDescent="0.2">
      <c r="B295" s="60" t="s">
        <v>19</v>
      </c>
      <c r="C295" s="61">
        <v>180</v>
      </c>
      <c r="D295" s="62">
        <f>IFERROR(VLOOKUP($B295,блюда!$B$11:$I$65,4,FALSE)*$C295/100,"")</f>
        <v>3.6</v>
      </c>
      <c r="E295" s="62">
        <f>IFERROR(VLOOKUP($B295,блюда!$B$11:$I$65,5,FALSE)*$C295/100,"")</f>
        <v>6.84</v>
      </c>
      <c r="F295" s="62">
        <f>IFERROR(VLOOKUP($B295,блюда!$B$11:$I$65,6,FALSE)*$C295/100,"")</f>
        <v>28.44</v>
      </c>
      <c r="G295" s="62">
        <f>IFERROR(VLOOKUP($B295,блюда!$B$11:$I$65,7,FALSE)*$C295/100,"")</f>
        <v>190.08</v>
      </c>
      <c r="H295" s="62" t="str">
        <f>IFERROR(VLOOKUP($B295,блюда!$B$11:$I$65,8,FALSE),"")</f>
        <v>128 (3)</v>
      </c>
    </row>
    <row r="296" spans="1:8" s="63" customFormat="1" ht="10.199999999999999" customHeight="1" x14ac:dyDescent="0.2">
      <c r="B296" s="60" t="s">
        <v>49</v>
      </c>
      <c r="C296" s="61">
        <v>100</v>
      </c>
      <c r="D296" s="62">
        <f>IFERROR(VLOOKUP($B296,блюда!$B$11:$I$65,4,FALSE)*$C296/100,"")</f>
        <v>11.78</v>
      </c>
      <c r="E296" s="62">
        <f>IFERROR(VLOOKUP($B296,блюда!$B$11:$I$65,5,FALSE)*$C296/100,"")</f>
        <v>11.6</v>
      </c>
      <c r="F296" s="62">
        <f>IFERROR(VLOOKUP($B296,блюда!$B$11:$I$65,6,FALSE)*$C296/100,"")</f>
        <v>3.08</v>
      </c>
      <c r="G296" s="62">
        <f>IFERROR(VLOOKUP($B296,блюда!$B$11:$I$65,7,FALSE)*$C296/100,"")</f>
        <v>162.38999999999999</v>
      </c>
      <c r="H296" s="62" t="str">
        <f>IFERROR(VLOOKUP($B296,блюда!$B$11:$I$65,8,FALSE),"")</f>
        <v>302 (4) / 587 (1)</v>
      </c>
    </row>
    <row r="297" spans="1:8" s="63" customFormat="1" ht="10.199999999999999" customHeight="1" x14ac:dyDescent="0.2">
      <c r="B297" s="60" t="s">
        <v>12</v>
      </c>
      <c r="C297" s="61">
        <v>200</v>
      </c>
      <c r="D297" s="62">
        <f>IFERROR(VLOOKUP($B297,блюда!$B$11:$I$65,4,FALSE)*$C297/100,"")</f>
        <v>0.6</v>
      </c>
      <c r="E297" s="62">
        <f>IFERROR(VLOOKUP($B297,блюда!$B$11:$I$65,5,FALSE)*$C297/100,"")</f>
        <v>0</v>
      </c>
      <c r="F297" s="62">
        <f>IFERROR(VLOOKUP($B297,блюда!$B$11:$I$65,6,FALSE)*$C297/100,"")</f>
        <v>22.8</v>
      </c>
      <c r="G297" s="62">
        <f>IFERROR(VLOOKUP($B297,блюда!$B$11:$I$65,7,FALSE)*$C297/100,"")</f>
        <v>93.2</v>
      </c>
      <c r="H297" s="62" t="str">
        <f>IFERROR(VLOOKUP($B297,блюда!$B$11:$I$65,8,FALSE),"")</f>
        <v>349 (3)</v>
      </c>
    </row>
    <row r="298" spans="1:8" ht="10.199999999999999" customHeight="1" x14ac:dyDescent="0.2">
      <c r="B298" s="60" t="s">
        <v>7</v>
      </c>
      <c r="C298" s="61">
        <v>30</v>
      </c>
      <c r="D298" s="62">
        <f>IFERROR(VLOOKUP($B298,блюда!$B$11:$I$65,4,FALSE)*$C298/100,"")</f>
        <v>2.7</v>
      </c>
      <c r="E298" s="62">
        <f>IFERROR(VLOOKUP($B298,блюда!$B$11:$I$65,5,FALSE)*$C298/100,"")</f>
        <v>0.3</v>
      </c>
      <c r="F298" s="62">
        <f>IFERROR(VLOOKUP($B298,блюда!$B$11:$I$65,6,FALSE)*$C298/100,"")</f>
        <v>17.100000000000001</v>
      </c>
      <c r="G298" s="62">
        <f>IFERROR(VLOOKUP($B298,блюда!$B$11:$I$65,7,FALSE)*$C298/100,"")</f>
        <v>94.8</v>
      </c>
      <c r="H298" s="62" t="str">
        <f>IFERROR(VLOOKUP($B298,блюда!$B$11:$I$65,8,FALSE),"")</f>
        <v>т/н</v>
      </c>
    </row>
    <row r="299" spans="1:8" ht="10.199999999999999" customHeight="1" x14ac:dyDescent="0.2">
      <c r="B299" s="60" t="s">
        <v>8</v>
      </c>
      <c r="C299" s="61">
        <v>30</v>
      </c>
      <c r="D299" s="62">
        <f>IFERROR(VLOOKUP($B299,блюда!$B$11:$I$65,4,FALSE)*$C299/100,"")</f>
        <v>0.3</v>
      </c>
      <c r="E299" s="62">
        <f>IFERROR(VLOOKUP($B299,блюда!$B$11:$I$65,5,FALSE)*$C299/100,"")</f>
        <v>0.3</v>
      </c>
      <c r="F299" s="62">
        <f>IFERROR(VLOOKUP($B299,блюда!$B$11:$I$65,6,FALSE)*$C299/100,"")</f>
        <v>9.9</v>
      </c>
      <c r="G299" s="62">
        <f>IFERROR(VLOOKUP($B299,блюда!$B$11:$I$65,7,FALSE)*$C299/100,"")</f>
        <v>81.900000000000006</v>
      </c>
      <c r="H299" s="62" t="str">
        <f>IFERROR(VLOOKUP($B299,блюда!$B$11:$I$65,8,FALSE),"")</f>
        <v>т/н</v>
      </c>
    </row>
    <row r="300" spans="1:8" ht="10.199999999999999" customHeight="1" x14ac:dyDescent="0.2">
      <c r="B300" s="60" t="s">
        <v>21</v>
      </c>
      <c r="C300" s="61">
        <v>50</v>
      </c>
      <c r="D300" s="62">
        <f>IFERROR(VLOOKUP($B300,блюда!$B$11:$I$65,4,FALSE)*$C300/100,"")</f>
        <v>1.5</v>
      </c>
      <c r="E300" s="62">
        <f>IFERROR(VLOOKUP($B300,блюда!$B$11:$I$65,5,FALSE)*$C300/100,"")</f>
        <v>43</v>
      </c>
      <c r="F300" s="62">
        <f>IFERROR(VLOOKUP($B300,блюда!$B$11:$I$65,6,FALSE)*$C300/100,"")</f>
        <v>63</v>
      </c>
      <c r="G300" s="62">
        <f>IFERROR(VLOOKUP($B300,блюда!$B$11:$I$65,7,FALSE)*$C300/100,"")</f>
        <v>68.5</v>
      </c>
      <c r="H300" s="62" t="str">
        <f>IFERROR(VLOOKUP($B300,блюда!$B$11:$I$65,8,FALSE),"")</f>
        <v>78 (1)</v>
      </c>
    </row>
    <row r="301" spans="1:8" x14ac:dyDescent="0.2">
      <c r="A301" s="67" t="s">
        <v>66</v>
      </c>
      <c r="B301" s="68"/>
      <c r="C301" s="66">
        <f>SUM(C294:C300)</f>
        <v>840</v>
      </c>
      <c r="D301" s="62">
        <f>SUM(D294:D300)</f>
        <v>22.98</v>
      </c>
      <c r="E301" s="62">
        <f>SUM(E294:E300)</f>
        <v>64.539999999999992</v>
      </c>
      <c r="F301" s="62">
        <f>SUM(F294:F300)</f>
        <v>161.82</v>
      </c>
      <c r="G301" s="69">
        <f>SUM(G294:G300)</f>
        <v>803.37</v>
      </c>
      <c r="H301" s="52"/>
    </row>
    <row r="302" spans="1:8" x14ac:dyDescent="0.2">
      <c r="A302" s="67" t="s">
        <v>67</v>
      </c>
      <c r="B302" s="68"/>
      <c r="C302" s="66">
        <f>SUM(C292,C301)</f>
        <v>1360</v>
      </c>
      <c r="D302" s="62">
        <f>SUM(D292,D301)</f>
        <v>39.44</v>
      </c>
      <c r="E302" s="62">
        <f>SUM(E292,E301)</f>
        <v>83.399999999999991</v>
      </c>
      <c r="F302" s="62">
        <f>SUM(F292,F301)</f>
        <v>269.02</v>
      </c>
      <c r="G302" s="69">
        <f>SUM(G292,G301)</f>
        <v>1479.87</v>
      </c>
      <c r="H302" s="52"/>
    </row>
    <row r="303" spans="1:8" x14ac:dyDescent="0.2">
      <c r="A303" s="74"/>
      <c r="B303" s="75"/>
      <c r="C303" s="74"/>
      <c r="D303" s="76"/>
      <c r="E303" s="76"/>
      <c r="F303" s="76"/>
      <c r="G303" s="77"/>
      <c r="H303" s="78"/>
    </row>
    <row r="304" spans="1:8" x14ac:dyDescent="0.2">
      <c r="A304" s="74"/>
      <c r="B304" s="75"/>
      <c r="C304" s="74"/>
      <c r="D304" s="76"/>
      <c r="E304" s="76"/>
      <c r="F304" s="76"/>
      <c r="G304" s="77"/>
      <c r="H304" s="78"/>
    </row>
    <row r="305" spans="1:10" x14ac:dyDescent="0.2">
      <c r="A305" s="74"/>
      <c r="B305" s="75"/>
      <c r="C305" s="74"/>
      <c r="D305" s="76"/>
      <c r="E305" s="76"/>
      <c r="F305" s="76"/>
      <c r="G305" s="77"/>
      <c r="H305" s="78"/>
    </row>
    <row r="306" spans="1:10" x14ac:dyDescent="0.2">
      <c r="A306" s="74"/>
      <c r="B306" s="75"/>
      <c r="C306" s="74"/>
      <c r="D306" s="76"/>
      <c r="E306" s="76"/>
      <c r="F306" s="76"/>
      <c r="G306" s="77"/>
      <c r="H306" s="78"/>
    </row>
    <row r="307" spans="1:10" x14ac:dyDescent="0.2">
      <c r="A307" s="74"/>
      <c r="B307" s="75"/>
      <c r="C307" s="74"/>
      <c r="D307" s="76"/>
      <c r="E307" s="76"/>
      <c r="F307" s="76"/>
      <c r="G307" s="77"/>
      <c r="H307" s="78"/>
    </row>
    <row r="312" spans="1:10" x14ac:dyDescent="0.2">
      <c r="A312" s="88" t="s">
        <v>134</v>
      </c>
      <c r="B312" s="88"/>
      <c r="C312" s="88"/>
      <c r="D312" s="88"/>
      <c r="E312" s="88"/>
      <c r="F312" s="88"/>
      <c r="G312" s="88"/>
      <c r="H312" s="88"/>
      <c r="I312" s="79"/>
      <c r="J312" s="79"/>
    </row>
    <row r="313" spans="1:10" x14ac:dyDescent="0.2">
      <c r="A313" s="90" t="s">
        <v>24</v>
      </c>
      <c r="B313" s="90"/>
      <c r="C313" s="90"/>
      <c r="D313" s="90"/>
      <c r="E313" s="90"/>
      <c r="F313" s="90"/>
      <c r="G313" s="90"/>
      <c r="H313" s="90"/>
      <c r="I313" s="90"/>
      <c r="J313" s="90"/>
    </row>
    <row r="314" spans="1:10" x14ac:dyDescent="0.2">
      <c r="A314" s="91"/>
      <c r="B314" s="91"/>
      <c r="C314" s="91"/>
      <c r="D314" s="91"/>
      <c r="E314" s="91"/>
      <c r="F314" s="91"/>
      <c r="G314" s="91"/>
      <c r="H314" s="91"/>
      <c r="I314" s="91"/>
      <c r="J314" s="91"/>
    </row>
    <row r="315" spans="1:10" x14ac:dyDescent="0.2">
      <c r="A315" s="41" t="s">
        <v>0</v>
      </c>
      <c r="B315" s="42"/>
      <c r="C315" s="71" t="s">
        <v>138</v>
      </c>
      <c r="D315" s="72" t="s">
        <v>143</v>
      </c>
      <c r="E315" s="72"/>
      <c r="F315" s="43" t="s">
        <v>30</v>
      </c>
      <c r="G315" s="70" t="s">
        <v>144</v>
      </c>
      <c r="H315" s="44" t="s">
        <v>136</v>
      </c>
      <c r="I315" s="79"/>
      <c r="J315" s="79"/>
    </row>
    <row r="316" spans="1:10" x14ac:dyDescent="0.2">
      <c r="A316" s="79"/>
      <c r="B316" s="42"/>
      <c r="C316" s="73" t="s">
        <v>140</v>
      </c>
      <c r="D316" s="45">
        <v>2</v>
      </c>
      <c r="E316" s="46"/>
      <c r="F316" s="79"/>
      <c r="G316" s="47"/>
      <c r="H316" s="48"/>
      <c r="I316" s="89"/>
      <c r="J316" s="89"/>
    </row>
    <row r="317" spans="1:10" ht="20.399999999999999" x14ac:dyDescent="0.2">
      <c r="A317" s="87" t="s">
        <v>26</v>
      </c>
      <c r="B317" s="87" t="s">
        <v>27</v>
      </c>
      <c r="C317" s="87" t="s">
        <v>28</v>
      </c>
      <c r="D317" s="87" t="s">
        <v>1</v>
      </c>
      <c r="E317" s="87"/>
      <c r="F317" s="87"/>
      <c r="G317" s="87" t="s">
        <v>2</v>
      </c>
      <c r="H317" s="50" t="s">
        <v>29</v>
      </c>
    </row>
    <row r="318" spans="1:10" x14ac:dyDescent="0.2">
      <c r="A318" s="87"/>
      <c r="B318" s="87"/>
      <c r="C318" s="87"/>
      <c r="D318" s="80" t="s">
        <v>3</v>
      </c>
      <c r="E318" s="80" t="s">
        <v>4</v>
      </c>
      <c r="F318" s="80" t="s">
        <v>5</v>
      </c>
      <c r="G318" s="87"/>
      <c r="H318" s="52"/>
    </row>
    <row r="319" spans="1:10" x14ac:dyDescent="0.2">
      <c r="A319" s="53">
        <v>1</v>
      </c>
      <c r="B319" s="53">
        <v>2</v>
      </c>
      <c r="C319" s="53">
        <v>3</v>
      </c>
      <c r="D319" s="53">
        <v>4</v>
      </c>
      <c r="E319" s="53">
        <v>5</v>
      </c>
      <c r="F319" s="53">
        <v>6</v>
      </c>
      <c r="G319" s="53">
        <v>7</v>
      </c>
      <c r="H319" s="54"/>
    </row>
    <row r="320" spans="1:10" ht="10.199999999999999" customHeight="1" x14ac:dyDescent="0.2">
      <c r="A320" s="55" t="s">
        <v>50</v>
      </c>
      <c r="B320" s="56"/>
      <c r="C320" s="57"/>
      <c r="D320" s="57"/>
      <c r="E320" s="57"/>
      <c r="F320" s="57"/>
      <c r="G320" s="58"/>
      <c r="H320" s="59"/>
    </row>
    <row r="321" spans="1:8" ht="10.199999999999999" customHeight="1" x14ac:dyDescent="0.2">
      <c r="B321" s="60" t="s">
        <v>108</v>
      </c>
      <c r="C321" s="61">
        <v>40</v>
      </c>
      <c r="D321" s="62">
        <f>IFERROR(VLOOKUP($B321,блюда!$B$11:$I$65,4,FALSE)*$C321/100,"")</f>
        <v>1</v>
      </c>
      <c r="E321" s="62">
        <f>IFERROR(VLOOKUP($B321,блюда!$B$11:$I$65,5,FALSE)*$C321/100,"")</f>
        <v>9</v>
      </c>
      <c r="F321" s="62">
        <f>IFERROR(VLOOKUP($B321,блюда!$B$11:$I$65,6,FALSE)*$C321/100,"")</f>
        <v>7</v>
      </c>
      <c r="G321" s="62">
        <f>IFERROR(VLOOKUP($B321,блюда!$B$11:$I$65,7,FALSE)*$C321/100,"")</f>
        <v>115</v>
      </c>
      <c r="H321" s="62" t="str">
        <f>IFERROR(VLOOKUP($B321,блюда!$B$11:$I$65,8,FALSE),"")</f>
        <v>1(1)</v>
      </c>
    </row>
    <row r="322" spans="1:8" ht="10.199999999999999" customHeight="1" x14ac:dyDescent="0.2">
      <c r="B322" s="60" t="s">
        <v>56</v>
      </c>
      <c r="C322" s="61">
        <v>250</v>
      </c>
      <c r="D322" s="62">
        <f>IFERROR(VLOOKUP($B322,блюда!$B$11:$I$65,4,FALSE)*$C322/100,"")</f>
        <v>5.5</v>
      </c>
      <c r="E322" s="62">
        <f>IFERROR(VLOOKUP($B322,блюда!$B$11:$I$65,5,FALSE)*$C322/100,"")</f>
        <v>4.75</v>
      </c>
      <c r="F322" s="62">
        <f>IFERROR(VLOOKUP($B322,блюда!$B$11:$I$65,6,FALSE)*$C322/100,"")</f>
        <v>18</v>
      </c>
      <c r="G322" s="62">
        <f>IFERROR(VLOOKUP($B322,блюда!$B$11:$I$65,7,FALSE)*$C322/100,"")</f>
        <v>237.5</v>
      </c>
      <c r="H322" s="62" t="str">
        <f>IFERROR(VLOOKUP($B322,блюда!$B$11:$I$65,8,FALSE),"")</f>
        <v>160(1)</v>
      </c>
    </row>
    <row r="323" spans="1:8" s="63" customFormat="1" ht="10.199999999999999" customHeight="1" x14ac:dyDescent="0.2">
      <c r="B323" s="60" t="s">
        <v>59</v>
      </c>
      <c r="C323" s="61">
        <v>200</v>
      </c>
      <c r="D323" s="62">
        <f>IFERROR(VLOOKUP($B323,блюда!$B$11:$I$65,4,FALSE)*$C323/100,"")</f>
        <v>2</v>
      </c>
      <c r="E323" s="62">
        <f>IFERROR(VLOOKUP($B323,блюда!$B$11:$I$65,5,FALSE)*$C323/100,"")</f>
        <v>2</v>
      </c>
      <c r="F323" s="62">
        <f>IFERROR(VLOOKUP($B323,блюда!$B$11:$I$65,6,FALSE)*$C323/100,"")</f>
        <v>8</v>
      </c>
      <c r="G323" s="62">
        <f>IFERROR(VLOOKUP($B323,блюда!$B$11:$I$65,7,FALSE)*$C323/100,"")</f>
        <v>52</v>
      </c>
      <c r="H323" s="62" t="str">
        <f>IFERROR(VLOOKUP($B323,блюда!$B$11:$I$65,8,FALSE),"")</f>
        <v>378 (3)</v>
      </c>
    </row>
    <row r="324" spans="1:8" s="63" customFormat="1" ht="10.199999999999999" customHeight="1" x14ac:dyDescent="0.2">
      <c r="B324" s="60" t="s">
        <v>8</v>
      </c>
      <c r="C324" s="61">
        <v>30</v>
      </c>
      <c r="D324" s="62">
        <f>IFERROR(VLOOKUP($B324,блюда!$B$11:$I$65,4,FALSE)*$C324/100,"")</f>
        <v>0.3</v>
      </c>
      <c r="E324" s="62">
        <f>IFERROR(VLOOKUP($B324,блюда!$B$11:$I$65,5,FALSE)*$C324/100,"")</f>
        <v>0.3</v>
      </c>
      <c r="F324" s="62">
        <f>IFERROR(VLOOKUP($B324,блюда!$B$11:$I$65,6,FALSE)*$C324/100,"")</f>
        <v>9.9</v>
      </c>
      <c r="G324" s="62">
        <f>IFERROR(VLOOKUP($B324,блюда!$B$11:$I$65,7,FALSE)*$C324/100,"")</f>
        <v>81.900000000000006</v>
      </c>
      <c r="H324" s="62" t="str">
        <f>IFERROR(VLOOKUP($B324,блюда!$B$11:$I$65,8,FALSE),"")</f>
        <v>т/н</v>
      </c>
    </row>
    <row r="325" spans="1:8" s="63" customFormat="1" ht="10.199999999999999" customHeight="1" x14ac:dyDescent="0.2">
      <c r="B325" s="60" t="s">
        <v>11</v>
      </c>
      <c r="C325" s="61">
        <v>140</v>
      </c>
      <c r="D325" s="62">
        <f>IFERROR(VLOOKUP($B325,блюда!$B$11:$I$65,4,FALSE)*$C325/100,"")</f>
        <v>0.56000000000000005</v>
      </c>
      <c r="E325" s="62">
        <f>IFERROR(VLOOKUP($B325,блюда!$B$11:$I$65,5,FALSE)*$C325/100,"")</f>
        <v>0.56000000000000005</v>
      </c>
      <c r="F325" s="62">
        <f>IFERROR(VLOOKUP($B325,блюда!$B$11:$I$65,6,FALSE)*$C325/100,"")</f>
        <v>13.72</v>
      </c>
      <c r="G325" s="62">
        <f>IFERROR(VLOOKUP($B325,блюда!$B$11:$I$65,7,FALSE)*$C325/100,"")</f>
        <v>61.6</v>
      </c>
      <c r="H325" s="62" t="str">
        <f>IFERROR(VLOOKUP($B325,блюда!$B$11:$I$65,8,FALSE),"")</f>
        <v>338³</v>
      </c>
    </row>
    <row r="326" spans="1:8" s="63" customFormat="1" ht="10.199999999999999" customHeight="1" x14ac:dyDescent="0.2">
      <c r="B326" s="60"/>
      <c r="C326" s="61"/>
      <c r="D326" s="62" t="str">
        <f>IFERROR(VLOOKUP($B326,блюда!$B$11:$I$65,4,FALSE)*$C326/100,"")</f>
        <v/>
      </c>
      <c r="E326" s="62" t="str">
        <f>IFERROR(VLOOKUP($B326,блюда!$B$11:$I$65,5,FALSE)*$C326/100,"")</f>
        <v/>
      </c>
      <c r="F326" s="62" t="str">
        <f>IFERROR(VLOOKUP($B326,блюда!$B$11:$I$65,6,FALSE)*$C326/100,"")</f>
        <v/>
      </c>
      <c r="G326" s="62" t="str">
        <f>IFERROR(VLOOKUP($B326,блюда!$B$11:$I$65,7,FALSE)*$C326/100,"")</f>
        <v/>
      </c>
      <c r="H326" s="62" t="str">
        <f>IFERROR(VLOOKUP($B326,блюда!$B$11:$I$65,8,FALSE),"")</f>
        <v/>
      </c>
    </row>
    <row r="327" spans="1:8" ht="10.199999999999999" customHeight="1" x14ac:dyDescent="0.2">
      <c r="A327" s="64" t="s">
        <v>65</v>
      </c>
      <c r="B327" s="65"/>
      <c r="C327" s="66">
        <f>SUM(C321:C326)</f>
        <v>660</v>
      </c>
      <c r="D327" s="62">
        <f>SUM(D321:D326)</f>
        <v>9.3600000000000012</v>
      </c>
      <c r="E327" s="62">
        <f>SUM(E321:E326)</f>
        <v>16.61</v>
      </c>
      <c r="F327" s="62">
        <f>SUM(F321:F326)</f>
        <v>56.62</v>
      </c>
      <c r="G327" s="69">
        <f>SUM(G321:G326)</f>
        <v>548</v>
      </c>
      <c r="H327" s="52"/>
    </row>
    <row r="328" spans="1:8" ht="10.199999999999999" customHeight="1" x14ac:dyDescent="0.2">
      <c r="A328" s="55" t="s">
        <v>10</v>
      </c>
      <c r="B328" s="56"/>
      <c r="C328" s="57"/>
      <c r="D328" s="57"/>
      <c r="E328" s="57"/>
      <c r="F328" s="57"/>
      <c r="G328" s="58"/>
      <c r="H328" s="59"/>
    </row>
    <row r="329" spans="1:8" ht="10.199999999999999" customHeight="1" x14ac:dyDescent="0.2">
      <c r="B329" s="60" t="s">
        <v>74</v>
      </c>
      <c r="C329" s="61">
        <v>250</v>
      </c>
      <c r="D329" s="62">
        <f>IFERROR(VLOOKUP($B329,блюда!$B$11:$I$65,4,FALSE)*$C329/100,"")</f>
        <v>6.95</v>
      </c>
      <c r="E329" s="62">
        <f>IFERROR(VLOOKUP($B329,блюда!$B$11:$I$65,5,FALSE)*$C329/100,"")</f>
        <v>7.95</v>
      </c>
      <c r="F329" s="62">
        <f>IFERROR(VLOOKUP($B329,блюда!$B$11:$I$65,6,FALSE)*$C329/100,"")</f>
        <v>13.125</v>
      </c>
      <c r="G329" s="62">
        <f>IFERROR(VLOOKUP($B329,блюда!$B$11:$I$65,7,FALSE)*$C329/100,"")</f>
        <v>152.92500000000001</v>
      </c>
      <c r="H329" s="62" t="str">
        <f>IFERROR(VLOOKUP($B329,блюда!$B$11:$I$65,8,FALSE),"")</f>
        <v>110(1) / 107(1)</v>
      </c>
    </row>
    <row r="330" spans="1:8" ht="10.199999999999999" customHeight="1" x14ac:dyDescent="0.2">
      <c r="B330" s="60" t="s">
        <v>16</v>
      </c>
      <c r="C330" s="61">
        <v>250</v>
      </c>
      <c r="D330" s="62">
        <f>IFERROR(VLOOKUP($B330,блюда!$B$11:$I$65,4,FALSE)*$C330/100,"")</f>
        <v>25.5</v>
      </c>
      <c r="E330" s="62">
        <f>IFERROR(VLOOKUP($B330,блюда!$B$11:$I$65,5,FALSE)*$C330/100,"")</f>
        <v>19.75</v>
      </c>
      <c r="F330" s="62">
        <f>IFERROR(VLOOKUP($B330,блюда!$B$11:$I$65,6,FALSE)*$C330/100,"")</f>
        <v>25.625</v>
      </c>
      <c r="G330" s="62">
        <f>IFERROR(VLOOKUP($B330,блюда!$B$11:$I$65,7,FALSE)*$C330/100,"")</f>
        <v>382.5</v>
      </c>
      <c r="H330" s="62" t="str">
        <f>IFERROR(VLOOKUP($B330,блюда!$B$11:$I$65,8,FALSE),"")</f>
        <v>259 (3)</v>
      </c>
    </row>
    <row r="331" spans="1:8" s="63" customFormat="1" ht="10.199999999999999" customHeight="1" x14ac:dyDescent="0.2">
      <c r="B331" s="60" t="s">
        <v>23</v>
      </c>
      <c r="C331" s="61">
        <v>200</v>
      </c>
      <c r="D331" s="62">
        <f>IFERROR(VLOOKUP($B331,блюда!$B$11:$I$65,4,FALSE)*$C331/100,"")</f>
        <v>0.2</v>
      </c>
      <c r="E331" s="62">
        <f>IFERROR(VLOOKUP($B331,блюда!$B$11:$I$65,5,FALSE)*$C331/100,"")</f>
        <v>0</v>
      </c>
      <c r="F331" s="62">
        <f>IFERROR(VLOOKUP($B331,блюда!$B$11:$I$65,6,FALSE)*$C331/100,"")</f>
        <v>6.5</v>
      </c>
      <c r="G331" s="62">
        <f>IFERROR(VLOOKUP($B331,блюда!$B$11:$I$65,7,FALSE)*$C331/100,"")</f>
        <v>26.4</v>
      </c>
      <c r="H331" s="62" t="str">
        <f>IFERROR(VLOOKUP($B331,блюда!$B$11:$I$65,8,FALSE),"")</f>
        <v>685 (1)</v>
      </c>
    </row>
    <row r="332" spans="1:8" s="63" customFormat="1" ht="10.199999999999999" customHeight="1" x14ac:dyDescent="0.2">
      <c r="B332" s="60" t="s">
        <v>7</v>
      </c>
      <c r="C332" s="61">
        <v>30</v>
      </c>
      <c r="D332" s="62">
        <f>IFERROR(VLOOKUP($B332,блюда!$B$11:$I$65,4,FALSE)*$C332/100,"")</f>
        <v>2.7</v>
      </c>
      <c r="E332" s="62">
        <f>IFERROR(VLOOKUP($B332,блюда!$B$11:$I$65,5,FALSE)*$C332/100,"")</f>
        <v>0.3</v>
      </c>
      <c r="F332" s="62">
        <f>IFERROR(VLOOKUP($B332,блюда!$B$11:$I$65,6,FALSE)*$C332/100,"")</f>
        <v>17.100000000000001</v>
      </c>
      <c r="G332" s="62">
        <f>IFERROR(VLOOKUP($B332,блюда!$B$11:$I$65,7,FALSE)*$C332/100,"")</f>
        <v>94.8</v>
      </c>
      <c r="H332" s="62" t="str">
        <f>IFERROR(VLOOKUP($B332,блюда!$B$11:$I$65,8,FALSE),"")</f>
        <v>т/н</v>
      </c>
    </row>
    <row r="333" spans="1:8" ht="10.199999999999999" customHeight="1" x14ac:dyDescent="0.2">
      <c r="B333" s="60" t="s">
        <v>8</v>
      </c>
      <c r="C333" s="61">
        <v>30</v>
      </c>
      <c r="D333" s="62">
        <f>IFERROR(VLOOKUP($B333,блюда!$B$11:$I$65,4,FALSE)*$C333/100,"")</f>
        <v>0.3</v>
      </c>
      <c r="E333" s="62">
        <f>IFERROR(VLOOKUP($B333,блюда!$B$11:$I$65,5,FALSE)*$C333/100,"")</f>
        <v>0.3</v>
      </c>
      <c r="F333" s="62">
        <f>IFERROR(VLOOKUP($B333,блюда!$B$11:$I$65,6,FALSE)*$C333/100,"")</f>
        <v>9.9</v>
      </c>
      <c r="G333" s="62">
        <f>IFERROR(VLOOKUP($B333,блюда!$B$11:$I$65,7,FALSE)*$C333/100,"")</f>
        <v>81.900000000000006</v>
      </c>
      <c r="H333" s="62" t="str">
        <f>IFERROR(VLOOKUP($B333,блюда!$B$11:$I$65,8,FALSE),"")</f>
        <v>т/н</v>
      </c>
    </row>
    <row r="334" spans="1:8" ht="10.199999999999999" customHeight="1" x14ac:dyDescent="0.2">
      <c r="B334" s="60" t="s">
        <v>127</v>
      </c>
      <c r="C334" s="61">
        <v>100</v>
      </c>
      <c r="D334" s="62">
        <f>IFERROR(VLOOKUP($B334,блюда!$B$11:$I$65,4,FALSE)*$C334/100,"")</f>
        <v>2</v>
      </c>
      <c r="E334" s="62">
        <f>IFERROR(VLOOKUP($B334,блюда!$B$11:$I$65,5,FALSE)*$C334/100,"")</f>
        <v>5</v>
      </c>
      <c r="F334" s="62">
        <f>IFERROR(VLOOKUP($B334,блюда!$B$11:$I$65,6,FALSE)*$C334/100,"")</f>
        <v>9</v>
      </c>
      <c r="G334" s="62">
        <f>IFERROR(VLOOKUP($B334,блюда!$B$11:$I$65,7,FALSE)*$C334/100,"")</f>
        <v>88</v>
      </c>
      <c r="H334" s="62" t="str">
        <f>IFERROR(VLOOKUP($B334,блюда!$B$11:$I$65,8,FALSE),"")</f>
        <v>43 (1)</v>
      </c>
    </row>
    <row r="335" spans="1:8" ht="10.199999999999999" customHeight="1" x14ac:dyDescent="0.2">
      <c r="B335" s="60"/>
      <c r="C335" s="61"/>
      <c r="D335" s="62" t="str">
        <f>IFERROR(VLOOKUP($B335,блюда!$B$11:$I$65,4,FALSE)*$C335/100,"")</f>
        <v/>
      </c>
      <c r="E335" s="62" t="str">
        <f>IFERROR(VLOOKUP($B335,блюда!$B$11:$I$65,5,FALSE)*$C335/100,"")</f>
        <v/>
      </c>
      <c r="F335" s="62" t="str">
        <f>IFERROR(VLOOKUP($B335,блюда!$B$11:$I$65,6,FALSE)*$C335/100,"")</f>
        <v/>
      </c>
      <c r="G335" s="62" t="str">
        <f>IFERROR(VLOOKUP($B335,блюда!$B$11:$I$65,7,FALSE)*$C335/100,"")</f>
        <v/>
      </c>
      <c r="H335" s="62" t="str">
        <f>IFERROR(VLOOKUP($B335,блюда!$B$11:$I$65,8,FALSE),"")</f>
        <v/>
      </c>
    </row>
    <row r="336" spans="1:8" x14ac:dyDescent="0.2">
      <c r="A336" s="67" t="s">
        <v>66</v>
      </c>
      <c r="B336" s="68"/>
      <c r="C336" s="66">
        <f>SUM(C329:C335)</f>
        <v>860</v>
      </c>
      <c r="D336" s="62">
        <f>SUM(D329:D335)</f>
        <v>37.650000000000006</v>
      </c>
      <c r="E336" s="62">
        <f>SUM(E329:E335)</f>
        <v>33.299999999999997</v>
      </c>
      <c r="F336" s="62">
        <f>SUM(F329:F335)</f>
        <v>81.25</v>
      </c>
      <c r="G336" s="69">
        <f>SUM(G329:G335)</f>
        <v>826.52499999999986</v>
      </c>
      <c r="H336" s="52"/>
    </row>
    <row r="337" spans="1:8" x14ac:dyDescent="0.2">
      <c r="A337" s="67" t="s">
        <v>67</v>
      </c>
      <c r="B337" s="68"/>
      <c r="C337" s="66">
        <f>SUM(C327,C336)</f>
        <v>1520</v>
      </c>
      <c r="D337" s="62">
        <f>SUM(D327,D336)</f>
        <v>47.010000000000005</v>
      </c>
      <c r="E337" s="62">
        <f>SUM(E327,E336)</f>
        <v>49.91</v>
      </c>
      <c r="F337" s="62">
        <f>SUM(F327,F336)</f>
        <v>137.87</v>
      </c>
      <c r="G337" s="69">
        <f>SUM(G327,G336)</f>
        <v>1374.5249999999999</v>
      </c>
      <c r="H337" s="52"/>
    </row>
  </sheetData>
  <mergeCells count="90">
    <mergeCell ref="A312:H312"/>
    <mergeCell ref="A313:J313"/>
    <mergeCell ref="A314:J314"/>
    <mergeCell ref="I316:J316"/>
    <mergeCell ref="A317:A318"/>
    <mergeCell ref="B317:B318"/>
    <mergeCell ref="C317:C318"/>
    <mergeCell ref="D317:F317"/>
    <mergeCell ref="G317:G318"/>
    <mergeCell ref="A277:H277"/>
    <mergeCell ref="A278:J278"/>
    <mergeCell ref="A279:J279"/>
    <mergeCell ref="I281:J281"/>
    <mergeCell ref="A282:A283"/>
    <mergeCell ref="B282:B283"/>
    <mergeCell ref="C282:C283"/>
    <mergeCell ref="D282:F282"/>
    <mergeCell ref="G282:G283"/>
    <mergeCell ref="A243:H243"/>
    <mergeCell ref="A244:J244"/>
    <mergeCell ref="A245:J245"/>
    <mergeCell ref="I247:J247"/>
    <mergeCell ref="A248:A249"/>
    <mergeCell ref="B248:B249"/>
    <mergeCell ref="C248:C249"/>
    <mergeCell ref="D248:F248"/>
    <mergeCell ref="G248:G249"/>
    <mergeCell ref="A208:H208"/>
    <mergeCell ref="A209:J209"/>
    <mergeCell ref="A210:J210"/>
    <mergeCell ref="I212:J212"/>
    <mergeCell ref="A213:A214"/>
    <mergeCell ref="B213:B214"/>
    <mergeCell ref="C213:C214"/>
    <mergeCell ref="D213:F213"/>
    <mergeCell ref="G213:G214"/>
    <mergeCell ref="A174:H174"/>
    <mergeCell ref="A175:J175"/>
    <mergeCell ref="A176:J176"/>
    <mergeCell ref="I178:J178"/>
    <mergeCell ref="A179:A180"/>
    <mergeCell ref="B179:B180"/>
    <mergeCell ref="C179:C180"/>
    <mergeCell ref="D179:F179"/>
    <mergeCell ref="G179:G180"/>
    <mergeCell ref="A139:H139"/>
    <mergeCell ref="A140:J140"/>
    <mergeCell ref="A141:J141"/>
    <mergeCell ref="I143:J143"/>
    <mergeCell ref="A144:A145"/>
    <mergeCell ref="B144:B145"/>
    <mergeCell ref="C144:C145"/>
    <mergeCell ref="D144:F144"/>
    <mergeCell ref="G144:G145"/>
    <mergeCell ref="A105:H105"/>
    <mergeCell ref="A106:J106"/>
    <mergeCell ref="A107:J107"/>
    <mergeCell ref="I109:J109"/>
    <mergeCell ref="A110:A111"/>
    <mergeCell ref="B110:B111"/>
    <mergeCell ref="C110:C111"/>
    <mergeCell ref="D110:F110"/>
    <mergeCell ref="G110:G111"/>
    <mergeCell ref="A70:H70"/>
    <mergeCell ref="A71:J71"/>
    <mergeCell ref="A72:J72"/>
    <mergeCell ref="I74:J74"/>
    <mergeCell ref="A75:A76"/>
    <mergeCell ref="B75:B76"/>
    <mergeCell ref="C75:C76"/>
    <mergeCell ref="D75:F75"/>
    <mergeCell ref="G75:G76"/>
    <mergeCell ref="A35:H35"/>
    <mergeCell ref="A36:J36"/>
    <mergeCell ref="A37:J37"/>
    <mergeCell ref="I39:J39"/>
    <mergeCell ref="A40:A41"/>
    <mergeCell ref="B40:B41"/>
    <mergeCell ref="C40:C41"/>
    <mergeCell ref="D40:F40"/>
    <mergeCell ref="G40:G41"/>
    <mergeCell ref="A1:H1"/>
    <mergeCell ref="A2:J2"/>
    <mergeCell ref="A3:J3"/>
    <mergeCell ref="I5:J5"/>
    <mergeCell ref="A6:A7"/>
    <mergeCell ref="B6:B7"/>
    <mergeCell ref="C6:C7"/>
    <mergeCell ref="D6:F6"/>
    <mergeCell ref="G6:G7"/>
  </mergeCells>
  <dataValidations count="18">
    <dataValidation type="list" allowBlank="1" showInputMessage="1" showErrorMessage="1" sqref="B19 B21:B24">
      <formula1>$B$11:$B$64</formula1>
    </dataValidation>
    <dataValidation type="list" allowBlank="1" showInputMessage="1" showErrorMessage="1" sqref="B44:B49">
      <formula1>$B$11:$B$64</formula1>
    </dataValidation>
    <dataValidation type="list" allowBlank="1" showInputMessage="1" showErrorMessage="1" sqref="B52:B58">
      <formula1>$B$11:$B$64</formula1>
    </dataValidation>
    <dataValidation type="list" allowBlank="1" showInputMessage="1" showErrorMessage="1" sqref="B79:B84">
      <formula1>$B$11:$B$64</formula1>
    </dataValidation>
    <dataValidation type="list" allowBlank="1" showInputMessage="1" showErrorMessage="1" sqref="B87 B89 B91:B93">
      <formula1>$B$11:$B$64</formula1>
    </dataValidation>
    <dataValidation type="list" allowBlank="1" showInputMessage="1" showErrorMessage="1" sqref="B114:B119">
      <formula1>$B$11:$B$64</formula1>
    </dataValidation>
    <dataValidation type="list" allowBlank="1" showInputMessage="1" showErrorMessage="1" sqref="B123:B126 B128">
      <formula1>$B$11:$B$64</formula1>
    </dataValidation>
    <dataValidation type="list" allowBlank="1" showInputMessage="1" showErrorMessage="1" sqref="B148:B153">
      <formula1>$B$11:$B$64</formula1>
    </dataValidation>
    <dataValidation type="list" allowBlank="1" showInputMessage="1" showErrorMessage="1" sqref="B156 B158:B162">
      <formula1>$B$11:$B$64</formula1>
    </dataValidation>
    <dataValidation type="list" allowBlank="1" showInputMessage="1" showErrorMessage="1" sqref="B183:B188">
      <formula1>$B$11:$B$64</formula1>
    </dataValidation>
    <dataValidation type="list" allowBlank="1" showInputMessage="1" showErrorMessage="1" sqref="B191:B197">
      <formula1>$B$11:$B$64</formula1>
    </dataValidation>
    <dataValidation type="list" allowBlank="1" showInputMessage="1" showErrorMessage="1" sqref="B217:B222">
      <formula1>$B$11:$B$64</formula1>
    </dataValidation>
    <dataValidation type="list" allowBlank="1" showInputMessage="1" showErrorMessage="1" sqref="B225:B231">
      <formula1>$B$11:$B$64</formula1>
    </dataValidation>
    <dataValidation type="list" allowBlank="1" showInputMessage="1" showErrorMessage="1" sqref="B251:B257">
      <formula1>$B$11:$B$64</formula1>
    </dataValidation>
    <dataValidation type="list" allowBlank="1" showInputMessage="1" showErrorMessage="1" sqref="B260 B262:B266">
      <formula1>$B$11:$B$64</formula1>
    </dataValidation>
    <dataValidation type="list" allowBlank="1" showInputMessage="1" showErrorMessage="1" sqref="B286:B291">
      <formula1>$B$11:$B$64</formula1>
    </dataValidation>
    <dataValidation type="list" allowBlank="1" showInputMessage="1" showErrorMessage="1" sqref="B321:B326">
      <formula1>$B$11:$B$64</formula1>
    </dataValidation>
    <dataValidation type="list" allowBlank="1" showInputMessage="1" showErrorMessage="1" sqref="B329:B335">
      <formula1>$B$11:$B$64</formula1>
    </dataValidation>
  </dataValidations>
  <pageMargins left="0.25" right="0.25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3" operator="greaterThan" id="{4069589D-D236-4840-B958-FBB3EFFAAED9}">
            <xm:f>блюда!$P$10</xm:f>
            <x14:dxf>
              <font>
                <color rgb="FF00B050"/>
              </font>
            </x14:dxf>
          </x14:cfRule>
          <x14:cfRule type="cellIs" priority="4" operator="lessThan" id="{A1A8264F-CF43-42AC-AEB1-397EA1C0BBFA}">
            <xm:f>блюда!$O$10</xm:f>
            <x14:dxf>
              <font>
                <color rgb="FF9C0006"/>
              </font>
            </x14:dxf>
          </x14:cfRule>
          <xm:sqref>G16 G50 G85 G120 G154 G189 G223 G258 G292 G327</xm:sqref>
        </x14:conditionalFormatting>
        <x14:conditionalFormatting xmlns:xm="http://schemas.microsoft.com/office/excel/2006/main">
          <x14:cfRule type="cellIs" priority="1" operator="greaterThan" id="{C0EDD5B0-ED17-4775-A511-28E51568814A}">
            <xm:f>блюда!$R$10</xm:f>
            <x14:dxf>
              <font>
                <color rgb="FF00B050"/>
              </font>
            </x14:dxf>
          </x14:cfRule>
          <x14:cfRule type="cellIs" priority="2" operator="lessThan" id="{ACD9ABDD-864A-46A1-93F9-3AC99B2E863E}">
            <xm:f>блюда!$Q$10</xm:f>
            <x14:dxf>
              <font>
                <color rgb="FF9C0006"/>
              </font>
            </x14:dxf>
          </x14:cfRule>
          <xm:sqref>G25 G59 G94 G129 G163 G198 G232 G267 G301 G336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блюда!$B$11:$B$65</xm:f>
          </x14:formula1>
          <xm:sqref>B18 B88 B90</xm:sqref>
        </x14:dataValidation>
        <x14:dataValidation type="list" allowBlank="1" showInputMessage="1" showErrorMessage="1">
          <x14:formula1>
            <xm:f>блюда!$B$11:$B$65</xm:f>
          </x14:formula1>
          <xm:sqref>B294:B300</xm:sqref>
        </x14:dataValidation>
        <x14:dataValidation type="list" allowBlank="1" showInputMessage="1" showErrorMessage="1">
          <x14:formula1>
            <xm:f>блюда!$B$11:$B$65</xm:f>
          </x14:formula1>
          <xm:sqref>B10:B15</xm:sqref>
        </x14:dataValidation>
        <x14:dataValidation type="list" allowBlank="1" showInputMessage="1" showErrorMessage="1">
          <x14:formula1>
            <xm:f>блюда!$B$11:$B$64</xm:f>
          </x14:formula1>
          <xm:sqref>B20 B122 B127 B157 B261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9F3E50A00D1FC49BE10863E549B7020" ma:contentTypeVersion="0" ma:contentTypeDescription="Создание документа." ma:contentTypeScope="" ma:versionID="404a4d7a6272b87879baf4bbfa6a0d6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678431-CE87-4058-B21A-B0362BA59944}"/>
</file>

<file path=customXml/itemProps2.xml><?xml version="1.0" encoding="utf-8"?>
<ds:datastoreItem xmlns:ds="http://schemas.openxmlformats.org/officeDocument/2006/customXml" ds:itemID="{1580F6C8-5C5D-40AC-9584-3311A3BA8296}"/>
</file>

<file path=customXml/itemProps3.xml><?xml version="1.0" encoding="utf-8"?>
<ds:datastoreItem xmlns:ds="http://schemas.openxmlformats.org/officeDocument/2006/customXml" ds:itemID="{CBB04CD5-B5B0-484C-8197-397DD48457D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блюда</vt:lpstr>
      <vt:lpstr>7-11 лет, многодетные</vt:lpstr>
      <vt:lpstr>12-18 лет, многодетные, сво </vt:lpstr>
      <vt:lpstr>7-11 лет, начальная школа</vt:lpstr>
      <vt:lpstr>12-18 лет, овз, сво</vt:lpstr>
      <vt:lpstr>платные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2025-12-28T13:14:48Z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0x010100B9F3E50A00D1FC49BE10863E549B7020</vt:lpwstr>
  </property>
</Properties>
</file>