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696" activeTab="0"/>
  </bookViews>
  <sheets>
    <sheet name="Марий Эл" sheetId="1" r:id="rId1"/>
  </sheets>
  <definedNames/>
  <calcPr fullCalcOnLoad="1"/>
</workbook>
</file>

<file path=xl/sharedStrings.xml><?xml version="1.0" encoding="utf-8"?>
<sst xmlns="http://schemas.openxmlformats.org/spreadsheetml/2006/main" count="83" uniqueCount="83">
  <si>
    <t>дата</t>
  </si>
  <si>
    <t>ФИО</t>
  </si>
  <si>
    <t>21</t>
  </si>
  <si>
    <t>Охват профсоюзным членством работников образовательных учреждений, в которых действуют профсоюзные организации (%)</t>
  </si>
  <si>
    <t>20</t>
  </si>
  <si>
    <t>Охват профсоюзным членством работников отрасли (%)</t>
  </si>
  <si>
    <t>19</t>
  </si>
  <si>
    <t>Охват образовательных учреждений профсоюзными организациями, %</t>
  </si>
  <si>
    <t>18</t>
  </si>
  <si>
    <t>17</t>
  </si>
  <si>
    <t>16</t>
  </si>
  <si>
    <t>Удельный вес работников отрасли, на которых распространяется действие коллективных договоров (%)</t>
  </si>
  <si>
    <t>15.1</t>
  </si>
  <si>
    <t>15</t>
  </si>
  <si>
    <t>Численность членов профсоюза</t>
  </si>
  <si>
    <t>14.2</t>
  </si>
  <si>
    <t>14.1</t>
  </si>
  <si>
    <t>Численность работников образовательных учреждений, в которых действуют организации профсоюза (есть члены профсоюза)</t>
  </si>
  <si>
    <t>14</t>
  </si>
  <si>
    <t>Количество образовательных учреждений, в которых действуют организации профсоюза (есть члены профсоюза)</t>
  </si>
  <si>
    <t>13.1</t>
  </si>
  <si>
    <t>● численность работников в них</t>
  </si>
  <si>
    <t>13</t>
  </si>
  <si>
    <t xml:space="preserve">Общее количество образовательных учреждений на территории  субъекта РФ </t>
  </si>
  <si>
    <t>РАЗДЕЛ II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</si>
  <si>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</si>
  <si>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</si>
  <si>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</si>
  <si>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</si>
  <si>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</si>
  <si>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</si>
  <si>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</si>
  <si>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</si>
  <si>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</si>
  <si>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03</t>
  </si>
  <si>
    <t>02</t>
  </si>
  <si>
    <t>01</t>
  </si>
  <si>
    <t>Количество первичных профсоюзных организаций, входящих в региональный (межрегиональный) профсоюз</t>
  </si>
  <si>
    <t>РАЗДЕЛ I</t>
  </si>
  <si>
    <t xml:space="preserve">Учреждения категории "другие" </t>
  </si>
  <si>
    <t>Учреждения дополнительного профессионального образования (ИПК и др.)</t>
  </si>
  <si>
    <t>Учреждения дополнительного образования детей</t>
  </si>
  <si>
    <t>Дошкольные образовательные учреждения</t>
  </si>
  <si>
    <t>Учреждения, реализующие программы общего образования</t>
  </si>
  <si>
    <t>Учреждения НПО</t>
  </si>
  <si>
    <t>в т.ч. учреждения СПО педагогического профиля</t>
  </si>
  <si>
    <t>Учреждения СПО</t>
  </si>
  <si>
    <t>в т.ч. учреждения ВПО педагогического профиля</t>
  </si>
  <si>
    <t>Учреждения ВПО</t>
  </si>
  <si>
    <t>в том числе по видам образовательных учреждений</t>
  </si>
  <si>
    <t>Всего</t>
  </si>
  <si>
    <t>№ строки</t>
  </si>
  <si>
    <t xml:space="preserve">в  Профсоюзе работников народного образования и науки РФ </t>
  </si>
  <si>
    <t xml:space="preserve">Сведения об итогах коллективно-договорной кампании </t>
  </si>
  <si>
    <t>Форма КДКО</t>
  </si>
  <si>
    <t>Научные учреждения</t>
  </si>
  <si>
    <t>02.1</t>
  </si>
  <si>
    <t>Наименование организации Профсоюза</t>
  </si>
  <si>
    <t>Председатель организации Профсоюза</t>
  </si>
  <si>
    <r>
      <t xml:space="preserve">Количество первичных профсоюзных организаций, где  </t>
    </r>
    <r>
      <rPr>
        <b/>
        <sz val="10"/>
        <color indexed="8"/>
        <rFont val="Times New Roman"/>
        <family val="1"/>
      </rPr>
      <t>заключен</t>
    </r>
    <r>
      <rPr>
        <sz val="10"/>
        <color indexed="8"/>
        <rFont val="Times New Roman"/>
        <family val="1"/>
      </rPr>
      <t xml:space="preserve"> коллективный договор, либо </t>
    </r>
    <r>
      <rPr>
        <b/>
        <sz val="10"/>
        <color indexed="8"/>
        <rFont val="Times New Roman"/>
        <family val="1"/>
      </rPr>
      <t>распространяется действие иных</t>
    </r>
    <r>
      <rPr>
        <sz val="10"/>
        <color indexed="8"/>
        <rFont val="Times New Roman"/>
        <family val="1"/>
      </rPr>
      <t xml:space="preserve"> коллективных договоров</t>
    </r>
  </si>
  <si>
    <r>
      <t xml:space="preserve">Количество первичных профсоюзных организаций, где </t>
    </r>
    <r>
      <rPr>
        <b/>
        <sz val="10"/>
        <color indexed="8"/>
        <rFont val="Times New Roman"/>
        <family val="1"/>
      </rPr>
      <t xml:space="preserve">не заключен коллективный договор </t>
    </r>
    <r>
      <rPr>
        <sz val="10"/>
        <color indexed="8"/>
        <rFont val="Times New Roman"/>
        <family val="1"/>
      </rPr>
      <t>(</t>
    </r>
    <r>
      <rPr>
        <b/>
        <sz val="10"/>
        <color indexed="8"/>
        <rFont val="Times New Roman"/>
        <family val="1"/>
      </rPr>
      <t>не распространяется действие иных</t>
    </r>
    <r>
      <rPr>
        <sz val="10"/>
        <color indexed="8"/>
        <rFont val="Times New Roman"/>
        <family val="1"/>
      </rPr>
      <t xml:space="preserve"> коллективных договоров)</t>
    </r>
  </si>
  <si>
    <t>Количество коллективных договоров в региональном (межрегиональном) профсоюзе, в том числе:</t>
  </si>
  <si>
    <t>● коллективных договоров, заключенных в отчетном году</t>
  </si>
  <si>
    <t>● коллективных договоров, заключенных в предыдущие годы</t>
  </si>
  <si>
    <t>● коллективных договоров, действовавших в предыдущие годы и продленных на новый срок в отчетном году</t>
  </si>
  <si>
    <t>● коллективных договоров, в которых установлена минимальная заработная плата в организации на уровне  не ниже регионального прожиточного минимума трудоспособного населения (ед.)</t>
  </si>
  <si>
    <t>● коллективных договоров, в которых установлен порядок индексации заработной платы в организации (ед.)</t>
  </si>
  <si>
    <t xml:space="preserve">Удельный вес заключенных коллективных договоров, (%) </t>
  </si>
  <si>
    <t>Количество коллективных договоров, прошедших уведомительную регистрацию</t>
  </si>
  <si>
    <t>Удельный вес коллективных договоров, прошедших уведомительную регистрацию, %</t>
  </si>
  <si>
    <t xml:space="preserve">● в том числе  на которых распространяется действие коллективных договоров                  </t>
  </si>
  <si>
    <t>● в том числе на которых распространяется действие коллективных договоров</t>
  </si>
  <si>
    <t>Удельный вес членов Профсоюза, на которых распространяется действие коллективных договоров (%)</t>
  </si>
  <si>
    <r>
      <t xml:space="preserve">Удельный вес первичных профсоюзных организаций, на которых </t>
    </r>
    <r>
      <rPr>
        <b/>
        <sz val="10"/>
        <color indexed="8"/>
        <rFont val="Times New Roman"/>
        <family val="1"/>
      </rPr>
      <t xml:space="preserve">не распространяется </t>
    </r>
    <r>
      <rPr>
        <sz val="10"/>
        <color indexed="8"/>
        <rFont val="Times New Roman"/>
        <family val="1"/>
      </rPr>
      <t xml:space="preserve">действие коллективных договоров, (%) </t>
    </r>
  </si>
  <si>
    <r>
      <t xml:space="preserve">Удельный вес первичных профсоюзных организаций, на которых </t>
    </r>
    <r>
      <rPr>
        <b/>
        <sz val="10"/>
        <color indexed="8"/>
        <rFont val="Times New Roman"/>
        <family val="1"/>
      </rPr>
      <t>распространяется</t>
    </r>
    <r>
      <rPr>
        <sz val="10"/>
        <color indexed="8"/>
        <rFont val="Times New Roman"/>
        <family val="1"/>
      </rPr>
      <t xml:space="preserve"> действие коллективных договоров, (%) </t>
    </r>
  </si>
  <si>
    <t>10.1</t>
  </si>
  <si>
    <t>10.2</t>
  </si>
  <si>
    <t>Численность работников образовательных учреждений, в которых не заключен коллективный договор (не распространяется действие иных коллективных договоров)</t>
  </si>
  <si>
    <t>Удельный вес работников организаций, в которых действуют организации профсоюза и на которых распространяется действие коллективных договоров (%)</t>
  </si>
  <si>
    <t>представляется в ЦС Профсоюза  до 15 февраля 2014 года</t>
  </si>
  <si>
    <t>по состоянию на 31 декабря  2013 года</t>
  </si>
  <si>
    <t>Медведевская  районная  организация по  состоянию  на  31.12.2014 - верная  дата  здесь</t>
  </si>
  <si>
    <t>Павлов  Валерий  Григорьевич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</si>
</sst>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color indexed="10"/>
      <name val="Arial Cyr"/>
      <family val="0"/>
    </font>
    <font>
      <sz val="9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62"/>
      <name val="Times New Roman"/>
      <family val="1"/>
    </font>
    <font>
      <b/>
      <sz val="10"/>
      <name val="Times New Roman"/>
      <family val="1"/>
    </font>
    <font>
      <b/>
      <sz val="12"/>
      <color indexed="62"/>
      <name val="Times New Roman"/>
      <family val="1"/>
    </font>
    <font>
      <b/>
      <sz val="12"/>
      <name val="Times New Roman"/>
      <family val="1"/>
    </font>
    <font>
      <i/>
      <u val="single"/>
      <sz val="10"/>
      <color indexed="8"/>
      <name val="Times New Roman"/>
      <family val="1"/>
    </font>
    <font>
      <sz val="12"/>
      <color indexed="6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Calibri"/>
      <family val="2"/>
    </font>
    <font>
      <b/>
      <sz val="12"/>
      <color indexed="10"/>
      <name val="Times New Roman"/>
      <family val="1"/>
    </font>
    <font>
      <b/>
      <sz val="12"/>
      <color indexed="17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b/>
      <sz val="12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56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5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57" fillId="0" borderId="0" xfId="0" applyFont="1" applyBorder="1" applyAlignment="1" applyProtection="1">
      <alignment horizontal="center" vertical="top"/>
      <protection/>
    </xf>
    <xf numFmtId="0" fontId="59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7" fillId="0" borderId="0" xfId="0" applyFont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center" vertical="center"/>
      <protection/>
    </xf>
    <xf numFmtId="3" fontId="5" fillId="0" borderId="0" xfId="0" applyNumberFormat="1" applyFont="1" applyFill="1" applyBorder="1" applyAlignment="1" applyProtection="1">
      <alignment horizontal="center" vertical="center" wrapText="1"/>
      <protection/>
    </xf>
    <xf numFmtId="172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172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5" fillId="2" borderId="11" xfId="0" applyFont="1" applyFill="1" applyBorder="1" applyAlignment="1" applyProtection="1">
      <alignment vertical="center" wrapText="1"/>
      <protection/>
    </xf>
    <xf numFmtId="172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0" fontId="5" fillId="2" borderId="13" xfId="0" applyFont="1" applyFill="1" applyBorder="1" applyAlignment="1" applyProtection="1">
      <alignment vertical="center" wrapText="1"/>
      <protection/>
    </xf>
    <xf numFmtId="1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Border="1" applyAlignment="1" applyProtection="1">
      <alignment horizontal="center" vertical="center" wrapText="1"/>
      <protection/>
    </xf>
    <xf numFmtId="0" fontId="5" fillId="2" borderId="17" xfId="0" applyFont="1" applyFill="1" applyBorder="1" applyAlignment="1" applyProtection="1">
      <alignment vertical="center" wrapText="1"/>
      <protection/>
    </xf>
    <xf numFmtId="3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4" xfId="0" applyNumberFormat="1" applyFont="1" applyFill="1" applyBorder="1" applyAlignment="1" applyProtection="1">
      <alignment horizontal="center" vertical="center" wrapText="1"/>
      <protection/>
    </xf>
    <xf numFmtId="3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0" fillId="0" borderId="0" xfId="0" applyFont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center" vertical="center"/>
      <protection/>
    </xf>
    <xf numFmtId="0" fontId="5" fillId="2" borderId="19" xfId="0" applyFont="1" applyFill="1" applyBorder="1" applyAlignment="1" applyProtection="1">
      <alignment vertical="center" wrapText="1"/>
      <protection/>
    </xf>
    <xf numFmtId="49" fontId="5" fillId="0" borderId="20" xfId="0" applyNumberFormat="1" applyFont="1" applyBorder="1" applyAlignment="1" applyProtection="1">
      <alignment horizontal="center" vertical="center" wrapText="1"/>
      <protection/>
    </xf>
    <xf numFmtId="172" fontId="6" fillId="0" borderId="20" xfId="0" applyNumberFormat="1" applyFont="1" applyFill="1" applyBorder="1" applyAlignment="1" applyProtection="1">
      <alignment horizontal="center" vertical="center" wrapText="1"/>
      <protection/>
    </xf>
    <xf numFmtId="3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3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1" fillId="0" borderId="0" xfId="0" applyFont="1" applyAlignment="1" applyProtection="1">
      <alignment horizontal="left" vertical="center"/>
      <protection/>
    </xf>
    <xf numFmtId="0" fontId="62" fillId="0" borderId="0" xfId="0" applyFont="1" applyBorder="1" applyAlignment="1" applyProtection="1">
      <alignment horizontal="left" vertical="center"/>
      <protection/>
    </xf>
    <xf numFmtId="0" fontId="60" fillId="0" borderId="0" xfId="0" applyFont="1" applyBorder="1" applyAlignment="1" applyProtection="1">
      <alignment horizontal="left" vertical="center"/>
      <protection/>
    </xf>
    <xf numFmtId="0" fontId="61" fillId="0" borderId="0" xfId="0" applyFont="1" applyFill="1" applyAlignment="1" applyProtection="1">
      <alignment horizontal="left" vertical="center"/>
      <protection/>
    </xf>
    <xf numFmtId="172" fontId="6" fillId="0" borderId="14" xfId="0" applyNumberFormat="1" applyFont="1" applyFill="1" applyBorder="1" applyAlignment="1" applyProtection="1">
      <alignment horizontal="center" vertical="center" wrapText="1"/>
      <protection/>
    </xf>
    <xf numFmtId="172" fontId="6" fillId="0" borderId="18" xfId="0" applyNumberFormat="1" applyFont="1" applyFill="1" applyBorder="1" applyAlignment="1" applyProtection="1">
      <alignment horizontal="center" vertical="center" wrapText="1"/>
      <protection/>
    </xf>
    <xf numFmtId="172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49" fontId="11" fillId="0" borderId="0" xfId="0" applyNumberFormat="1" applyFont="1" applyBorder="1" applyAlignment="1" applyProtection="1">
      <alignment horizontal="center" vertical="center" wrapText="1"/>
      <protection locked="0"/>
    </xf>
    <xf numFmtId="49" fontId="11" fillId="0" borderId="2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vertical="top" wrapText="1"/>
      <protection/>
    </xf>
    <xf numFmtId="0" fontId="5" fillId="0" borderId="13" xfId="0" applyFont="1" applyFill="1" applyBorder="1" applyAlignment="1" applyProtection="1">
      <alignment vertical="top" wrapText="1"/>
      <protection/>
    </xf>
    <xf numFmtId="49" fontId="8" fillId="2" borderId="16" xfId="0" applyNumberFormat="1" applyFont="1" applyFill="1" applyBorder="1" applyAlignment="1" applyProtection="1">
      <alignment horizontal="center" vertical="center" textRotation="90" wrapText="1"/>
      <protection/>
    </xf>
    <xf numFmtId="49" fontId="8" fillId="2" borderId="12" xfId="0" applyNumberFormat="1" applyFont="1" applyFill="1" applyBorder="1" applyAlignment="1" applyProtection="1">
      <alignment horizontal="center" vertical="center" textRotation="90" wrapText="1"/>
      <protection/>
    </xf>
    <xf numFmtId="0" fontId="7" fillId="2" borderId="16" xfId="0" applyFont="1" applyFill="1" applyBorder="1" applyAlignment="1" applyProtection="1">
      <alignment horizontal="center" vertical="center" textRotation="90" wrapText="1"/>
      <protection/>
    </xf>
    <xf numFmtId="0" fontId="7" fillId="2" borderId="12" xfId="0" applyFont="1" applyFill="1" applyBorder="1" applyAlignment="1" applyProtection="1">
      <alignment horizontal="center" vertical="center" textRotation="90" wrapText="1"/>
      <protection/>
    </xf>
    <xf numFmtId="0" fontId="9" fillId="2" borderId="16" xfId="0" applyFont="1" applyFill="1" applyBorder="1" applyAlignment="1" applyProtection="1">
      <alignment horizontal="center" vertical="center" wrapText="1"/>
      <protection/>
    </xf>
    <xf numFmtId="0" fontId="9" fillId="2" borderId="22" xfId="0" applyFont="1" applyFill="1" applyBorder="1" applyAlignment="1" applyProtection="1">
      <alignment horizontal="center" vertical="center" wrapText="1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5" fillId="2" borderId="12" xfId="0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Alignment="1" applyProtection="1">
      <alignment horizontal="left" vertical="top" wrapText="1"/>
      <protection/>
    </xf>
    <xf numFmtId="49" fontId="57" fillId="0" borderId="0" xfId="0" applyNumberFormat="1" applyFont="1" applyAlignment="1" applyProtection="1">
      <alignment horizontal="center" vertical="center"/>
      <protection/>
    </xf>
    <xf numFmtId="0" fontId="7" fillId="33" borderId="28" xfId="0" applyFont="1" applyFill="1" applyBorder="1" applyAlignment="1" applyProtection="1">
      <alignment horizontal="center" vertical="center" wrapText="1"/>
      <protection/>
    </xf>
    <xf numFmtId="0" fontId="7" fillId="33" borderId="29" xfId="0" applyFont="1" applyFill="1" applyBorder="1" applyAlignment="1" applyProtection="1">
      <alignment horizontal="center" vertical="center" wrapText="1"/>
      <protection/>
    </xf>
    <xf numFmtId="0" fontId="7" fillId="33" borderId="30" xfId="0" applyFont="1" applyFill="1" applyBorder="1" applyAlignment="1" applyProtection="1">
      <alignment horizontal="center" vertical="center" wrapText="1"/>
      <protection/>
    </xf>
    <xf numFmtId="0" fontId="7" fillId="33" borderId="31" xfId="0" applyFont="1" applyFill="1" applyBorder="1" applyAlignment="1" applyProtection="1">
      <alignment horizontal="center" vertical="center" wrapText="1"/>
      <protection/>
    </xf>
    <xf numFmtId="0" fontId="57" fillId="0" borderId="0" xfId="0" applyFont="1" applyAlignment="1" applyProtection="1">
      <alignment horizontal="left" vertical="center"/>
      <protection/>
    </xf>
    <xf numFmtId="49" fontId="57" fillId="0" borderId="32" xfId="0" applyNumberFormat="1" applyFont="1" applyBorder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horizontal="center" wrapText="1"/>
      <protection/>
    </xf>
    <xf numFmtId="0" fontId="59" fillId="0" borderId="33" xfId="0" applyFont="1" applyBorder="1" applyAlignment="1" applyProtection="1">
      <alignment horizontal="center" vertical="center"/>
      <protection/>
    </xf>
    <xf numFmtId="14" fontId="57" fillId="0" borderId="34" xfId="0" applyNumberFormat="1" applyFont="1" applyBorder="1" applyAlignment="1" applyProtection="1">
      <alignment horizontal="center" vertical="center"/>
      <protection locked="0"/>
    </xf>
    <xf numFmtId="49" fontId="57" fillId="0" borderId="35" xfId="0" applyNumberFormat="1" applyFont="1" applyBorder="1" applyAlignment="1" applyProtection="1">
      <alignment horizontal="center" vertical="center"/>
      <protection/>
    </xf>
    <xf numFmtId="0" fontId="63" fillId="0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00B05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171450</xdr:colOff>
      <xdr:row>4</xdr:row>
      <xdr:rowOff>104775</xdr:rowOff>
    </xdr:from>
    <xdr:to>
      <xdr:col>12</xdr:col>
      <xdr:colOff>342900</xdr:colOff>
      <xdr:row>8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866775"/>
          <a:ext cx="704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tabSelected="1" zoomScalePageLayoutView="0" workbookViewId="0" topLeftCell="A35">
      <selection activeCell="I40" sqref="I40"/>
    </sheetView>
  </sheetViews>
  <sheetFormatPr defaultColWidth="9.140625" defaultRowHeight="15"/>
  <cols>
    <col min="1" max="1" width="30.421875" style="4" customWidth="1"/>
    <col min="2" max="2" width="3.7109375" style="3" customWidth="1"/>
    <col min="3" max="3" width="10.28125" style="3" customWidth="1"/>
    <col min="4" max="4" width="7.7109375" style="3" customWidth="1"/>
    <col min="5" max="5" width="8.00390625" style="3" customWidth="1"/>
    <col min="6" max="6" width="7.7109375" style="3" customWidth="1"/>
    <col min="7" max="7" width="7.8515625" style="3" customWidth="1"/>
    <col min="8" max="8" width="8.00390625" style="3" customWidth="1"/>
    <col min="9" max="11" width="7.7109375" style="3" customWidth="1"/>
    <col min="12" max="12" width="8.00390625" style="3" customWidth="1"/>
    <col min="13" max="13" width="8.28125" style="3" customWidth="1"/>
    <col min="14" max="14" width="7.8515625" style="3" customWidth="1"/>
    <col min="15" max="15" width="12.421875" style="2" hidden="1" customWidth="1"/>
    <col min="16" max="16" width="13.8515625" style="66" customWidth="1"/>
    <col min="17" max="16384" width="9.140625" style="1" customWidth="1"/>
  </cols>
  <sheetData>
    <row r="1" spans="1:17" ht="15">
      <c r="A1" s="73" t="s">
        <v>79</v>
      </c>
      <c r="B1" s="73"/>
      <c r="C1" s="73"/>
      <c r="D1" s="73"/>
      <c r="E1" s="52"/>
      <c r="F1" s="52"/>
      <c r="G1" s="52"/>
      <c r="H1" s="52"/>
      <c r="I1" s="52"/>
      <c r="L1" s="74" t="s">
        <v>54</v>
      </c>
      <c r="M1" s="74"/>
      <c r="N1" s="74"/>
      <c r="O1" s="8"/>
      <c r="Q1" s="3"/>
    </row>
    <row r="2" spans="1:17" ht="15">
      <c r="A2" s="51"/>
      <c r="B2" s="50"/>
      <c r="C2" s="50"/>
      <c r="D2" s="49"/>
      <c r="E2" s="49"/>
      <c r="F2" s="49"/>
      <c r="G2" s="49"/>
      <c r="H2" s="49"/>
      <c r="I2" s="49"/>
      <c r="L2" s="48"/>
      <c r="M2" s="48"/>
      <c r="N2" s="48"/>
      <c r="O2" s="8"/>
      <c r="Q2" s="47"/>
    </row>
    <row r="3" spans="1:18" ht="15">
      <c r="A3" s="75" t="s">
        <v>53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46"/>
      <c r="P3" s="67"/>
      <c r="Q3" s="43"/>
      <c r="R3" s="3"/>
    </row>
    <row r="4" spans="1:18" ht="15">
      <c r="A4" s="76" t="s">
        <v>52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45"/>
      <c r="P4" s="67"/>
      <c r="Q4" s="43"/>
      <c r="R4" s="3"/>
    </row>
    <row r="5" spans="1:18" ht="15.75">
      <c r="A5" s="76" t="s">
        <v>80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44"/>
      <c r="P5" s="68"/>
      <c r="Q5" s="43"/>
      <c r="R5" s="3"/>
    </row>
    <row r="6" spans="1:18" ht="15.75">
      <c r="A6" s="44"/>
      <c r="B6" s="44"/>
      <c r="C6" s="44"/>
      <c r="D6" s="41"/>
      <c r="E6" s="41"/>
      <c r="F6" s="41"/>
      <c r="G6" s="41"/>
      <c r="H6" s="41"/>
      <c r="I6" s="41"/>
      <c r="J6" s="41"/>
      <c r="K6" s="77">
        <f>O57</f>
        <v>190</v>
      </c>
      <c r="L6" s="77"/>
      <c r="M6" s="77"/>
      <c r="N6" s="77"/>
      <c r="O6" s="44"/>
      <c r="P6" s="68"/>
      <c r="Q6" s="43"/>
      <c r="R6" s="3"/>
    </row>
    <row r="7" spans="1:18" ht="15.75">
      <c r="A7" s="44"/>
      <c r="B7" s="44"/>
      <c r="C7" s="44"/>
      <c r="D7" s="41"/>
      <c r="E7" s="41"/>
      <c r="F7" s="41"/>
      <c r="G7" s="41"/>
      <c r="H7" s="41"/>
      <c r="I7" s="41"/>
      <c r="J7" s="41"/>
      <c r="K7" s="77"/>
      <c r="L7" s="77"/>
      <c r="M7" s="77"/>
      <c r="N7" s="77"/>
      <c r="O7" s="44"/>
      <c r="P7" s="68"/>
      <c r="Q7" s="43"/>
      <c r="R7" s="3"/>
    </row>
    <row r="8" spans="1:18" ht="15.75">
      <c r="A8" s="44"/>
      <c r="B8" s="44"/>
      <c r="C8" s="44"/>
      <c r="D8" s="41"/>
      <c r="E8" s="41"/>
      <c r="F8" s="41"/>
      <c r="G8" s="41"/>
      <c r="H8" s="41"/>
      <c r="I8" s="41"/>
      <c r="J8" s="41"/>
      <c r="K8" s="77"/>
      <c r="L8" s="77"/>
      <c r="M8" s="77"/>
      <c r="N8" s="77"/>
      <c r="O8" s="44"/>
      <c r="P8" s="68"/>
      <c r="Q8" s="43"/>
      <c r="R8" s="3"/>
    </row>
    <row r="9" spans="1:18" ht="15.75">
      <c r="A9" s="44"/>
      <c r="B9" s="44"/>
      <c r="C9" s="44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4"/>
      <c r="P9" s="68"/>
      <c r="Q9" s="43"/>
      <c r="R9" s="3"/>
    </row>
    <row r="10" spans="1:18" ht="15">
      <c r="A10" s="78" t="s">
        <v>57</v>
      </c>
      <c r="B10" s="79" t="s">
        <v>81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3"/>
      <c r="Q10" s="43"/>
      <c r="R10" s="3"/>
    </row>
    <row r="11" spans="1:18" ht="15" thickBot="1">
      <c r="A11" s="78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3">
        <f>COUNTA(B10)</f>
        <v>1</v>
      </c>
      <c r="P11" s="66" t="str">
        <f>IF(O11=1," ","ПРОВЕРЬТЕ")</f>
        <v> </v>
      </c>
      <c r="R11" s="3"/>
    </row>
    <row r="12" spans="1:18" ht="15" thickBot="1">
      <c r="A12" s="42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3"/>
      <c r="R12" s="3"/>
    </row>
    <row r="13" spans="1:14" ht="14.25">
      <c r="A13" s="81"/>
      <c r="B13" s="83" t="s">
        <v>51</v>
      </c>
      <c r="C13" s="85" t="s">
        <v>50</v>
      </c>
      <c r="D13" s="87" t="s">
        <v>49</v>
      </c>
      <c r="E13" s="87"/>
      <c r="F13" s="87"/>
      <c r="G13" s="87"/>
      <c r="H13" s="87"/>
      <c r="I13" s="87"/>
      <c r="J13" s="87"/>
      <c r="K13" s="87"/>
      <c r="L13" s="87"/>
      <c r="M13" s="88"/>
      <c r="N13" s="89"/>
    </row>
    <row r="14" spans="1:14" ht="15" customHeight="1">
      <c r="A14" s="82"/>
      <c r="B14" s="84"/>
      <c r="C14" s="86"/>
      <c r="D14" s="90" t="s">
        <v>48</v>
      </c>
      <c r="E14" s="90" t="s">
        <v>47</v>
      </c>
      <c r="F14" s="90" t="s">
        <v>46</v>
      </c>
      <c r="G14" s="90" t="s">
        <v>45</v>
      </c>
      <c r="H14" s="90" t="s">
        <v>44</v>
      </c>
      <c r="I14" s="90" t="s">
        <v>43</v>
      </c>
      <c r="J14" s="90" t="s">
        <v>42</v>
      </c>
      <c r="K14" s="90" t="s">
        <v>41</v>
      </c>
      <c r="L14" s="90" t="s">
        <v>40</v>
      </c>
      <c r="M14" s="90" t="s">
        <v>55</v>
      </c>
      <c r="N14" s="90" t="s">
        <v>39</v>
      </c>
    </row>
    <row r="15" spans="1:15" ht="141" customHeight="1">
      <c r="A15" s="82"/>
      <c r="B15" s="84"/>
      <c r="C15" s="86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40"/>
    </row>
    <row r="16" spans="1:15" ht="15" thickBot="1">
      <c r="A16" s="39">
        <v>1</v>
      </c>
      <c r="B16" s="38">
        <v>2</v>
      </c>
      <c r="C16" s="37">
        <v>3</v>
      </c>
      <c r="D16" s="37">
        <v>4</v>
      </c>
      <c r="E16" s="37">
        <v>5</v>
      </c>
      <c r="F16" s="37">
        <v>6</v>
      </c>
      <c r="G16" s="37">
        <v>7</v>
      </c>
      <c r="H16" s="37">
        <v>8</v>
      </c>
      <c r="I16" s="37">
        <v>9</v>
      </c>
      <c r="J16" s="37">
        <v>10</v>
      </c>
      <c r="K16" s="37">
        <v>11</v>
      </c>
      <c r="L16" s="37">
        <v>12</v>
      </c>
      <c r="M16" s="57">
        <v>13</v>
      </c>
      <c r="N16" s="36">
        <v>14</v>
      </c>
      <c r="O16" s="5"/>
    </row>
    <row r="17" spans="1:15" ht="15.75" thickBot="1">
      <c r="A17" s="93" t="s">
        <v>38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5"/>
      <c r="N17" s="96"/>
      <c r="O17" s="5"/>
    </row>
    <row r="18" spans="1:16" ht="51.75" customHeight="1">
      <c r="A18" s="31" t="s">
        <v>37</v>
      </c>
      <c r="B18" s="30" t="s">
        <v>36</v>
      </c>
      <c r="C18" s="65">
        <f>D18+F18+H18+I18+J18+K18+L18+M18+N18</f>
        <v>58</v>
      </c>
      <c r="D18" s="35">
        <v>0</v>
      </c>
      <c r="E18" s="35">
        <v>0</v>
      </c>
      <c r="F18" s="35">
        <v>0</v>
      </c>
      <c r="G18" s="35">
        <v>0</v>
      </c>
      <c r="H18" s="35">
        <v>1</v>
      </c>
      <c r="I18" s="35">
        <v>31</v>
      </c>
      <c r="J18" s="35">
        <v>22</v>
      </c>
      <c r="K18" s="35">
        <v>2</v>
      </c>
      <c r="L18" s="35">
        <v>0</v>
      </c>
      <c r="M18" s="58">
        <v>0</v>
      </c>
      <c r="N18" s="56">
        <v>2</v>
      </c>
      <c r="O18" s="5">
        <f>COUNTA(D18:N18)</f>
        <v>11</v>
      </c>
      <c r="P18" s="66" t="str">
        <f>IF(O18=11," ","ПРОВЕРЬТЕ")</f>
        <v> </v>
      </c>
    </row>
    <row r="19" spans="1:16" ht="66">
      <c r="A19" s="24" t="s">
        <v>59</v>
      </c>
      <c r="B19" s="54" t="s">
        <v>35</v>
      </c>
      <c r="C19" s="27">
        <f>D19+F19+H19+I19+J19+K19+L19+M19+N19</f>
        <v>58</v>
      </c>
      <c r="D19" s="62">
        <v>0</v>
      </c>
      <c r="E19" s="62">
        <v>0</v>
      </c>
      <c r="F19" s="62">
        <v>0</v>
      </c>
      <c r="G19" s="62">
        <v>0</v>
      </c>
      <c r="H19" s="62">
        <v>1</v>
      </c>
      <c r="I19" s="62">
        <v>31</v>
      </c>
      <c r="J19" s="62">
        <v>22</v>
      </c>
      <c r="K19" s="62">
        <v>2</v>
      </c>
      <c r="L19" s="62">
        <v>0</v>
      </c>
      <c r="M19" s="63">
        <v>0</v>
      </c>
      <c r="N19" s="64">
        <v>2</v>
      </c>
      <c r="O19" s="5">
        <f>COUNTA(D19:N19)</f>
        <v>11</v>
      </c>
      <c r="P19" s="66" t="str">
        <f>IF(O19=11," ","ПРОВЕРЬТЕ")</f>
        <v> </v>
      </c>
    </row>
    <row r="20" spans="1:16" ht="78.75">
      <c r="A20" s="24" t="s">
        <v>60</v>
      </c>
      <c r="B20" s="23" t="s">
        <v>56</v>
      </c>
      <c r="C20" s="27">
        <f aca="true" t="shared" si="0" ref="C20:C31">D20+F20+H20+I20+J20+K20+L20+M20+N20</f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59">
        <v>0</v>
      </c>
      <c r="N20" s="32">
        <v>0</v>
      </c>
      <c r="O20" s="5">
        <f>COUNTA(D20:N20)</f>
        <v>11</v>
      </c>
      <c r="P20" s="66" t="str">
        <f>IF(O20=11," ","ПРОВЕРЬТЕ")</f>
        <v> </v>
      </c>
    </row>
    <row r="21" spans="1:16" ht="78.75">
      <c r="A21" s="24" t="s">
        <v>77</v>
      </c>
      <c r="B21" s="23" t="s">
        <v>34</v>
      </c>
      <c r="C21" s="27">
        <f t="shared" si="0"/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59">
        <v>0</v>
      </c>
      <c r="N21" s="32">
        <v>0</v>
      </c>
      <c r="O21" s="5">
        <f>COUNTA(D21:N21)</f>
        <v>11</v>
      </c>
      <c r="P21" s="66" t="str">
        <f>IF(O21=11," ","ПРОВЕРЬТЕ")</f>
        <v> </v>
      </c>
    </row>
    <row r="22" spans="1:15" ht="52.5">
      <c r="A22" s="24" t="s">
        <v>61</v>
      </c>
      <c r="B22" s="23" t="s">
        <v>33</v>
      </c>
      <c r="C22" s="27">
        <f t="shared" si="0"/>
        <v>61</v>
      </c>
      <c r="D22" s="27">
        <f aca="true" t="shared" si="1" ref="D22:N22">D23+D24+D25</f>
        <v>0</v>
      </c>
      <c r="E22" s="27">
        <f t="shared" si="1"/>
        <v>0</v>
      </c>
      <c r="F22" s="27">
        <f t="shared" si="1"/>
        <v>0</v>
      </c>
      <c r="G22" s="27">
        <f t="shared" si="1"/>
        <v>0</v>
      </c>
      <c r="H22" s="27">
        <f t="shared" si="1"/>
        <v>1</v>
      </c>
      <c r="I22" s="27">
        <f t="shared" si="1"/>
        <v>32</v>
      </c>
      <c r="J22" s="27">
        <f t="shared" si="1"/>
        <v>22</v>
      </c>
      <c r="K22" s="27">
        <f t="shared" si="1"/>
        <v>4</v>
      </c>
      <c r="L22" s="27">
        <f t="shared" si="1"/>
        <v>0</v>
      </c>
      <c r="M22" s="27">
        <f t="shared" si="1"/>
        <v>0</v>
      </c>
      <c r="N22" s="34">
        <f t="shared" si="1"/>
        <v>2</v>
      </c>
      <c r="O22" s="5"/>
    </row>
    <row r="23" spans="1:16" ht="26.25">
      <c r="A23" s="24" t="s">
        <v>62</v>
      </c>
      <c r="B23" s="23" t="s">
        <v>32</v>
      </c>
      <c r="C23" s="27">
        <f t="shared" si="0"/>
        <v>22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14</v>
      </c>
      <c r="J23" s="33">
        <v>6</v>
      </c>
      <c r="K23" s="33">
        <v>1</v>
      </c>
      <c r="L23" s="33">
        <v>0</v>
      </c>
      <c r="M23" s="59">
        <v>0</v>
      </c>
      <c r="N23" s="32">
        <v>1</v>
      </c>
      <c r="O23" s="5">
        <f>COUNTA(D23:N23)</f>
        <v>11</v>
      </c>
      <c r="P23" s="66" t="str">
        <f>IF(O23=11," ","ПРОВЕРЬТЕ")</f>
        <v> </v>
      </c>
    </row>
    <row r="24" spans="1:16" ht="26.25">
      <c r="A24" s="24" t="s">
        <v>63</v>
      </c>
      <c r="B24" s="23" t="s">
        <v>31</v>
      </c>
      <c r="C24" s="27">
        <f t="shared" si="0"/>
        <v>39</v>
      </c>
      <c r="D24" s="33">
        <v>0</v>
      </c>
      <c r="E24" s="33">
        <v>0</v>
      </c>
      <c r="F24" s="33">
        <v>0</v>
      </c>
      <c r="G24" s="33">
        <v>0</v>
      </c>
      <c r="H24" s="33">
        <v>1</v>
      </c>
      <c r="I24" s="33">
        <v>18</v>
      </c>
      <c r="J24" s="33">
        <v>16</v>
      </c>
      <c r="K24" s="33">
        <v>3</v>
      </c>
      <c r="L24" s="33">
        <v>0</v>
      </c>
      <c r="M24" s="59">
        <v>0</v>
      </c>
      <c r="N24" s="32">
        <v>1</v>
      </c>
      <c r="O24" s="5">
        <f>COUNTA(D24:N24)</f>
        <v>11</v>
      </c>
      <c r="P24" s="66" t="str">
        <f>IF(O24=11," ","ПРОВЕРЬТЕ")</f>
        <v> </v>
      </c>
    </row>
    <row r="25" spans="1:16" ht="52.5">
      <c r="A25" s="24" t="s">
        <v>64</v>
      </c>
      <c r="B25" s="23" t="s">
        <v>30</v>
      </c>
      <c r="C25" s="27">
        <f t="shared" si="0"/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59">
        <v>0</v>
      </c>
      <c r="N25" s="32">
        <v>0</v>
      </c>
      <c r="O25" s="5">
        <f>COUNTA(D25:N25)</f>
        <v>11</v>
      </c>
      <c r="P25" s="66" t="str">
        <f>IF(O25=11," ","ПРОВЕРЬТЕ")</f>
        <v> </v>
      </c>
    </row>
    <row r="26" spans="1:16" ht="78.75" customHeight="1">
      <c r="A26" s="24" t="s">
        <v>65</v>
      </c>
      <c r="B26" s="23" t="s">
        <v>29</v>
      </c>
      <c r="C26" s="27">
        <f t="shared" si="0"/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59">
        <v>0</v>
      </c>
      <c r="N26" s="32">
        <v>0</v>
      </c>
      <c r="O26" s="5">
        <f>COUNTA(D26:N26)</f>
        <v>11</v>
      </c>
      <c r="P26" s="66" t="str">
        <f>IF(O26=11," ","ПРОВЕРЬТЕ")</f>
        <v> </v>
      </c>
    </row>
    <row r="27" spans="1:16" ht="52.5" customHeight="1">
      <c r="A27" s="24" t="s">
        <v>66</v>
      </c>
      <c r="B27" s="23" t="s">
        <v>28</v>
      </c>
      <c r="C27" s="27">
        <f t="shared" si="0"/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59">
        <v>0</v>
      </c>
      <c r="N27" s="32">
        <v>0</v>
      </c>
      <c r="O27" s="5">
        <f>COUNTA(D27:N27)</f>
        <v>11</v>
      </c>
      <c r="P27" s="66" t="str">
        <f>IF(O27=11," ","ПРОВЕРЬТЕ")</f>
        <v> </v>
      </c>
    </row>
    <row r="28" spans="1:15" ht="26.25">
      <c r="A28" s="24" t="s">
        <v>67</v>
      </c>
      <c r="B28" s="23" t="s">
        <v>27</v>
      </c>
      <c r="C28" s="22">
        <f aca="true" t="shared" si="2" ref="C28:N28">C22/C18</f>
        <v>1.0517241379310345</v>
      </c>
      <c r="D28" s="22" t="e">
        <f t="shared" si="2"/>
        <v>#DIV/0!</v>
      </c>
      <c r="E28" s="22" t="e">
        <f t="shared" si="2"/>
        <v>#DIV/0!</v>
      </c>
      <c r="F28" s="22" t="e">
        <f t="shared" si="2"/>
        <v>#DIV/0!</v>
      </c>
      <c r="G28" s="22" t="e">
        <f t="shared" si="2"/>
        <v>#DIV/0!</v>
      </c>
      <c r="H28" s="22">
        <f t="shared" si="2"/>
        <v>1</v>
      </c>
      <c r="I28" s="22">
        <f t="shared" si="2"/>
        <v>1.032258064516129</v>
      </c>
      <c r="J28" s="22">
        <f t="shared" si="2"/>
        <v>1</v>
      </c>
      <c r="K28" s="22">
        <f t="shared" si="2"/>
        <v>2</v>
      </c>
      <c r="L28" s="22" t="e">
        <f t="shared" si="2"/>
        <v>#DIV/0!</v>
      </c>
      <c r="M28" s="22" t="e">
        <f t="shared" si="2"/>
        <v>#DIV/0!</v>
      </c>
      <c r="N28" s="70">
        <f t="shared" si="2"/>
        <v>1</v>
      </c>
      <c r="O28" s="5"/>
    </row>
    <row r="29" spans="1:15" ht="66">
      <c r="A29" s="24" t="s">
        <v>74</v>
      </c>
      <c r="B29" s="23" t="s">
        <v>75</v>
      </c>
      <c r="C29" s="22">
        <f>C19/C18</f>
        <v>1</v>
      </c>
      <c r="D29" s="22" t="e">
        <f aca="true" t="shared" si="3" ref="D29:N29">D19/D18</f>
        <v>#DIV/0!</v>
      </c>
      <c r="E29" s="22" t="e">
        <f t="shared" si="3"/>
        <v>#DIV/0!</v>
      </c>
      <c r="F29" s="22" t="e">
        <f t="shared" si="3"/>
        <v>#DIV/0!</v>
      </c>
      <c r="G29" s="22" t="e">
        <f t="shared" si="3"/>
        <v>#DIV/0!</v>
      </c>
      <c r="H29" s="22">
        <f t="shared" si="3"/>
        <v>1</v>
      </c>
      <c r="I29" s="22">
        <f t="shared" si="3"/>
        <v>1</v>
      </c>
      <c r="J29" s="22">
        <f t="shared" si="3"/>
        <v>1</v>
      </c>
      <c r="K29" s="22">
        <f t="shared" si="3"/>
        <v>1</v>
      </c>
      <c r="L29" s="22" t="e">
        <f t="shared" si="3"/>
        <v>#DIV/0!</v>
      </c>
      <c r="M29" s="22" t="e">
        <f t="shared" si="3"/>
        <v>#DIV/0!</v>
      </c>
      <c r="N29" s="22">
        <f t="shared" si="3"/>
        <v>1</v>
      </c>
      <c r="O29" s="5"/>
    </row>
    <row r="30" spans="1:15" ht="63.75" customHeight="1">
      <c r="A30" s="24" t="s">
        <v>73</v>
      </c>
      <c r="B30" s="23" t="s">
        <v>76</v>
      </c>
      <c r="C30" s="22">
        <f>C20/C18</f>
        <v>0</v>
      </c>
      <c r="D30" s="22" t="e">
        <f aca="true" t="shared" si="4" ref="D30:N30">D20/D18</f>
        <v>#DIV/0!</v>
      </c>
      <c r="E30" s="22" t="e">
        <f t="shared" si="4"/>
        <v>#DIV/0!</v>
      </c>
      <c r="F30" s="22" t="e">
        <f t="shared" si="4"/>
        <v>#DIV/0!</v>
      </c>
      <c r="G30" s="22" t="e">
        <f t="shared" si="4"/>
        <v>#DIV/0!</v>
      </c>
      <c r="H30" s="22">
        <f t="shared" si="4"/>
        <v>0</v>
      </c>
      <c r="I30" s="22">
        <f t="shared" si="4"/>
        <v>0</v>
      </c>
      <c r="J30" s="22">
        <f t="shared" si="4"/>
        <v>0</v>
      </c>
      <c r="K30" s="22">
        <f t="shared" si="4"/>
        <v>0</v>
      </c>
      <c r="L30" s="22" t="e">
        <f t="shared" si="4"/>
        <v>#DIV/0!</v>
      </c>
      <c r="M30" s="22" t="e">
        <f t="shared" si="4"/>
        <v>#DIV/0!</v>
      </c>
      <c r="N30" s="22">
        <f t="shared" si="4"/>
        <v>0</v>
      </c>
      <c r="O30" s="5"/>
    </row>
    <row r="31" spans="1:16" ht="39" customHeight="1">
      <c r="A31" s="24" t="s">
        <v>68</v>
      </c>
      <c r="B31" s="23" t="s">
        <v>26</v>
      </c>
      <c r="C31" s="27">
        <f t="shared" si="0"/>
        <v>57</v>
      </c>
      <c r="D31" s="26">
        <v>0</v>
      </c>
      <c r="E31" s="26">
        <v>0</v>
      </c>
      <c r="F31" s="26">
        <v>0</v>
      </c>
      <c r="G31" s="26">
        <v>0</v>
      </c>
      <c r="H31" s="26">
        <v>1</v>
      </c>
      <c r="I31" s="26">
        <v>29</v>
      </c>
      <c r="J31" s="26">
        <v>22</v>
      </c>
      <c r="K31" s="26">
        <v>4</v>
      </c>
      <c r="L31" s="26">
        <v>0</v>
      </c>
      <c r="M31" s="60">
        <v>0</v>
      </c>
      <c r="N31" s="25">
        <v>1</v>
      </c>
      <c r="O31" s="5">
        <f>COUNTA(D31:N31)</f>
        <v>11</v>
      </c>
      <c r="P31" s="66" t="str">
        <f>IF(O31=11," ","ПРОВЕРЬТЕ")</f>
        <v> </v>
      </c>
    </row>
    <row r="32" spans="1:15" ht="39.75" thickBot="1">
      <c r="A32" s="21" t="s">
        <v>69</v>
      </c>
      <c r="B32" s="20" t="s">
        <v>25</v>
      </c>
      <c r="C32" s="19">
        <f aca="true" t="shared" si="5" ref="C32:N32">C31/C22</f>
        <v>0.9344262295081968</v>
      </c>
      <c r="D32" s="19" t="e">
        <f t="shared" si="5"/>
        <v>#DIV/0!</v>
      </c>
      <c r="E32" s="19" t="e">
        <f t="shared" si="5"/>
        <v>#DIV/0!</v>
      </c>
      <c r="F32" s="19" t="e">
        <f t="shared" si="5"/>
        <v>#DIV/0!</v>
      </c>
      <c r="G32" s="19" t="e">
        <f t="shared" si="5"/>
        <v>#DIV/0!</v>
      </c>
      <c r="H32" s="19">
        <f t="shared" si="5"/>
        <v>1</v>
      </c>
      <c r="I32" s="19">
        <f t="shared" si="5"/>
        <v>0.90625</v>
      </c>
      <c r="J32" s="19">
        <f t="shared" si="5"/>
        <v>1</v>
      </c>
      <c r="K32" s="19">
        <f t="shared" si="5"/>
        <v>1</v>
      </c>
      <c r="L32" s="19" t="e">
        <f t="shared" si="5"/>
        <v>#DIV/0!</v>
      </c>
      <c r="M32" s="19" t="e">
        <f t="shared" si="5"/>
        <v>#DIV/0!</v>
      </c>
      <c r="N32" s="71">
        <f t="shared" si="5"/>
        <v>0.5</v>
      </c>
      <c r="O32" s="5"/>
    </row>
    <row r="33" spans="1:15" ht="15.75" thickBot="1">
      <c r="A33" s="93" t="s">
        <v>24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5"/>
      <c r="N33" s="96"/>
      <c r="O33" s="5"/>
    </row>
    <row r="34" spans="1:16" ht="39.75" customHeight="1">
      <c r="A34" s="31" t="s">
        <v>23</v>
      </c>
      <c r="B34" s="30" t="s">
        <v>22</v>
      </c>
      <c r="C34" s="65">
        <f>D34+F34+H34+I34+J34+K34+L34+M34+N34</f>
        <v>61</v>
      </c>
      <c r="D34" s="29">
        <v>0</v>
      </c>
      <c r="E34" s="29">
        <v>0</v>
      </c>
      <c r="F34" s="29">
        <v>0</v>
      </c>
      <c r="G34" s="29">
        <v>0</v>
      </c>
      <c r="H34" s="29">
        <v>1</v>
      </c>
      <c r="I34" s="29">
        <v>32</v>
      </c>
      <c r="J34" s="29">
        <v>22</v>
      </c>
      <c r="K34" s="29">
        <v>4</v>
      </c>
      <c r="L34" s="29">
        <v>0</v>
      </c>
      <c r="M34" s="61">
        <v>0</v>
      </c>
      <c r="N34" s="28">
        <v>2</v>
      </c>
      <c r="O34" s="5">
        <f aca="true" t="shared" si="6" ref="O34:O40">COUNTA(D34:N34)</f>
        <v>11</v>
      </c>
      <c r="P34" s="66" t="str">
        <f aca="true" t="shared" si="7" ref="P34:P40">IF(O34=11," ","ПРОВЕРЬТЕ")</f>
        <v> </v>
      </c>
    </row>
    <row r="35" spans="1:16" ht="26.25">
      <c r="A35" s="24" t="s">
        <v>21</v>
      </c>
      <c r="B35" s="23" t="s">
        <v>20</v>
      </c>
      <c r="C35" s="27">
        <f aca="true" t="shared" si="8" ref="C35:C40">D35+F35+H35+I35+J35+K35+L35+M35+N35</f>
        <v>2271</v>
      </c>
      <c r="D35" s="26">
        <v>0</v>
      </c>
      <c r="E35" s="26">
        <v>0</v>
      </c>
      <c r="F35" s="26">
        <v>0</v>
      </c>
      <c r="G35" s="26">
        <v>0</v>
      </c>
      <c r="H35" s="26">
        <v>15</v>
      </c>
      <c r="I35" s="26">
        <v>1201</v>
      </c>
      <c r="J35" s="26">
        <v>838</v>
      </c>
      <c r="K35" s="26">
        <v>68</v>
      </c>
      <c r="L35" s="26">
        <v>0</v>
      </c>
      <c r="M35" s="60">
        <v>0</v>
      </c>
      <c r="N35" s="25">
        <v>149</v>
      </c>
      <c r="O35" s="5">
        <f t="shared" si="6"/>
        <v>11</v>
      </c>
      <c r="P35" s="66" t="str">
        <f t="shared" si="7"/>
        <v> </v>
      </c>
    </row>
    <row r="36" spans="1:16" ht="52.5">
      <c r="A36" s="24" t="s">
        <v>19</v>
      </c>
      <c r="B36" s="23" t="s">
        <v>18</v>
      </c>
      <c r="C36" s="27">
        <f t="shared" si="8"/>
        <v>61</v>
      </c>
      <c r="D36" s="26">
        <v>0</v>
      </c>
      <c r="E36" s="26">
        <v>0</v>
      </c>
      <c r="F36" s="26">
        <v>0</v>
      </c>
      <c r="G36" s="26">
        <v>0</v>
      </c>
      <c r="H36" s="26">
        <v>1</v>
      </c>
      <c r="I36" s="26">
        <v>32</v>
      </c>
      <c r="J36" s="26">
        <v>22</v>
      </c>
      <c r="K36" s="26">
        <v>4</v>
      </c>
      <c r="L36" s="26">
        <v>0</v>
      </c>
      <c r="M36" s="60">
        <v>0</v>
      </c>
      <c r="N36" s="25">
        <v>2</v>
      </c>
      <c r="O36" s="5">
        <f t="shared" si="6"/>
        <v>11</v>
      </c>
      <c r="P36" s="66" t="str">
        <f t="shared" si="7"/>
        <v> </v>
      </c>
    </row>
    <row r="37" spans="1:16" ht="51.75" customHeight="1">
      <c r="A37" s="24" t="s">
        <v>17</v>
      </c>
      <c r="B37" s="23" t="s">
        <v>16</v>
      </c>
      <c r="C37" s="27">
        <f t="shared" si="8"/>
        <v>2271</v>
      </c>
      <c r="D37" s="26">
        <v>0</v>
      </c>
      <c r="E37" s="26">
        <v>0</v>
      </c>
      <c r="F37" s="26">
        <v>0</v>
      </c>
      <c r="G37" s="26">
        <v>0</v>
      </c>
      <c r="H37" s="26">
        <v>15</v>
      </c>
      <c r="I37" s="26">
        <v>1201</v>
      </c>
      <c r="J37" s="26">
        <v>838</v>
      </c>
      <c r="K37" s="26">
        <v>68</v>
      </c>
      <c r="L37" s="26">
        <v>0</v>
      </c>
      <c r="M37" s="60">
        <v>0</v>
      </c>
      <c r="N37" s="25">
        <v>149</v>
      </c>
      <c r="O37" s="5">
        <f t="shared" si="6"/>
        <v>11</v>
      </c>
      <c r="P37" s="66" t="str">
        <f t="shared" si="7"/>
        <v> </v>
      </c>
    </row>
    <row r="38" spans="1:16" ht="39">
      <c r="A38" s="24" t="s">
        <v>70</v>
      </c>
      <c r="B38" s="23" t="s">
        <v>15</v>
      </c>
      <c r="C38" s="27">
        <f t="shared" si="8"/>
        <v>2271</v>
      </c>
      <c r="D38" s="26">
        <v>0</v>
      </c>
      <c r="E38" s="26">
        <v>0</v>
      </c>
      <c r="F38" s="26">
        <v>0</v>
      </c>
      <c r="G38" s="26">
        <v>0</v>
      </c>
      <c r="H38" s="26">
        <v>15</v>
      </c>
      <c r="I38" s="26">
        <v>1201</v>
      </c>
      <c r="J38" s="26">
        <v>838</v>
      </c>
      <c r="K38" s="26">
        <v>68</v>
      </c>
      <c r="L38" s="26">
        <v>0</v>
      </c>
      <c r="M38" s="60">
        <v>0</v>
      </c>
      <c r="N38" s="25">
        <v>149</v>
      </c>
      <c r="O38" s="5">
        <f t="shared" si="6"/>
        <v>11</v>
      </c>
      <c r="P38" s="66" t="str">
        <f t="shared" si="7"/>
        <v> </v>
      </c>
    </row>
    <row r="39" spans="1:16" ht="15" customHeight="1">
      <c r="A39" s="24" t="s">
        <v>14</v>
      </c>
      <c r="B39" s="23" t="s">
        <v>13</v>
      </c>
      <c r="C39" s="27">
        <f t="shared" si="8"/>
        <v>2115</v>
      </c>
      <c r="D39" s="26">
        <v>0</v>
      </c>
      <c r="E39" s="26">
        <v>0</v>
      </c>
      <c r="F39" s="26">
        <v>0</v>
      </c>
      <c r="G39" s="26">
        <v>0</v>
      </c>
      <c r="H39" s="26">
        <v>10</v>
      </c>
      <c r="I39" s="26">
        <v>1079</v>
      </c>
      <c r="J39" s="26">
        <v>839</v>
      </c>
      <c r="K39" s="26">
        <v>64</v>
      </c>
      <c r="L39" s="26">
        <v>0</v>
      </c>
      <c r="M39" s="60">
        <v>0</v>
      </c>
      <c r="N39" s="25">
        <v>123</v>
      </c>
      <c r="O39" s="5">
        <f t="shared" si="6"/>
        <v>11</v>
      </c>
      <c r="P39" s="66" t="str">
        <f t="shared" si="7"/>
        <v> </v>
      </c>
    </row>
    <row r="40" spans="1:16" ht="39">
      <c r="A40" s="24" t="s">
        <v>71</v>
      </c>
      <c r="B40" s="23" t="s">
        <v>12</v>
      </c>
      <c r="C40" s="27">
        <f t="shared" si="8"/>
        <v>2115</v>
      </c>
      <c r="D40" s="26">
        <v>0</v>
      </c>
      <c r="E40" s="26">
        <v>0</v>
      </c>
      <c r="F40" s="26">
        <v>0</v>
      </c>
      <c r="G40" s="26">
        <v>0</v>
      </c>
      <c r="H40" s="26">
        <v>10</v>
      </c>
      <c r="I40" s="26">
        <v>1079</v>
      </c>
      <c r="J40" s="26">
        <v>839</v>
      </c>
      <c r="K40" s="26">
        <v>64</v>
      </c>
      <c r="L40" s="26">
        <v>0</v>
      </c>
      <c r="M40" s="60">
        <v>0</v>
      </c>
      <c r="N40" s="25">
        <v>123</v>
      </c>
      <c r="O40" s="5">
        <f t="shared" si="6"/>
        <v>11</v>
      </c>
      <c r="P40" s="66" t="str">
        <f t="shared" si="7"/>
        <v> </v>
      </c>
    </row>
    <row r="41" spans="1:15" ht="54" customHeight="1">
      <c r="A41" s="24" t="s">
        <v>11</v>
      </c>
      <c r="B41" s="23" t="s">
        <v>10</v>
      </c>
      <c r="C41" s="22">
        <f aca="true" t="shared" si="9" ref="C41:N41">C38/C35</f>
        <v>1</v>
      </c>
      <c r="D41" s="22" t="e">
        <f t="shared" si="9"/>
        <v>#DIV/0!</v>
      </c>
      <c r="E41" s="22" t="e">
        <f t="shared" si="9"/>
        <v>#DIV/0!</v>
      </c>
      <c r="F41" s="22" t="e">
        <f t="shared" si="9"/>
        <v>#DIV/0!</v>
      </c>
      <c r="G41" s="22" t="e">
        <f t="shared" si="9"/>
        <v>#DIV/0!</v>
      </c>
      <c r="H41" s="22">
        <f t="shared" si="9"/>
        <v>1</v>
      </c>
      <c r="I41" s="22">
        <f t="shared" si="9"/>
        <v>1</v>
      </c>
      <c r="J41" s="22">
        <f t="shared" si="9"/>
        <v>1</v>
      </c>
      <c r="K41" s="22">
        <f t="shared" si="9"/>
        <v>1</v>
      </c>
      <c r="L41" s="22" t="e">
        <f t="shared" si="9"/>
        <v>#DIV/0!</v>
      </c>
      <c r="M41" s="22" t="e">
        <f t="shared" si="9"/>
        <v>#DIV/0!</v>
      </c>
      <c r="N41" s="70">
        <f t="shared" si="9"/>
        <v>1</v>
      </c>
      <c r="O41" s="5"/>
    </row>
    <row r="42" spans="1:15" ht="66">
      <c r="A42" s="24" t="s">
        <v>78</v>
      </c>
      <c r="B42" s="23" t="s">
        <v>9</v>
      </c>
      <c r="C42" s="22">
        <f aca="true" t="shared" si="10" ref="C42:N42">C38/C37</f>
        <v>1</v>
      </c>
      <c r="D42" s="22" t="e">
        <f t="shared" si="10"/>
        <v>#DIV/0!</v>
      </c>
      <c r="E42" s="22" t="e">
        <f t="shared" si="10"/>
        <v>#DIV/0!</v>
      </c>
      <c r="F42" s="22" t="e">
        <f t="shared" si="10"/>
        <v>#DIV/0!</v>
      </c>
      <c r="G42" s="22" t="e">
        <f t="shared" si="10"/>
        <v>#DIV/0!</v>
      </c>
      <c r="H42" s="22">
        <f t="shared" si="10"/>
        <v>1</v>
      </c>
      <c r="I42" s="22">
        <f t="shared" si="10"/>
        <v>1</v>
      </c>
      <c r="J42" s="22">
        <f t="shared" si="10"/>
        <v>1</v>
      </c>
      <c r="K42" s="22">
        <f t="shared" si="10"/>
        <v>1</v>
      </c>
      <c r="L42" s="22" t="e">
        <f t="shared" si="10"/>
        <v>#DIV/0!</v>
      </c>
      <c r="M42" s="22" t="e">
        <f t="shared" si="10"/>
        <v>#DIV/0!</v>
      </c>
      <c r="N42" s="70">
        <f t="shared" si="10"/>
        <v>1</v>
      </c>
      <c r="O42" s="5"/>
    </row>
    <row r="43" spans="1:15" ht="53.25" thickBot="1">
      <c r="A43" s="21" t="s">
        <v>72</v>
      </c>
      <c r="B43" s="20" t="s">
        <v>8</v>
      </c>
      <c r="C43" s="19">
        <f aca="true" t="shared" si="11" ref="C43:N43">C40/C39</f>
        <v>1</v>
      </c>
      <c r="D43" s="19" t="e">
        <f t="shared" si="11"/>
        <v>#DIV/0!</v>
      </c>
      <c r="E43" s="19" t="e">
        <f t="shared" si="11"/>
        <v>#DIV/0!</v>
      </c>
      <c r="F43" s="19" t="e">
        <f t="shared" si="11"/>
        <v>#DIV/0!</v>
      </c>
      <c r="G43" s="19" t="e">
        <f t="shared" si="11"/>
        <v>#DIV/0!</v>
      </c>
      <c r="H43" s="19">
        <f t="shared" si="11"/>
        <v>1</v>
      </c>
      <c r="I43" s="19">
        <f t="shared" si="11"/>
        <v>1</v>
      </c>
      <c r="J43" s="19">
        <f t="shared" si="11"/>
        <v>1</v>
      </c>
      <c r="K43" s="19">
        <f t="shared" si="11"/>
        <v>1</v>
      </c>
      <c r="L43" s="19" t="e">
        <f t="shared" si="11"/>
        <v>#DIV/0!</v>
      </c>
      <c r="M43" s="19" t="e">
        <f t="shared" si="11"/>
        <v>#DIV/0!</v>
      </c>
      <c r="N43" s="71">
        <f t="shared" si="11"/>
        <v>1</v>
      </c>
      <c r="O43" s="5"/>
    </row>
    <row r="44" spans="1:15" ht="27" customHeight="1">
      <c r="A44" s="53" t="s">
        <v>7</v>
      </c>
      <c r="B44" s="54" t="s">
        <v>6</v>
      </c>
      <c r="C44" s="55">
        <f aca="true" t="shared" si="12" ref="C44:N44">C36/C34</f>
        <v>1</v>
      </c>
      <c r="D44" s="55" t="e">
        <f t="shared" si="12"/>
        <v>#DIV/0!</v>
      </c>
      <c r="E44" s="55" t="e">
        <f t="shared" si="12"/>
        <v>#DIV/0!</v>
      </c>
      <c r="F44" s="55" t="e">
        <f t="shared" si="12"/>
        <v>#DIV/0!</v>
      </c>
      <c r="G44" s="55" t="e">
        <f t="shared" si="12"/>
        <v>#DIV/0!</v>
      </c>
      <c r="H44" s="55">
        <f t="shared" si="12"/>
        <v>1</v>
      </c>
      <c r="I44" s="55">
        <f t="shared" si="12"/>
        <v>1</v>
      </c>
      <c r="J44" s="55">
        <f t="shared" si="12"/>
        <v>1</v>
      </c>
      <c r="K44" s="55">
        <f t="shared" si="12"/>
        <v>1</v>
      </c>
      <c r="L44" s="55" t="e">
        <f t="shared" si="12"/>
        <v>#DIV/0!</v>
      </c>
      <c r="M44" s="55" t="e">
        <f t="shared" si="12"/>
        <v>#DIV/0!</v>
      </c>
      <c r="N44" s="72">
        <f t="shared" si="12"/>
        <v>1</v>
      </c>
      <c r="O44" s="5"/>
    </row>
    <row r="45" spans="1:15" ht="26.25">
      <c r="A45" s="24" t="s">
        <v>5</v>
      </c>
      <c r="B45" s="23" t="s">
        <v>4</v>
      </c>
      <c r="C45" s="22">
        <f aca="true" t="shared" si="13" ref="C45:N45">C39/C35</f>
        <v>0.9313077939233818</v>
      </c>
      <c r="D45" s="22" t="e">
        <f t="shared" si="13"/>
        <v>#DIV/0!</v>
      </c>
      <c r="E45" s="22" t="e">
        <f t="shared" si="13"/>
        <v>#DIV/0!</v>
      </c>
      <c r="F45" s="22" t="e">
        <f t="shared" si="13"/>
        <v>#DIV/0!</v>
      </c>
      <c r="G45" s="22" t="e">
        <f t="shared" si="13"/>
        <v>#DIV/0!</v>
      </c>
      <c r="H45" s="22">
        <f t="shared" si="13"/>
        <v>0.6666666666666666</v>
      </c>
      <c r="I45" s="22">
        <f t="shared" si="13"/>
        <v>0.8984179850124896</v>
      </c>
      <c r="J45" s="22">
        <f t="shared" si="13"/>
        <v>1.0011933174224343</v>
      </c>
      <c r="K45" s="22">
        <f t="shared" si="13"/>
        <v>0.9411764705882353</v>
      </c>
      <c r="L45" s="22" t="e">
        <f t="shared" si="13"/>
        <v>#DIV/0!</v>
      </c>
      <c r="M45" s="22" t="e">
        <f t="shared" si="13"/>
        <v>#DIV/0!</v>
      </c>
      <c r="N45" s="70">
        <f t="shared" si="13"/>
        <v>0.825503355704698</v>
      </c>
      <c r="O45" s="5"/>
    </row>
    <row r="46" spans="1:15" ht="53.25" customHeight="1" thickBot="1">
      <c r="A46" s="21" t="s">
        <v>3</v>
      </c>
      <c r="B46" s="20" t="s">
        <v>2</v>
      </c>
      <c r="C46" s="19">
        <f aca="true" t="shared" si="14" ref="C46:N46">C39/C37</f>
        <v>0.9313077939233818</v>
      </c>
      <c r="D46" s="19" t="e">
        <f t="shared" si="14"/>
        <v>#DIV/0!</v>
      </c>
      <c r="E46" s="19" t="e">
        <f t="shared" si="14"/>
        <v>#DIV/0!</v>
      </c>
      <c r="F46" s="19" t="e">
        <f t="shared" si="14"/>
        <v>#DIV/0!</v>
      </c>
      <c r="G46" s="19" t="e">
        <f t="shared" si="14"/>
        <v>#DIV/0!</v>
      </c>
      <c r="H46" s="19">
        <f t="shared" si="14"/>
        <v>0.6666666666666666</v>
      </c>
      <c r="I46" s="19">
        <f t="shared" si="14"/>
        <v>0.8984179850124896</v>
      </c>
      <c r="J46" s="19">
        <f t="shared" si="14"/>
        <v>1.0011933174224343</v>
      </c>
      <c r="K46" s="19">
        <f t="shared" si="14"/>
        <v>0.9411764705882353</v>
      </c>
      <c r="L46" s="19" t="e">
        <f t="shared" si="14"/>
        <v>#DIV/0!</v>
      </c>
      <c r="M46" s="19" t="e">
        <f t="shared" si="14"/>
        <v>#DIV/0!</v>
      </c>
      <c r="N46" s="71">
        <f t="shared" si="14"/>
        <v>0.825503355704698</v>
      </c>
      <c r="O46" s="5"/>
    </row>
    <row r="47" spans="1:17" s="13" customFormat="1" ht="14.25">
      <c r="A47" s="18"/>
      <c r="B47" s="17"/>
      <c r="C47" s="16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4"/>
      <c r="P47" s="69"/>
      <c r="Q47" s="1"/>
    </row>
    <row r="48" spans="1:17" ht="14.25">
      <c r="A48" s="97"/>
      <c r="B48" s="97"/>
      <c r="C48" s="12"/>
      <c r="D48" s="6"/>
      <c r="E48" s="6"/>
      <c r="F48" s="6"/>
      <c r="G48" s="6"/>
      <c r="H48" s="6"/>
      <c r="I48" s="6"/>
      <c r="Q48" s="13"/>
    </row>
    <row r="49" spans="1:16" ht="14.25">
      <c r="A49" s="4" t="s">
        <v>58</v>
      </c>
      <c r="C49" s="98" t="s">
        <v>82</v>
      </c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11">
        <f>COUNTA(C49)</f>
        <v>1</v>
      </c>
      <c r="P49" s="66" t="str">
        <f>IF(O49=1," ","ПРОВЕРЬТЕ")</f>
        <v> </v>
      </c>
    </row>
    <row r="50" spans="2:15" ht="14.25">
      <c r="B50" s="8"/>
      <c r="C50" s="7"/>
      <c r="D50" s="6"/>
      <c r="E50" s="6"/>
      <c r="F50" s="6"/>
      <c r="G50" s="6"/>
      <c r="H50" s="6"/>
      <c r="I50" s="6"/>
      <c r="J50" s="100" t="s">
        <v>1</v>
      </c>
      <c r="K50" s="100"/>
      <c r="O50" s="5"/>
    </row>
    <row r="51" spans="2:21" ht="14.25">
      <c r="B51" s="8"/>
      <c r="C51" s="7"/>
      <c r="D51" s="6"/>
      <c r="E51" s="6"/>
      <c r="F51" s="6"/>
      <c r="G51" s="6"/>
      <c r="H51" s="6"/>
      <c r="I51" s="6"/>
      <c r="J51" s="10"/>
      <c r="K51" s="10"/>
      <c r="L51" s="101">
        <v>42016</v>
      </c>
      <c r="M51" s="101"/>
      <c r="N51" s="101"/>
      <c r="O51" s="5">
        <f>COUNTA(L51)</f>
        <v>1</v>
      </c>
      <c r="P51" s="66" t="str">
        <f>IF(O51=1," ","ПРОВЕРЬТЕ")</f>
        <v> </v>
      </c>
      <c r="T51" s="9"/>
      <c r="U51" s="9"/>
    </row>
    <row r="52" spans="2:21" ht="14.25">
      <c r="B52" s="8"/>
      <c r="C52" s="7"/>
      <c r="D52" s="6"/>
      <c r="E52" s="6"/>
      <c r="F52" s="6"/>
      <c r="G52" s="6"/>
      <c r="H52" s="6"/>
      <c r="I52" s="6"/>
      <c r="J52" s="10"/>
      <c r="K52" s="10"/>
      <c r="L52" s="102" t="s">
        <v>0</v>
      </c>
      <c r="M52" s="102"/>
      <c r="N52" s="102"/>
      <c r="O52" s="5"/>
      <c r="T52" s="9"/>
      <c r="U52" s="9"/>
    </row>
    <row r="53" spans="1:15" ht="15" customHeight="1">
      <c r="A53" s="103" t="str">
        <f>IF(O57=190,"Спасибо, Вы заполнили все необходимые ячейки, отчет принимается к рассмотрению содержания по существу","   ")</f>
        <v>Спасибо, Вы заполнили все необходимые ячейки, отчет принимается к рассмотрению содержания по существу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5"/>
    </row>
    <row r="54" spans="1:15" ht="15" customHeight="1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5"/>
    </row>
    <row r="55" spans="1:15" ht="14.25">
      <c r="A55" s="91">
        <f>IF(O57&lt;190,"Не заполнены ВСЕ обязательные для заполнения ячейки . Красного слова ПРОВЕРЬТЕ быть не должно! Отчет НЕ МОЖЕТ БЫТЬ ПРИНЯТ  к зачету И БУДЕТ ВОЗВРАЩЕН на доработку","")</f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5"/>
    </row>
    <row r="56" spans="1:15" ht="14.25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5"/>
    </row>
    <row r="57" spans="1:15" ht="14.25">
      <c r="A57" s="1"/>
      <c r="B57" s="8"/>
      <c r="C57" s="7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5">
        <f>O11+O18+O19+O20+O21+O23+O24+O25+O26+O27+O31+O34+O35+O36+O37+O38+O39+O40+O49+O51</f>
        <v>190</v>
      </c>
    </row>
    <row r="58" spans="1:15" ht="14.25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5"/>
    </row>
    <row r="59" spans="1:15" ht="14.2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5"/>
    </row>
    <row r="60" ht="14.25">
      <c r="O60" s="5"/>
    </row>
  </sheetData>
  <sheetProtection password="CEF2" sheet="1" selectLockedCells="1"/>
  <mergeCells count="34">
    <mergeCell ref="A59:N59"/>
    <mergeCell ref="E14:E15"/>
    <mergeCell ref="F14:F15"/>
    <mergeCell ref="G14:G15"/>
    <mergeCell ref="H14:H15"/>
    <mergeCell ref="I14:I15"/>
    <mergeCell ref="J50:K50"/>
    <mergeCell ref="L51:N51"/>
    <mergeCell ref="L52:N52"/>
    <mergeCell ref="A53:N54"/>
    <mergeCell ref="A55:N56"/>
    <mergeCell ref="A58:N58"/>
    <mergeCell ref="N14:N15"/>
    <mergeCell ref="A17:N17"/>
    <mergeCell ref="A33:N33"/>
    <mergeCell ref="A48:B48"/>
    <mergeCell ref="C49:N49"/>
    <mergeCell ref="M14:M15"/>
    <mergeCell ref="A10:A11"/>
    <mergeCell ref="B10:N11"/>
    <mergeCell ref="A13:A15"/>
    <mergeCell ref="B13:B15"/>
    <mergeCell ref="C13:C15"/>
    <mergeCell ref="D13:N13"/>
    <mergeCell ref="D14:D15"/>
    <mergeCell ref="J14:J15"/>
    <mergeCell ref="K14:K15"/>
    <mergeCell ref="L14:L15"/>
    <mergeCell ref="A1:D1"/>
    <mergeCell ref="L1:N1"/>
    <mergeCell ref="A3:N3"/>
    <mergeCell ref="A4:N4"/>
    <mergeCell ref="A5:N5"/>
    <mergeCell ref="K6:N8"/>
  </mergeCells>
  <conditionalFormatting sqref="K6:N8">
    <cfRule type="cellIs" priority="1" dxfId="2" operator="lessThan" stopIfTrue="1">
      <formula>190</formula>
    </cfRule>
    <cfRule type="cellIs" priority="2" dxfId="1" operator="equal" stopIfTrue="1">
      <formula>190</formula>
    </cfRule>
    <cfRule type="cellIs" priority="3" dxfId="3" operator="equal" stopIfTrue="1">
      <formula>190</formula>
    </cfRule>
    <cfRule type="cellIs" priority="4" dxfId="2" operator="lessThan" stopIfTrue="1">
      <formula>153</formula>
    </cfRule>
    <cfRule type="cellIs" priority="5" dxfId="1" operator="equal" stopIfTrue="1">
      <formula>153</formula>
    </cfRule>
    <cfRule type="cellIs" priority="6" dxfId="4" operator="lessThan">
      <formula>46</formula>
    </cfRule>
    <cfRule type="cellIs" priority="7" dxfId="5" operator="equal">
      <formula>46</formula>
    </cfRule>
    <cfRule type="cellIs" priority="8" dxfId="2" operator="lessThan">
      <formula>46</formula>
    </cfRule>
    <cfRule type="cellIs" priority="9" dxfId="1" operator="equal">
      <formula>46</formula>
    </cfRule>
  </conditionalFormatting>
  <dataValidations count="2">
    <dataValidation type="whole" operator="greaterThanOrEqual" allowBlank="1" showErrorMessage="1" errorTitle="ошибка ввода!" error="допускается ввод только цифровых значений!!" sqref="D18:N27">
      <formula1>0</formula1>
    </dataValidation>
    <dataValidation type="decimal" operator="greaterThanOrEqual" allowBlank="1" showInputMessage="1" showErrorMessage="1" errorTitle="ошибка ввода данных" error="допускается ввод только цифрового значения" sqref="D31:N31 D34:N40">
      <formula1>0</formula1>
    </dataValidation>
  </dataValidations>
  <printOptions/>
  <pageMargins left="0.31496062992125984" right="0.31496062992125984" top="0.3543307086614173" bottom="0.354330708661417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zhilina</dc:creator>
  <cp:keywords/>
  <dc:description/>
  <cp:lastModifiedBy>Валерий</cp:lastModifiedBy>
  <cp:lastPrinted>2012-11-20T12:46:38Z</cp:lastPrinted>
  <dcterms:created xsi:type="dcterms:W3CDTF">2011-11-21T08:37:14Z</dcterms:created>
  <dcterms:modified xsi:type="dcterms:W3CDTF">2015-01-12T05:51:16Z</dcterms:modified>
  <cp:category/>
  <cp:version/>
  <cp:contentType/>
  <cp:contentStatus/>
</cp:coreProperties>
</file>