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65344" windowWidth="13692" windowHeight="13008" activeTab="0"/>
  </bookViews>
  <sheets>
    <sheet name="терр" sheetId="1" r:id="rId1"/>
    <sheet name="19тиФНПР " sheetId="2" r:id="rId2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HP_work</author>
    <author>Иллиев</author>
  </authors>
  <commentList>
    <comment ref="A7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A8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 профсоюза, Томская территориальная… и т.п.</t>
        </r>
      </text>
    </comment>
    <comment ref="B11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B12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J11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J12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K11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K12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B47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B48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B5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J4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J43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K4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K43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</commentList>
</comments>
</file>

<file path=xl/comments2.xml><?xml version="1.0" encoding="utf-8"?>
<comments xmlns="http://schemas.openxmlformats.org/spreadsheetml/2006/main">
  <authors>
    <author>Chef</author>
    <author>Иллиев</author>
  </authors>
  <commentList>
    <comment ref="B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2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E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9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
</t>
        </r>
      </text>
    </comment>
    <comment ref="E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</commentList>
</comments>
</file>

<file path=xl/sharedStrings.xml><?xml version="1.0" encoding="utf-8"?>
<sst xmlns="http://schemas.openxmlformats.org/spreadsheetml/2006/main" count="326" uniqueCount="230">
  <si>
    <t>прокуратурой</t>
  </si>
  <si>
    <t>из них разрешено в пользу работников</t>
  </si>
  <si>
    <t>2.3</t>
  </si>
  <si>
    <t>3.1</t>
  </si>
  <si>
    <t>3.2</t>
  </si>
  <si>
    <t>3.3</t>
  </si>
  <si>
    <t>за</t>
  </si>
  <si>
    <t xml:space="preserve">ОТЧЕТ </t>
  </si>
  <si>
    <t>ФОРМА   19-ТИ</t>
  </si>
  <si>
    <r>
      <t xml:space="preserve">Представляется в  ЦС Профсоюза ежегодно, </t>
    </r>
    <r>
      <rPr>
        <b/>
        <sz val="10"/>
        <rFont val="Times New Roman Cyr"/>
        <family val="1"/>
      </rPr>
      <t xml:space="preserve">не позднее 15 февраля </t>
    </r>
  </si>
  <si>
    <r>
      <t xml:space="preserve">Составляется </t>
    </r>
    <r>
      <rPr>
        <u val="single"/>
        <sz val="10"/>
        <rFont val="Times New Roman"/>
        <family val="1"/>
      </rPr>
      <t xml:space="preserve">техническим (главным техническим) </t>
    </r>
    <r>
      <rPr>
        <sz val="10"/>
        <rFont val="Times New Roman"/>
        <family val="1"/>
      </rPr>
      <t xml:space="preserve">инспектором труда или лицом,  </t>
    </r>
  </si>
  <si>
    <t>на которого возложены его функции.</t>
  </si>
  <si>
    <t>№ п.п.</t>
  </si>
  <si>
    <t xml:space="preserve">П О К А З А Т Е Л И </t>
  </si>
  <si>
    <t>Количество первичных и местных организаций Профсоюза:</t>
  </si>
  <si>
    <t>1</t>
  </si>
  <si>
    <t>1.1</t>
  </si>
  <si>
    <t>X</t>
  </si>
  <si>
    <t>госинспекцией труда</t>
  </si>
  <si>
    <t>другими органами государственного надзора</t>
  </si>
  <si>
    <t>1.2</t>
  </si>
  <si>
    <t>выявленных нарушений</t>
  </si>
  <si>
    <t>1.3</t>
  </si>
  <si>
    <t>2</t>
  </si>
  <si>
    <t>Количество внештатных технических инспекторов труда</t>
  </si>
  <si>
    <t>2.1</t>
  </si>
  <si>
    <t>2.2</t>
  </si>
  <si>
    <t>выданных представлений</t>
  </si>
  <si>
    <t>3</t>
  </si>
  <si>
    <t xml:space="preserve">Количество уполномоченных (доверенных) лиц по охране труда </t>
  </si>
  <si>
    <t>4</t>
  </si>
  <si>
    <t>Рассмотрено техническими, внештатными техническими инспекторами труда,  уполномоченными по охране труда  личных обращений, заявлений и жалоб членов профсоюза по вопросам нарушений законодательства по охране труда</t>
  </si>
  <si>
    <t>4.1</t>
  </si>
  <si>
    <t>обращений, заявлений, жалоб</t>
  </si>
  <si>
    <t>из них разрешено в пользу заявителей</t>
  </si>
  <si>
    <t>4.2</t>
  </si>
  <si>
    <t>трудовых споров</t>
  </si>
  <si>
    <t>5</t>
  </si>
  <si>
    <t xml:space="preserve">из них: </t>
  </si>
  <si>
    <t>5.1</t>
  </si>
  <si>
    <t>5.2</t>
  </si>
  <si>
    <t>групповых</t>
  </si>
  <si>
    <t>со смертельным исходом</t>
  </si>
  <si>
    <t>7</t>
  </si>
  <si>
    <t xml:space="preserve">Председатель </t>
  </si>
  <si>
    <t xml:space="preserve"> (Фамилия, И.О.)       </t>
  </si>
  <si>
    <t>Исполнитель</t>
  </si>
  <si>
    <t>(Должность)</t>
  </si>
  <si>
    <t>Дата:</t>
  </si>
  <si>
    <t>к отчету прилагается пояснительная записка, раскрывающая деятельность территориальной организации Профсоюза и технического инспектора труда по осуществлению профсоюзного контроля по защите прав членов профсоюза на охрану труда и здоровье</t>
  </si>
  <si>
    <t xml:space="preserve">Общероссийский Профсоюз образования </t>
  </si>
  <si>
    <t>2014</t>
  </si>
  <si>
    <t>4.3</t>
  </si>
  <si>
    <t>5.1.1</t>
  </si>
  <si>
    <t>5.2.1</t>
  </si>
  <si>
    <t>6.1.1</t>
  </si>
  <si>
    <t>6.1.2</t>
  </si>
  <si>
    <t>6.2</t>
  </si>
  <si>
    <t>8</t>
  </si>
  <si>
    <t>9.1</t>
  </si>
  <si>
    <t>региональной (межрегиональной) организации Профсоюза</t>
  </si>
  <si>
    <t>Количество организаций, реализовавших право на возврат 20% страховых взносов ФСС</t>
  </si>
  <si>
    <t>9.2</t>
  </si>
  <si>
    <t>9.2.1</t>
  </si>
  <si>
    <t>а</t>
  </si>
  <si>
    <t>а1</t>
  </si>
  <si>
    <t>Количество технических инспекторов труда профсоюза</t>
  </si>
  <si>
    <t xml:space="preserve">о работе региональной (межрегиональной) организации Профсоюза по охране труда  </t>
  </si>
  <si>
    <t>Израсходовано средств на:</t>
  </si>
  <si>
    <t>9.2.2</t>
  </si>
  <si>
    <t>9.2.3</t>
  </si>
  <si>
    <t>9.2.4</t>
  </si>
  <si>
    <t>9.2.5</t>
  </si>
  <si>
    <t>Количество обследований, проведенных  совместно с:</t>
  </si>
  <si>
    <t xml:space="preserve">проведение медосмотров,                                                                                         </t>
  </si>
  <si>
    <t xml:space="preserve"> тыс. руб.</t>
  </si>
  <si>
    <t xml:space="preserve">с тяжелым исходом </t>
  </si>
  <si>
    <t>6.1</t>
  </si>
  <si>
    <t>6.2.1</t>
  </si>
  <si>
    <t>6.2.2</t>
  </si>
  <si>
    <t>Количество работающих в этих организациях:</t>
  </si>
  <si>
    <t xml:space="preserve">расследовано с участием технического инспектора труда </t>
  </si>
  <si>
    <t>выданых представлений</t>
  </si>
  <si>
    <t>проведенных обследований</t>
  </si>
  <si>
    <t xml:space="preserve">Количество рабочих, мест на которых проведена СОУТ </t>
  </si>
  <si>
    <t xml:space="preserve">проведенных обследований </t>
  </si>
  <si>
    <t xml:space="preserve">Количество несчастных случаев на производстве                                      </t>
  </si>
  <si>
    <t xml:space="preserve">(всего) </t>
  </si>
  <si>
    <t xml:space="preserve">Количество пострадавших при несчастных случаях </t>
  </si>
  <si>
    <t xml:space="preserve">Финансирование мероприятий по охране труда       </t>
  </si>
  <si>
    <t xml:space="preserve">(всего)     </t>
  </si>
  <si>
    <t xml:space="preserve">проведение  СОУТ,            (АРМ в 2013г)                                                           </t>
  </si>
  <si>
    <t xml:space="preserve">проведение обучения по охране труда                                             </t>
  </si>
  <si>
    <t xml:space="preserve">другие мероприятия  </t>
  </si>
  <si>
    <r>
      <t xml:space="preserve">в т.ч. за счет возврата 20% страховых взносов из ФСС                                                                     </t>
    </r>
    <r>
      <rPr>
        <b/>
        <sz val="11"/>
        <color indexed="53"/>
        <rFont val="Calibri"/>
        <family val="2"/>
      </rPr>
      <t xml:space="preserve"> тыс. руб</t>
    </r>
    <r>
      <rPr>
        <sz val="11"/>
        <rFont val="Calibri"/>
        <family val="2"/>
      </rPr>
      <t>.</t>
    </r>
  </si>
  <si>
    <r>
      <t xml:space="preserve">приобретение спецодежды, спецобуви и др. СИЗ,                                               </t>
    </r>
    <r>
      <rPr>
        <b/>
        <sz val="11"/>
        <color indexed="53"/>
        <rFont val="Calibri"/>
        <family val="2"/>
      </rPr>
      <t>тыс. руб.</t>
    </r>
  </si>
  <si>
    <t>Организация Профсоюза</t>
  </si>
  <si>
    <t>Форма 19-ТИ является единой для всех членских организаций ФНПР и отражает работу штатных технических инспекторов труда.</t>
  </si>
  <si>
    <t>Форма 19-ТИ</t>
  </si>
  <si>
    <t>Приложение № 1</t>
  </si>
  <si>
    <t>к Положению о технической инспекции труда</t>
  </si>
  <si>
    <t>"УТВЕРЖДАЮ"</t>
  </si>
  <si>
    <t>руководитель профсоюзного органа, должность</t>
  </si>
  <si>
    <t>подпись (для бумажных форм)</t>
  </si>
  <si>
    <t>фамилия имя отчество руководителя</t>
  </si>
  <si>
    <t>год</t>
  </si>
  <si>
    <r>
      <t>Наименование организации профсоюзов (</t>
    </r>
    <r>
      <rPr>
        <b/>
        <sz val="10"/>
        <color indexed="53"/>
        <rFont val="Calibri"/>
        <family val="2"/>
      </rPr>
      <t>начинать с территориального признака</t>
    </r>
    <r>
      <rPr>
        <sz val="10"/>
        <color indexed="8"/>
        <rFont val="Calibri"/>
        <family val="2"/>
      </rPr>
      <t>)</t>
    </r>
  </si>
  <si>
    <t>главный технический инспектор труда</t>
  </si>
  <si>
    <t>технический инспектор труда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</si>
  <si>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</si>
  <si>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</si>
  <si>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</si>
  <si>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</si>
  <si>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</si>
  <si>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</si>
  <si>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</si>
  <si>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</si>
  <si>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</si>
  <si>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</si>
  <si>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</si>
  <si>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</si>
  <si>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</si>
  <si>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2.</t>
  </si>
  <si>
    <t>3.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</si>
  <si>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</si>
  <si>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</si>
  <si>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</si>
  <si>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 xml:space="preserve">  выдано представлений, предписаний</t>
  </si>
  <si>
    <t>органами технологического надзора</t>
  </si>
  <si>
    <t xml:space="preserve"> выдано представлений, предписаний</t>
  </si>
  <si>
    <t>3.4</t>
  </si>
  <si>
    <t>органами санитарно-эпидемиологического надзора</t>
  </si>
  <si>
    <t>3.5</t>
  </si>
  <si>
    <t>3.6</t>
  </si>
  <si>
    <t>4.</t>
  </si>
  <si>
    <t>Из числа проверок (п. 3) проведено проверок тематических (всего)</t>
  </si>
  <si>
    <t>из них по вопросам:</t>
  </si>
  <si>
    <t>регулирования труда женщин</t>
  </si>
  <si>
    <t>выдано представлений, предписаний</t>
  </si>
  <si>
    <t>регулирования труда работников в возрасте до восемнадцати лет</t>
  </si>
  <si>
    <t>обеспечения работников средствами индивидуальной защиты</t>
  </si>
  <si>
    <t>гарантий и компенсаций за работу во вредных и (или) опасных условиях труда</t>
  </si>
  <si>
    <t>рабочего времени и времени отдыха</t>
  </si>
  <si>
    <t>соблюдения установленного порядка расследования, оформления и учета несчастных случаев на производстве</t>
  </si>
  <si>
    <t>санитарно-бытового обеспечения</t>
  </si>
  <si>
    <t>проведения обучения и инструктажа по охране труда</t>
  </si>
  <si>
    <t>проведения обязательных медицинских осмотров</t>
  </si>
  <si>
    <t>проведения специальной оценки условий труда, АРМ*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</si>
  <si>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</si>
  <si>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</si>
  <si>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</si>
  <si>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</si>
  <si>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5.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</si>
  <si>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</si>
  <si>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</si>
  <si>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 xml:space="preserve"> работодателям</t>
  </si>
  <si>
    <t xml:space="preserve"> в федеральные службы</t>
  </si>
  <si>
    <t>5.3</t>
  </si>
  <si>
    <t xml:space="preserve"> в органы прокуратуры</t>
  </si>
  <si>
    <t>6.</t>
  </si>
  <si>
    <t>На основании направленных требований привлечено к ответственности (всего):</t>
  </si>
  <si>
    <t xml:space="preserve"> дисциплинарной</t>
  </si>
  <si>
    <t xml:space="preserve"> административной</t>
  </si>
  <si>
    <t>6.3</t>
  </si>
  <si>
    <t xml:space="preserve"> уголовной</t>
  </si>
  <si>
    <t>7.</t>
  </si>
  <si>
    <t>из них приостановлено по требованию:</t>
  </si>
  <si>
    <t>7.1</t>
  </si>
  <si>
    <t xml:space="preserve">работ </t>
  </si>
  <si>
    <t>станков, машин, оборудования, транспортных средств</t>
  </si>
  <si>
    <t>производственных участков</t>
  </si>
  <si>
    <t>8.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</si>
  <si>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</si>
  <si>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</si>
  <si>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</si>
  <si>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</si>
  <si>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8.1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</si>
  <si>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</rPr>
      <t xml:space="preserve"> </t>
    </r>
  </si>
  <si>
    <t>Проведено независимых экспертиз условий труда и обеспечения безопасности работников</t>
  </si>
  <si>
    <t>10.1</t>
  </si>
  <si>
    <t>выдано заключений</t>
  </si>
  <si>
    <t>11.1</t>
  </si>
  <si>
    <t>12.</t>
  </si>
  <si>
    <t xml:space="preserve">Количество исковых заявлений, рассмотренных в судах с участием технических инспекторов труда </t>
  </si>
  <si>
    <t>*)</t>
  </si>
  <si>
    <t xml:space="preserve">учитывая, что результаты АРМ действительны до 31.12.18 года, проверка соблюдения прав работающих во вредных и(или) опасных условиях труда и соответствующие назначения компенсаций и льгот проводится в течение всего периода их действия </t>
  </si>
  <si>
    <t>Фамилия, имя отчество технического (главного технического) инспектора труда</t>
  </si>
  <si>
    <r>
      <t xml:space="preserve">не позднее </t>
    </r>
    <r>
      <rPr>
        <b/>
        <sz val="10"/>
        <color indexed="8"/>
        <rFont val="Times New Roman Cyr"/>
        <family val="1"/>
      </rPr>
      <t>1 февраля</t>
    </r>
    <r>
      <rPr>
        <sz val="10"/>
        <color indexed="8"/>
        <rFont val="Times New Roman Cyr"/>
        <family val="1"/>
      </rPr>
      <t xml:space="preserve"> после отчетного периода представляется в вышестоящие профсоюзные органы </t>
    </r>
  </si>
  <si>
    <r>
      <t xml:space="preserve">не позднее </t>
    </r>
    <r>
      <rPr>
        <b/>
        <sz val="10"/>
        <color indexed="8"/>
        <rFont val="Times New Roman Cyr"/>
        <family val="1"/>
      </rPr>
      <t>1 марта</t>
    </r>
    <r>
      <rPr>
        <sz val="10"/>
        <color indexed="8"/>
        <rFont val="Times New Roman Cyr"/>
        <family val="1"/>
      </rPr>
      <t xml:space="preserve">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</si>
  <si>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ОТЧЕТ № 1</t>
  </si>
  <si>
    <r>
      <t xml:space="preserve">за </t>
    </r>
    <r>
      <rPr>
        <b/>
        <sz val="12"/>
        <color indexed="8"/>
        <rFont val="Calibri"/>
        <family val="2"/>
      </rPr>
      <t>20</t>
    </r>
  </si>
  <si>
    <t>о работе технического (главного технического) инспектора труда, технических инспекций труда</t>
  </si>
  <si>
    <t>справочно, проведено проверок, лично</t>
  </si>
  <si>
    <t>2.4</t>
  </si>
  <si>
    <t>2.5</t>
  </si>
  <si>
    <t>3.7</t>
  </si>
  <si>
    <t>3.8</t>
  </si>
  <si>
    <t>3.9</t>
  </si>
  <si>
    <t>3.10</t>
  </si>
  <si>
    <t>3.11</t>
  </si>
  <si>
    <t>9</t>
  </si>
  <si>
    <t>10</t>
  </si>
  <si>
    <t>11</t>
  </si>
  <si>
    <t>территориального, межрегионального объединения организаций профсоюзов</t>
  </si>
  <si>
    <t xml:space="preserve"> территориальной организации профсоюза </t>
  </si>
  <si>
    <t>общероссийского, межрегионального профсоюза</t>
  </si>
  <si>
    <r>
      <t>в том числе совместно с:</t>
    </r>
    <r>
      <rPr>
        <sz val="13"/>
        <color indexed="8"/>
        <rFont val="Times New Roman"/>
        <family val="1"/>
      </rPr>
      <t xml:space="preserve"> </t>
    </r>
  </si>
  <si>
    <r>
      <t xml:space="preserve">органами федеральной </t>
    </r>
    <r>
      <rPr>
        <sz val="13"/>
        <color indexed="8"/>
        <rFont val="Times New Roman"/>
        <family val="1"/>
      </rPr>
      <t>службы по труду и занятости</t>
    </r>
  </si>
  <si>
    <r>
      <t>другими органами государственного контроля (надзора)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и ведомственного контроля</t>
    </r>
  </si>
  <si>
    <r>
      <t>Итого</t>
    </r>
    <r>
      <rPr>
        <sz val="13"/>
        <color indexed="8"/>
        <rFont val="Times New Roman"/>
        <family val="1"/>
      </rPr>
      <t xml:space="preserve"> по п. .4</t>
    </r>
    <r>
      <rPr>
        <b/>
        <sz val="13"/>
        <color indexed="8"/>
        <rFont val="Times New Roman"/>
        <family val="1"/>
      </rPr>
      <t>:</t>
    </r>
    <r>
      <rPr>
        <sz val="13"/>
        <color indexed="8"/>
        <rFont val="Times New Roman"/>
        <family val="1"/>
      </rPr>
      <t xml:space="preserve"> количество выявленных нарушений</t>
    </r>
  </si>
  <si>
    <r>
      <t>Итого</t>
    </r>
    <r>
      <rPr>
        <sz val="13"/>
        <color indexed="8"/>
        <rFont val="Times New Roman"/>
        <family val="1"/>
      </rPr>
      <t xml:space="preserve"> по п. .4</t>
    </r>
    <r>
      <rPr>
        <b/>
        <sz val="13"/>
        <color indexed="8"/>
        <rFont val="Times New Roman"/>
        <family val="1"/>
      </rPr>
      <t xml:space="preserve">: </t>
    </r>
    <r>
      <rPr>
        <sz val="13"/>
        <color indexed="8"/>
        <rFont val="Times New Roman"/>
        <family val="1"/>
      </rPr>
      <t xml:space="preserve"> выдано представлений, предписаний</t>
    </r>
  </si>
  <si>
    <r>
      <t xml:space="preserve">Предъявлено требований </t>
    </r>
    <r>
      <rPr>
        <b/>
        <i/>
        <u val="single"/>
        <sz val="13"/>
        <color indexed="8"/>
        <rFont val="Times New Roman"/>
        <family val="1"/>
      </rPr>
      <t>работодателям</t>
    </r>
    <r>
      <rPr>
        <b/>
        <sz val="13"/>
        <color indexed="8"/>
        <rFont val="Times New Roman"/>
        <family val="1"/>
      </rPr>
      <t xml:space="preserve">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</si>
  <si>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r>
      <t>Участие в работе комиссий по испытаниям и приёму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в эксплуатацию средств производства</t>
    </r>
  </si>
  <si>
    <r>
      <t xml:space="preserve">из них </t>
    </r>
    <r>
      <rPr>
        <b/>
        <sz val="13"/>
        <color indexed="8"/>
        <rFont val="Times New Roman"/>
        <family val="1"/>
      </rPr>
      <t>не принято</t>
    </r>
    <r>
      <rPr>
        <sz val="13"/>
        <color indexed="8"/>
        <rFont val="Times New Roman"/>
        <family val="1"/>
      </rPr>
      <t xml:space="preserve"> в отчетном периоде (кол-во единиц)</t>
    </r>
  </si>
  <si>
    <r>
      <t>в т.ч</t>
    </r>
    <r>
      <rPr>
        <b/>
        <sz val="13"/>
        <color indexed="8"/>
        <rFont val="Times New Roman"/>
        <family val="1"/>
      </rPr>
      <t>. отрицательных</t>
    </r>
  </si>
  <si>
    <r>
      <t xml:space="preserve">Рассмотрено </t>
    </r>
    <r>
      <rPr>
        <b/>
        <i/>
        <u val="single"/>
        <sz val="13"/>
        <color indexed="8"/>
        <rFont val="Times New Roman"/>
        <family val="1"/>
      </rPr>
      <t>письменных</t>
    </r>
    <r>
      <rPr>
        <b/>
        <sz val="13"/>
        <color indexed="8"/>
        <rFont val="Times New Roman"/>
        <family val="1"/>
      </rPr>
      <t xml:space="preserve"> обращений, заявлений и жалоб членов профсоюза, связанных с нарушением их прав в области охраны труда</t>
    </r>
  </si>
  <si>
    <r>
      <t xml:space="preserve">Количество уполномоченных </t>
    </r>
    <r>
      <rPr>
        <sz val="13"/>
        <color indexed="8"/>
        <rFont val="Times New Roman"/>
        <family val="1"/>
      </rPr>
      <t>(доверенных) лиц по охране труда профессиональных союзов</t>
    </r>
  </si>
  <si>
    <t xml:space="preserve">Поля таблицы "19тиФНПР" отмеченные серым и желтым цветом могут быть заполнены, </t>
  </si>
  <si>
    <t>Относительно листа книги "19тиФНПР":</t>
  </si>
  <si>
    <t xml:space="preserve">одновременно с заполнением полей этой таблицы происходит автоматизированное заполнение </t>
  </si>
  <si>
    <t>если Вы считаете, что запрашиваемые данные у Вас есть и эта работа Вами выполнялась.</t>
  </si>
  <si>
    <t xml:space="preserve">Примечания: </t>
  </si>
  <si>
    <t>ФНПР учитывает СЛУЧАИ.</t>
  </si>
  <si>
    <t>заполнить поля напротив слов "Не заполнено", так  как они отсутствуют в нашей форме,</t>
  </si>
  <si>
    <t>таблицы по форме 19-ТИ ФНПР (желтый ярлык). Обращаем внимание, что необходимо обязательно ВРУЧНУЮ</t>
  </si>
  <si>
    <t>а данные по несчастным случаям учитываются по разному - ЦС Профсоюза учитывает ПОСТРАДАВШИХ,</t>
  </si>
  <si>
    <t>Медведевская  районная  организация  профессионального  союза  работников  народного  образования  и  науки  Российской  Федерации</t>
  </si>
  <si>
    <t>Павлов  Валерий  Григорьевич</t>
  </si>
  <si>
    <t>председатель</t>
  </si>
  <si>
    <t xml:space="preserve">rk425200@rambler.ru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</si>
</sst>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[$-FC19]dd\ mmmm\ yyyy\ \г/;@"/>
    <numFmt numFmtId="174" formatCode="d/m/yy;@"/>
    <numFmt numFmtId="175" formatCode="[$-F800]dddd\,\ mmmm\ dd\,\ yyyy"/>
    <numFmt numFmtId="176" formatCode="[$-FC19]d\ mmmm\ yyyy\ &quot;г.&quot;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9"/>
      <name val="Arial"/>
      <family val="2"/>
    </font>
    <font>
      <b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color indexed="18"/>
      <name val="Times New Roman Cyr"/>
      <family val="1"/>
    </font>
    <font>
      <sz val="9"/>
      <color indexed="18"/>
      <name val="Arial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9"/>
      <color indexed="10"/>
      <name val="Arial Cyr"/>
      <family val="2"/>
    </font>
    <font>
      <b/>
      <sz val="10"/>
      <color indexed="18"/>
      <name val="Times New Roman Cyr"/>
      <family val="1"/>
    </font>
    <font>
      <i/>
      <sz val="11"/>
      <name val="Times New Roman"/>
      <family val="1"/>
    </font>
    <font>
      <i/>
      <sz val="8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2"/>
    </font>
    <font>
      <b/>
      <sz val="10"/>
      <color indexed="3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 Cyr"/>
      <family val="0"/>
    </font>
    <font>
      <b/>
      <i/>
      <sz val="12"/>
      <color indexed="18"/>
      <name val="Times New Roman"/>
      <family val="1"/>
    </font>
    <font>
      <sz val="11"/>
      <name val="Calibri"/>
      <family val="2"/>
    </font>
    <font>
      <b/>
      <sz val="11"/>
      <name val="Times New Roman Cyr"/>
      <family val="1"/>
    </font>
    <font>
      <b/>
      <sz val="11"/>
      <color indexed="53"/>
      <name val="Calibri"/>
      <family val="2"/>
    </font>
    <font>
      <sz val="8"/>
      <color indexed="10"/>
      <name val="Arial Cyr"/>
      <family val="2"/>
    </font>
    <font>
      <b/>
      <sz val="10"/>
      <color indexed="53"/>
      <name val="Calibri"/>
      <family val="2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strike/>
      <sz val="13"/>
      <color indexed="8"/>
      <name val="Times New Roman"/>
      <family val="1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b/>
      <sz val="12"/>
      <color indexed="8"/>
      <name val="Calibri"/>
      <family val="2"/>
    </font>
    <font>
      <b/>
      <sz val="8"/>
      <name val="Times New Roman"/>
      <family val="1"/>
    </font>
    <font>
      <u val="single"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Times New Roman"/>
      <family val="1"/>
    </font>
    <font>
      <b/>
      <sz val="12"/>
      <color indexed="53"/>
      <name val="Times New Roman Cyr"/>
      <family val="1"/>
    </font>
    <font>
      <sz val="10"/>
      <color indexed="53"/>
      <name val="Arial Cyr"/>
      <family val="2"/>
    </font>
    <font>
      <sz val="8"/>
      <color indexed="8"/>
      <name val="Calibri"/>
      <family val="2"/>
    </font>
    <font>
      <sz val="11"/>
      <color indexed="8"/>
      <name val="Times New Roman Cyr"/>
      <family val="1"/>
    </font>
    <font>
      <b/>
      <u val="single"/>
      <sz val="12"/>
      <color indexed="8"/>
      <name val="Times New Roman Cyr"/>
      <family val="0"/>
    </font>
    <font>
      <sz val="9"/>
      <color indexed="8"/>
      <name val="Calibri"/>
      <family val="2"/>
    </font>
    <font>
      <b/>
      <sz val="12"/>
      <color indexed="8"/>
      <name val="Times New Roman Cyr"/>
      <family val="1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1"/>
    </font>
    <font>
      <i/>
      <sz val="12"/>
      <color indexed="8"/>
      <name val="Times New Roman Cyr"/>
      <family val="0"/>
    </font>
    <font>
      <sz val="11"/>
      <color indexed="55"/>
      <name val="Times New Roman"/>
      <family val="1"/>
    </font>
    <font>
      <sz val="13"/>
      <color indexed="55"/>
      <name val="Times New Roman"/>
      <family val="1"/>
    </font>
    <font>
      <sz val="9"/>
      <color indexed="9"/>
      <name val="Arial Cyr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4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 Cyr"/>
      <family val="1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9" tint="-0.24997000396251678"/>
      <name val="Times New Roman"/>
      <family val="1"/>
    </font>
    <font>
      <b/>
      <sz val="12"/>
      <color theme="9" tint="-0.24997000396251678"/>
      <name val="Times New Roman Cyr"/>
      <family val="1"/>
    </font>
    <font>
      <sz val="10"/>
      <color theme="9" tint="-0.24997000396251678"/>
      <name val="Arial Cyr"/>
      <family val="2"/>
    </font>
    <font>
      <sz val="8"/>
      <color rgb="FFFF0000"/>
      <name val="Arial Cyr"/>
      <family val="2"/>
    </font>
    <font>
      <b/>
      <sz val="10"/>
      <color theme="9" tint="-0.24997000396251678"/>
      <name val="Calibri"/>
      <family val="2"/>
    </font>
    <font>
      <sz val="8"/>
      <color theme="1"/>
      <name val="Calibri"/>
      <family val="2"/>
    </font>
    <font>
      <sz val="11"/>
      <color theme="1"/>
      <name val="Times New Roman Cyr"/>
      <family val="1"/>
    </font>
    <font>
      <b/>
      <u val="single"/>
      <sz val="12"/>
      <color theme="1"/>
      <name val="Times New Roman Cyr"/>
      <family val="0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 Cyr"/>
      <family val="1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 Cyr"/>
      <family val="1"/>
    </font>
    <font>
      <b/>
      <sz val="14"/>
      <color theme="1"/>
      <name val="Times New Roman Cyr"/>
      <family val="1"/>
    </font>
    <font>
      <i/>
      <sz val="12"/>
      <color theme="1"/>
      <name val="Times New Roman Cyr"/>
      <family val="0"/>
    </font>
    <font>
      <sz val="11"/>
      <color theme="0" tint="-0.3499799966812134"/>
      <name val="Times New Roman"/>
      <family val="1"/>
    </font>
    <font>
      <sz val="13"/>
      <color theme="0" tint="-0.3499799966812134"/>
      <name val="Times New Roman"/>
      <family val="1"/>
    </font>
    <font>
      <sz val="9"/>
      <color theme="0"/>
      <name val="Arial Cyr"/>
      <family val="2"/>
    </font>
    <font>
      <sz val="10"/>
      <color theme="1"/>
      <name val="Times New Roman"/>
      <family val="1"/>
    </font>
    <font>
      <sz val="10"/>
      <color theme="1"/>
      <name val="Times New Roman Cyr"/>
      <family val="1"/>
    </font>
    <font>
      <sz val="9"/>
      <color theme="1"/>
      <name val="Times New Roman Cyr"/>
      <family val="1"/>
    </font>
    <font>
      <b/>
      <i/>
      <sz val="12"/>
      <color theme="1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i/>
      <sz val="14"/>
      <color theme="1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/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>
        <color indexed="8"/>
      </top>
      <bottom style="medium"/>
    </border>
    <border>
      <left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0" fontId="9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6" fillId="0" borderId="0">
      <alignment/>
      <protection/>
    </xf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7" fillId="0" borderId="0" xfId="53" applyNumberFormat="1" applyFont="1" applyFill="1" applyBorder="1" applyAlignment="1" applyProtection="1">
      <alignment vertical="top"/>
      <protection/>
    </xf>
    <xf numFmtId="0" fontId="6" fillId="0" borderId="0" xfId="53">
      <alignment/>
      <protection/>
    </xf>
    <xf numFmtId="0" fontId="6" fillId="0" borderId="0" xfId="53" applyAlignment="1">
      <alignment horizontal="center"/>
      <protection/>
    </xf>
    <xf numFmtId="0" fontId="11" fillId="0" borderId="0" xfId="53" applyNumberFormat="1" applyFont="1" applyFill="1" applyBorder="1" applyAlignment="1" applyProtection="1">
      <alignment vertical="top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horizontal="center" vertical="top"/>
      <protection/>
    </xf>
    <xf numFmtId="0" fontId="14" fillId="0" borderId="0" xfId="53" applyNumberFormat="1" applyFont="1" applyFill="1" applyBorder="1" applyAlignment="1" applyProtection="1">
      <alignment vertical="top"/>
      <protection/>
    </xf>
    <xf numFmtId="0" fontId="4" fillId="0" borderId="0" xfId="53" applyNumberFormat="1" applyFont="1" applyFill="1" applyBorder="1" applyAlignment="1" applyProtection="1">
      <alignment horizontal="center" vertical="top"/>
      <protection/>
    </xf>
    <xf numFmtId="0" fontId="19" fillId="0" borderId="0" xfId="53" applyFont="1" applyBorder="1" applyAlignment="1">
      <alignment horizontal="center" vertical="center"/>
      <protection/>
    </xf>
    <xf numFmtId="49" fontId="16" fillId="0" borderId="10" xfId="53" applyNumberFormat="1" applyFont="1" applyFill="1" applyBorder="1" applyAlignment="1" applyProtection="1">
      <alignment horizontal="center" vertical="center"/>
      <protection/>
    </xf>
    <xf numFmtId="0" fontId="15" fillId="0" borderId="11" xfId="53" applyNumberFormat="1" applyFont="1" applyFill="1" applyBorder="1" applyAlignment="1" applyProtection="1">
      <alignment horizontal="center" vertical="center"/>
      <protection locked="0"/>
    </xf>
    <xf numFmtId="0" fontId="15" fillId="0" borderId="12" xfId="53" applyNumberFormat="1" applyFont="1" applyFill="1" applyBorder="1" applyAlignment="1" applyProtection="1">
      <alignment horizontal="center" vertical="center"/>
      <protection locked="0"/>
    </xf>
    <xf numFmtId="49" fontId="15" fillId="0" borderId="13" xfId="53" applyNumberFormat="1" applyFont="1" applyFill="1" applyBorder="1" applyAlignment="1" applyProtection="1">
      <alignment horizontal="center" vertical="center"/>
      <protection/>
    </xf>
    <xf numFmtId="0" fontId="15" fillId="0" borderId="14" xfId="53" applyNumberFormat="1" applyFont="1" applyFill="1" applyBorder="1" applyAlignment="1" applyProtection="1">
      <alignment horizontal="center" vertical="center"/>
      <protection locked="0"/>
    </xf>
    <xf numFmtId="0" fontId="15" fillId="0" borderId="15" xfId="53" applyNumberFormat="1" applyFont="1" applyFill="1" applyBorder="1" applyAlignment="1" applyProtection="1">
      <alignment horizontal="center" vertical="center"/>
      <protection locked="0"/>
    </xf>
    <xf numFmtId="49" fontId="16" fillId="0" borderId="16" xfId="53" applyNumberFormat="1" applyFont="1" applyFill="1" applyBorder="1" applyAlignment="1" applyProtection="1">
      <alignment horizontal="center" vertical="center"/>
      <protection/>
    </xf>
    <xf numFmtId="0" fontId="15" fillId="0" borderId="17" xfId="53" applyNumberFormat="1" applyFont="1" applyFill="1" applyBorder="1" applyAlignment="1" applyProtection="1">
      <alignment horizontal="center" vertical="center"/>
      <protection locked="0"/>
    </xf>
    <xf numFmtId="0" fontId="15" fillId="0" borderId="18" xfId="53" applyNumberFormat="1" applyFont="1" applyFill="1" applyBorder="1" applyAlignment="1" applyProtection="1">
      <alignment horizontal="center" vertical="center"/>
      <protection locked="0"/>
    </xf>
    <xf numFmtId="0" fontId="15" fillId="0" borderId="19" xfId="53" applyNumberFormat="1" applyFont="1" applyFill="1" applyBorder="1" applyAlignment="1" applyProtection="1">
      <alignment horizontal="center" vertical="center"/>
      <protection locked="0"/>
    </xf>
    <xf numFmtId="0" fontId="15" fillId="0" borderId="20" xfId="53" applyNumberFormat="1" applyFont="1" applyFill="1" applyBorder="1" applyAlignment="1" applyProtection="1">
      <alignment horizontal="center" vertical="center"/>
      <protection locked="0"/>
    </xf>
    <xf numFmtId="0" fontId="15" fillId="0" borderId="21" xfId="53" applyNumberFormat="1" applyFont="1" applyFill="1" applyBorder="1" applyAlignment="1" applyProtection="1">
      <alignment horizontal="center" vertical="center"/>
      <protection locked="0"/>
    </xf>
    <xf numFmtId="0" fontId="15" fillId="0" borderId="22" xfId="53" applyNumberFormat="1" applyFont="1" applyFill="1" applyBorder="1" applyAlignment="1" applyProtection="1">
      <alignment horizontal="center" vertical="center"/>
      <protection locked="0"/>
    </xf>
    <xf numFmtId="49" fontId="15" fillId="0" borderId="16" xfId="53" applyNumberFormat="1" applyFont="1" applyFill="1" applyBorder="1" applyAlignment="1" applyProtection="1">
      <alignment horizontal="center" vertical="center"/>
      <protection/>
    </xf>
    <xf numFmtId="0" fontId="15" fillId="0" borderId="23" xfId="53" applyNumberFormat="1" applyFont="1" applyFill="1" applyBorder="1" applyAlignment="1" applyProtection="1">
      <alignment horizontal="center" vertical="center"/>
      <protection locked="0"/>
    </xf>
    <xf numFmtId="49" fontId="15" fillId="0" borderId="24" xfId="53" applyNumberFormat="1" applyFont="1" applyFill="1" applyBorder="1" applyAlignment="1" applyProtection="1">
      <alignment horizontal="center" vertical="center"/>
      <protection/>
    </xf>
    <xf numFmtId="0" fontId="15" fillId="0" borderId="25" xfId="53" applyNumberFormat="1" applyFont="1" applyFill="1" applyBorder="1" applyAlignment="1" applyProtection="1">
      <alignment horizontal="center" vertical="center"/>
      <protection locked="0"/>
    </xf>
    <xf numFmtId="0" fontId="15" fillId="0" borderId="26" xfId="53" applyNumberFormat="1" applyFont="1" applyFill="1" applyBorder="1" applyAlignment="1" applyProtection="1">
      <alignment horizontal="center" vertical="center"/>
      <protection locked="0"/>
    </xf>
    <xf numFmtId="0" fontId="15" fillId="0" borderId="27" xfId="53" applyNumberFormat="1" applyFont="1" applyFill="1" applyBorder="1" applyAlignment="1" applyProtection="1">
      <alignment horizontal="center" vertical="center"/>
      <protection locked="0"/>
    </xf>
    <xf numFmtId="49" fontId="16" fillId="0" borderId="28" xfId="53" applyNumberFormat="1" applyFont="1" applyFill="1" applyBorder="1" applyAlignment="1" applyProtection="1">
      <alignment horizontal="center" vertical="center"/>
      <protection/>
    </xf>
    <xf numFmtId="0" fontId="15" fillId="0" borderId="29" xfId="53" applyNumberFormat="1" applyFont="1" applyFill="1" applyBorder="1" applyAlignment="1" applyProtection="1">
      <alignment horizontal="center" vertical="center"/>
      <protection locked="0"/>
    </xf>
    <xf numFmtId="0" fontId="6" fillId="0" borderId="0" xfId="53" applyAlignment="1">
      <alignment horizontal="right"/>
      <protection/>
    </xf>
    <xf numFmtId="0" fontId="21" fillId="0" borderId="0" xfId="53" applyFont="1">
      <alignment/>
      <protection/>
    </xf>
    <xf numFmtId="0" fontId="18" fillId="0" borderId="0" xfId="53" applyFont="1">
      <alignment/>
      <protection/>
    </xf>
    <xf numFmtId="0" fontId="21" fillId="0" borderId="0" xfId="53" applyFont="1" applyProtection="1">
      <alignment/>
      <protection/>
    </xf>
    <xf numFmtId="0" fontId="22" fillId="0" borderId="0" xfId="53" applyNumberFormat="1" applyFont="1" applyFill="1" applyBorder="1" applyAlignment="1" applyProtection="1">
      <alignment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Protection="1">
      <alignment/>
      <protection/>
    </xf>
    <xf numFmtId="0" fontId="23" fillId="0" borderId="0" xfId="53" applyFont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left"/>
      <protection/>
    </xf>
    <xf numFmtId="0" fontId="25" fillId="0" borderId="0" xfId="53" applyFont="1" applyAlignment="1">
      <alignment horizontal="center"/>
      <protection/>
    </xf>
    <xf numFmtId="49" fontId="15" fillId="0" borderId="30" xfId="53" applyNumberFormat="1" applyFont="1" applyFill="1" applyBorder="1" applyAlignment="1" applyProtection="1">
      <alignment horizontal="center" vertical="center"/>
      <protection/>
    </xf>
    <xf numFmtId="177" fontId="15" fillId="0" borderId="14" xfId="53" applyNumberFormat="1" applyFont="1" applyFill="1" applyBorder="1" applyAlignment="1" applyProtection="1">
      <alignment horizontal="center" vertical="center"/>
      <protection locked="0"/>
    </xf>
    <xf numFmtId="177" fontId="15" fillId="0" borderId="15" xfId="53" applyNumberFormat="1" applyFont="1" applyFill="1" applyBorder="1" applyAlignment="1" applyProtection="1">
      <alignment horizontal="center" vertical="center"/>
      <protection locked="0"/>
    </xf>
    <xf numFmtId="0" fontId="107" fillId="0" borderId="31" xfId="53" applyNumberFormat="1" applyFont="1" applyFill="1" applyBorder="1" applyAlignment="1" applyProtection="1">
      <alignment horizontal="center" vertical="center" wrapText="1"/>
      <protection/>
    </xf>
    <xf numFmtId="0" fontId="107" fillId="0" borderId="32" xfId="53" applyNumberFormat="1" applyFont="1" applyFill="1" applyBorder="1" applyAlignment="1" applyProtection="1">
      <alignment horizontal="center" vertical="center" wrapText="1"/>
      <protection/>
    </xf>
    <xf numFmtId="0" fontId="4" fillId="0" borderId="33" xfId="53" applyNumberFormat="1" applyFont="1" applyFill="1" applyBorder="1" applyAlignment="1" applyProtection="1">
      <alignment horizontal="center" vertical="top"/>
      <protection locked="0"/>
    </xf>
    <xf numFmtId="0" fontId="15" fillId="0" borderId="34" xfId="53" applyNumberFormat="1" applyFont="1" applyFill="1" applyBorder="1" applyAlignment="1" applyProtection="1">
      <alignment horizontal="center" vertical="top"/>
      <protection locked="0"/>
    </xf>
    <xf numFmtId="0" fontId="6" fillId="0" borderId="34" xfId="53" applyBorder="1" applyAlignment="1">
      <alignment horizontal="center" vertical="center"/>
      <protection/>
    </xf>
    <xf numFmtId="0" fontId="11" fillId="0" borderId="0" xfId="53" applyNumberFormat="1" applyFont="1" applyFill="1" applyBorder="1" applyAlignment="1" applyProtection="1">
      <alignment horizontal="right" vertical="center"/>
      <protection/>
    </xf>
    <xf numFmtId="0" fontId="6" fillId="0" borderId="35" xfId="53" applyBorder="1" applyAlignment="1">
      <alignment horizontal="center" vertical="center"/>
      <protection/>
    </xf>
    <xf numFmtId="0" fontId="5" fillId="0" borderId="34" xfId="53" applyNumberFormat="1" applyFont="1" applyFill="1" applyBorder="1" applyAlignment="1" applyProtection="1">
      <alignment horizontal="center" vertical="center"/>
      <protection/>
    </xf>
    <xf numFmtId="0" fontId="16" fillId="0" borderId="0" xfId="53" applyNumberFormat="1" applyFont="1" applyFill="1" applyBorder="1" applyAlignment="1" applyProtection="1">
      <alignment horizontal="left" vertical="top"/>
      <protection/>
    </xf>
    <xf numFmtId="49" fontId="16" fillId="0" borderId="36" xfId="53" applyNumberFormat="1" applyFont="1" applyFill="1" applyBorder="1" applyAlignment="1" applyProtection="1">
      <alignment horizontal="center" vertical="center"/>
      <protection/>
    </xf>
    <xf numFmtId="49" fontId="15" fillId="0" borderId="13" xfId="53" applyNumberFormat="1" applyFont="1" applyFill="1" applyBorder="1" applyAlignment="1" applyProtection="1">
      <alignment horizontal="center" vertical="center"/>
      <protection/>
    </xf>
    <xf numFmtId="49" fontId="15" fillId="0" borderId="24" xfId="53" applyNumberFormat="1" applyFont="1" applyFill="1" applyBorder="1" applyAlignment="1" applyProtection="1">
      <alignment horizontal="center" vertical="center"/>
      <protection/>
    </xf>
    <xf numFmtId="49" fontId="16" fillId="0" borderId="10" xfId="53" applyNumberFormat="1" applyFont="1" applyFill="1" applyBorder="1" applyAlignment="1" applyProtection="1">
      <alignment horizontal="center" vertical="center"/>
      <protection/>
    </xf>
    <xf numFmtId="0" fontId="15" fillId="33" borderId="18" xfId="53" applyNumberFormat="1" applyFont="1" applyFill="1" applyBorder="1" applyAlignment="1" applyProtection="1">
      <alignment horizontal="center" vertical="center"/>
      <protection/>
    </xf>
    <xf numFmtId="3" fontId="16" fillId="33" borderId="11" xfId="53" applyNumberFormat="1" applyFont="1" applyFill="1" applyBorder="1" applyAlignment="1" applyProtection="1">
      <alignment horizontal="center" vertical="center"/>
      <protection/>
    </xf>
    <xf numFmtId="3" fontId="16" fillId="33" borderId="12" xfId="53" applyNumberFormat="1" applyFont="1" applyFill="1" applyBorder="1" applyAlignment="1" applyProtection="1">
      <alignment horizontal="center" vertical="center"/>
      <protection/>
    </xf>
    <xf numFmtId="177" fontId="29" fillId="33" borderId="11" xfId="53" applyNumberFormat="1" applyFont="1" applyFill="1" applyBorder="1" applyAlignment="1" applyProtection="1">
      <alignment horizontal="center" vertical="center"/>
      <protection/>
    </xf>
    <xf numFmtId="177" fontId="29" fillId="33" borderId="12" xfId="53" applyNumberFormat="1" applyFont="1" applyFill="1" applyBorder="1" applyAlignment="1" applyProtection="1">
      <alignment horizontal="center" vertical="center"/>
      <protection/>
    </xf>
    <xf numFmtId="49" fontId="108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0" xfId="53" applyProtection="1">
      <alignment/>
      <protection/>
    </xf>
    <xf numFmtId="0" fontId="19" fillId="0" borderId="0" xfId="53" applyFont="1" applyBorder="1" applyAlignment="1" applyProtection="1">
      <alignment horizontal="center" vertical="center"/>
      <protection/>
    </xf>
    <xf numFmtId="0" fontId="6" fillId="0" borderId="0" xfId="53" applyAlignment="1" applyProtection="1">
      <alignment horizontal="center"/>
      <protection/>
    </xf>
    <xf numFmtId="0" fontId="109" fillId="0" borderId="0" xfId="53" applyFont="1" applyProtection="1">
      <alignment/>
      <protection/>
    </xf>
    <xf numFmtId="0" fontId="15" fillId="0" borderId="38" xfId="53" applyNumberFormat="1" applyFont="1" applyFill="1" applyBorder="1" applyAlignment="1" applyProtection="1">
      <alignment horizontal="center" vertical="center"/>
      <protection locked="0"/>
    </xf>
    <xf numFmtId="0" fontId="15" fillId="0" borderId="39" xfId="53" applyNumberFormat="1" applyFont="1" applyFill="1" applyBorder="1" applyAlignment="1" applyProtection="1">
      <alignment horizontal="center" vertical="center"/>
      <protection locked="0"/>
    </xf>
    <xf numFmtId="49" fontId="16" fillId="0" borderId="13" xfId="53" applyNumberFormat="1" applyFont="1" applyFill="1" applyBorder="1" applyAlignment="1" applyProtection="1">
      <alignment horizontal="center" vertical="center"/>
      <protection/>
    </xf>
    <xf numFmtId="0" fontId="15" fillId="33" borderId="40" xfId="53" applyNumberFormat="1" applyFont="1" applyFill="1" applyBorder="1" applyAlignment="1" applyProtection="1">
      <alignment horizontal="center" vertical="center"/>
      <protection/>
    </xf>
    <xf numFmtId="0" fontId="20" fillId="34" borderId="26" xfId="53" applyNumberFormat="1" applyFont="1" applyFill="1" applyBorder="1" applyAlignment="1" applyProtection="1">
      <alignment horizontal="center" vertical="center"/>
      <protection/>
    </xf>
    <xf numFmtId="0" fontId="20" fillId="34" borderId="41" xfId="53" applyNumberFormat="1" applyFont="1" applyFill="1" applyBorder="1" applyAlignment="1" applyProtection="1">
      <alignment horizontal="center" vertical="center"/>
      <protection/>
    </xf>
    <xf numFmtId="0" fontId="15" fillId="0" borderId="36" xfId="53" applyNumberFormat="1" applyFont="1" applyFill="1" applyBorder="1" applyAlignment="1" applyProtection="1">
      <alignment horizontal="center" vertical="top"/>
      <protection locked="0"/>
    </xf>
    <xf numFmtId="0" fontId="20" fillId="34" borderId="14" xfId="53" applyNumberFormat="1" applyFont="1" applyFill="1" applyBorder="1" applyAlignment="1" applyProtection="1">
      <alignment horizontal="center" vertical="center"/>
      <protection/>
    </xf>
    <xf numFmtId="0" fontId="20" fillId="34" borderId="15" xfId="53" applyNumberFormat="1" applyFont="1" applyFill="1" applyBorder="1" applyAlignment="1" applyProtection="1">
      <alignment horizontal="center" vertical="center"/>
      <protection/>
    </xf>
    <xf numFmtId="0" fontId="31" fillId="0" borderId="42" xfId="53" applyNumberFormat="1" applyFont="1" applyFill="1" applyBorder="1" applyAlignment="1" applyProtection="1">
      <alignment vertical="center"/>
      <protection/>
    </xf>
    <xf numFmtId="0" fontId="31" fillId="0" borderId="43" xfId="53" applyFont="1" applyBorder="1">
      <alignment/>
      <protection/>
    </xf>
    <xf numFmtId="0" fontId="34" fillId="0" borderId="0" xfId="53" applyFont="1" applyBorder="1" applyAlignment="1" applyProtection="1">
      <alignment horizontal="center" vertical="center"/>
      <protection/>
    </xf>
    <xf numFmtId="0" fontId="25" fillId="0" borderId="0" xfId="53" applyFont="1" applyProtection="1">
      <alignment/>
      <protection/>
    </xf>
    <xf numFmtId="0" fontId="110" fillId="0" borderId="0" xfId="53" applyFont="1" applyAlignment="1" applyProtection="1">
      <alignment horizontal="center" vertical="center"/>
      <protection/>
    </xf>
    <xf numFmtId="0" fontId="5" fillId="0" borderId="0" xfId="53" applyNumberFormat="1" applyFont="1" applyFill="1" applyBorder="1" applyAlignment="1" applyProtection="1">
      <alignment horizontal="right" vertical="center"/>
      <protection/>
    </xf>
    <xf numFmtId="0" fontId="21" fillId="0" borderId="0" xfId="53" applyFont="1" applyAlignment="1">
      <alignment vertical="center"/>
      <protection/>
    </xf>
    <xf numFmtId="0" fontId="21" fillId="0" borderId="37" xfId="53" applyNumberFormat="1" applyFont="1" applyFill="1" applyBorder="1" applyAlignment="1" applyProtection="1">
      <alignment vertical="center"/>
      <protection/>
    </xf>
    <xf numFmtId="0" fontId="7" fillId="0" borderId="37" xfId="53" applyNumberFormat="1" applyFont="1" applyFill="1" applyBorder="1" applyAlignment="1" applyProtection="1">
      <alignment vertical="top"/>
      <protection/>
    </xf>
    <xf numFmtId="0" fontId="31" fillId="0" borderId="43" xfId="53" applyFont="1" applyBorder="1" applyAlignment="1">
      <alignment horizontal="left" vertical="center"/>
      <protection/>
    </xf>
    <xf numFmtId="0" fontId="22" fillId="0" borderId="0" xfId="53" applyNumberFormat="1" applyFont="1" applyFill="1" applyBorder="1" applyAlignment="1" applyProtection="1">
      <alignment horizontal="center" vertical="top"/>
      <protection/>
    </xf>
    <xf numFmtId="49" fontId="15" fillId="0" borderId="0" xfId="53" applyNumberFormat="1" applyFont="1" applyFill="1" applyBorder="1" applyAlignment="1" applyProtection="1">
      <alignment horizontal="center" vertical="center"/>
      <protection/>
    </xf>
    <xf numFmtId="0" fontId="31" fillId="0" borderId="0" xfId="53" applyFont="1" applyBorder="1" applyAlignment="1" applyProtection="1">
      <alignment horizontal="right" vertical="center" wrapText="1"/>
      <protection/>
    </xf>
    <xf numFmtId="0" fontId="111" fillId="0" borderId="0" xfId="53" applyFont="1" applyBorder="1" applyAlignment="1" applyProtection="1">
      <alignment horizontal="center" vertical="center" wrapText="1"/>
      <protection/>
    </xf>
    <xf numFmtId="0" fontId="111" fillId="0" borderId="42" xfId="53" applyFont="1" applyBorder="1" applyAlignment="1" applyProtection="1">
      <alignment horizontal="center" vertical="center" wrapText="1"/>
      <protection/>
    </xf>
    <xf numFmtId="0" fontId="111" fillId="0" borderId="44" xfId="53" applyFont="1" applyBorder="1" applyAlignment="1" applyProtection="1">
      <alignment horizontal="center" vertical="center" wrapText="1"/>
      <protection/>
    </xf>
    <xf numFmtId="0" fontId="15" fillId="0" borderId="45" xfId="53" applyNumberFormat="1" applyFont="1" applyFill="1" applyBorder="1" applyAlignment="1" applyProtection="1">
      <alignment horizontal="center" vertical="center"/>
      <protection locked="0"/>
    </xf>
    <xf numFmtId="0" fontId="15" fillId="0" borderId="46" xfId="53" applyNumberFormat="1" applyFont="1" applyFill="1" applyBorder="1" applyAlignment="1" applyProtection="1">
      <alignment horizontal="center" vertical="center"/>
      <protection locked="0"/>
    </xf>
    <xf numFmtId="177" fontId="29" fillId="0" borderId="14" xfId="53" applyNumberFormat="1" applyFont="1" applyFill="1" applyBorder="1" applyAlignment="1" applyProtection="1">
      <alignment horizontal="center" vertical="center"/>
      <protection locked="0"/>
    </xf>
    <xf numFmtId="177" fontId="15" fillId="0" borderId="21" xfId="53" applyNumberFormat="1" applyFont="1" applyFill="1" applyBorder="1" applyAlignment="1" applyProtection="1">
      <alignment horizontal="center" vertical="center"/>
      <protection locked="0"/>
    </xf>
    <xf numFmtId="177" fontId="15" fillId="0" borderId="22" xfId="53" applyNumberFormat="1" applyFont="1" applyFill="1" applyBorder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Alignment="1">
      <alignment horizontal="left" vertical="top" wrapText="1"/>
      <protection/>
    </xf>
    <xf numFmtId="0" fontId="8" fillId="0" borderId="0" xfId="53" applyFont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1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113" fillId="0" borderId="0" xfId="0" applyFont="1" applyAlignment="1">
      <alignment horizontal="right" vertical="center"/>
    </xf>
    <xf numFmtId="0" fontId="114" fillId="0" borderId="0" xfId="0" applyFont="1" applyAlignment="1">
      <alignment horizontal="left" vertical="center"/>
    </xf>
    <xf numFmtId="0" fontId="11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5" fillId="0" borderId="0" xfId="0" applyFont="1" applyAlignment="1">
      <alignment vertical="center"/>
    </xf>
    <xf numFmtId="49" fontId="115" fillId="0" borderId="0" xfId="0" applyNumberFormat="1" applyFont="1" applyAlignment="1">
      <alignment horizontal="left" vertical="top"/>
    </xf>
    <xf numFmtId="0" fontId="112" fillId="0" borderId="0" xfId="0" applyFont="1" applyAlignment="1">
      <alignment horizontal="left" vertical="top"/>
    </xf>
    <xf numFmtId="49" fontId="116" fillId="0" borderId="0" xfId="0" applyNumberFormat="1" applyFont="1" applyAlignment="1">
      <alignment/>
    </xf>
    <xf numFmtId="49" fontId="0" fillId="0" borderId="0" xfId="0" applyNumberFormat="1" applyAlignment="1">
      <alignment horizontal="right" vertical="center"/>
    </xf>
    <xf numFmtId="0" fontId="117" fillId="0" borderId="0" xfId="0" applyFont="1" applyAlignment="1">
      <alignment horizontal="left" vertical="center"/>
    </xf>
    <xf numFmtId="0" fontId="117" fillId="0" borderId="0" xfId="0" applyFont="1" applyAlignment="1">
      <alignment horizontal="right" vertical="center"/>
    </xf>
    <xf numFmtId="49" fontId="116" fillId="0" borderId="0" xfId="0" applyNumberFormat="1" applyFont="1" applyAlignment="1">
      <alignment vertical="top"/>
    </xf>
    <xf numFmtId="49" fontId="118" fillId="0" borderId="0" xfId="0" applyNumberFormat="1" applyFont="1" applyBorder="1" applyAlignment="1">
      <alignment horizontal="center" vertical="center" wrapText="1"/>
    </xf>
    <xf numFmtId="49" fontId="116" fillId="0" borderId="0" xfId="0" applyNumberFormat="1" applyFont="1" applyAlignment="1">
      <alignment horizontal="center" vertical="top"/>
    </xf>
    <xf numFmtId="49" fontId="119" fillId="0" borderId="0" xfId="0" applyNumberFormat="1" applyFont="1" applyAlignment="1">
      <alignment/>
    </xf>
    <xf numFmtId="0" fontId="93" fillId="0" borderId="37" xfId="42" applyNumberFormat="1" applyBorder="1" applyAlignment="1" applyProtection="1">
      <alignment/>
      <protection locked="0"/>
    </xf>
    <xf numFmtId="172" fontId="0" fillId="0" borderId="42" xfId="0" applyNumberFormat="1" applyFont="1" applyBorder="1" applyAlignment="1" applyProtection="1">
      <alignment horizontal="center" vertical="center"/>
      <protection locked="0"/>
    </xf>
    <xf numFmtId="49" fontId="112" fillId="0" borderId="0" xfId="0" applyNumberFormat="1" applyFont="1" applyAlignment="1">
      <alignment horizontal="center" vertical="top"/>
    </xf>
    <xf numFmtId="0" fontId="34" fillId="0" borderId="0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120" fillId="0" borderId="21" xfId="0" applyFont="1" applyBorder="1" applyAlignment="1">
      <alignment horizontal="center" vertical="center" wrapText="1"/>
    </xf>
    <xf numFmtId="0" fontId="120" fillId="0" borderId="22" xfId="0" applyFont="1" applyBorder="1" applyAlignment="1">
      <alignment horizontal="center" vertical="center" wrapText="1"/>
    </xf>
    <xf numFmtId="49" fontId="121" fillId="0" borderId="11" xfId="0" applyNumberFormat="1" applyFont="1" applyBorder="1" applyAlignment="1">
      <alignment horizontal="center" vertical="center" wrapText="1"/>
    </xf>
    <xf numFmtId="0" fontId="121" fillId="0" borderId="48" xfId="0" applyFont="1" applyBorder="1" applyAlignment="1">
      <alignment vertical="center" wrapText="1"/>
    </xf>
    <xf numFmtId="0" fontId="97" fillId="0" borderId="12" xfId="0" applyFont="1" applyBorder="1" applyAlignment="1">
      <alignment horizontal="center" vertical="center"/>
    </xf>
    <xf numFmtId="49" fontId="122" fillId="0" borderId="14" xfId="0" applyNumberFormat="1" applyFont="1" applyBorder="1" applyAlignment="1">
      <alignment horizontal="center" vertical="center" wrapText="1"/>
    </xf>
    <xf numFmtId="0" fontId="122" fillId="0" borderId="49" xfId="0" applyFont="1" applyBorder="1" applyAlignment="1">
      <alignment vertical="center" wrapText="1"/>
    </xf>
    <xf numFmtId="0" fontId="0" fillId="34" borderId="15" xfId="0" applyFill="1" applyBorder="1" applyAlignment="1">
      <alignment horizontal="center" vertical="center"/>
    </xf>
    <xf numFmtId="49" fontId="122" fillId="0" borderId="14" xfId="0" applyNumberFormat="1" applyFont="1" applyBorder="1" applyAlignment="1">
      <alignment horizontal="right" vertical="center" wrapText="1"/>
    </xf>
    <xf numFmtId="0" fontId="122" fillId="0" borderId="49" xfId="0" applyFont="1" applyBorder="1" applyAlignment="1">
      <alignment horizontal="right" vertical="center" wrapText="1"/>
    </xf>
    <xf numFmtId="49" fontId="122" fillId="0" borderId="21" xfId="0" applyNumberFormat="1" applyFont="1" applyBorder="1" applyAlignment="1">
      <alignment horizontal="right" vertical="center" wrapText="1"/>
    </xf>
    <xf numFmtId="0" fontId="122" fillId="0" borderId="50" xfId="0" applyFont="1" applyBorder="1" applyAlignment="1">
      <alignment horizontal="right" vertical="center" wrapText="1"/>
    </xf>
    <xf numFmtId="49" fontId="121" fillId="0" borderId="51" xfId="0" applyNumberFormat="1" applyFont="1" applyBorder="1" applyAlignment="1">
      <alignment horizontal="center" vertical="center" wrapText="1"/>
    </xf>
    <xf numFmtId="0" fontId="121" fillId="0" borderId="52" xfId="0" applyFont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49" fontId="122" fillId="0" borderId="21" xfId="0" applyNumberFormat="1" applyFont="1" applyBorder="1" applyAlignment="1">
      <alignment horizontal="center" vertical="center" wrapText="1"/>
    </xf>
    <xf numFmtId="0" fontId="122" fillId="0" borderId="49" xfId="0" applyFont="1" applyBorder="1" applyAlignment="1">
      <alignment horizontal="justify" vertical="center" wrapText="1"/>
    </xf>
    <xf numFmtId="49" fontId="121" fillId="0" borderId="14" xfId="0" applyNumberFormat="1" applyFont="1" applyBorder="1" applyAlignment="1">
      <alignment horizontal="center" vertical="center" wrapText="1"/>
    </xf>
    <xf numFmtId="0" fontId="121" fillId="0" borderId="49" xfId="0" applyFont="1" applyBorder="1" applyAlignment="1">
      <alignment horizontal="left" vertical="center" wrapText="1"/>
    </xf>
    <xf numFmtId="0" fontId="97" fillId="0" borderId="14" xfId="0" applyFont="1" applyBorder="1" applyAlignment="1">
      <alignment vertical="center"/>
    </xf>
    <xf numFmtId="0" fontId="97" fillId="0" borderId="15" xfId="0" applyFont="1" applyBorder="1" applyAlignment="1">
      <alignment vertical="center"/>
    </xf>
    <xf numFmtId="0" fontId="121" fillId="0" borderId="50" xfId="0" applyFont="1" applyBorder="1" applyAlignment="1">
      <alignment horizontal="left" vertical="center" wrapText="1"/>
    </xf>
    <xf numFmtId="0" fontId="97" fillId="0" borderId="21" xfId="0" applyFont="1" applyBorder="1" applyAlignment="1">
      <alignment vertical="center"/>
    </xf>
    <xf numFmtId="0" fontId="97" fillId="0" borderId="22" xfId="0" applyFont="1" applyBorder="1" applyAlignment="1">
      <alignment vertical="center"/>
    </xf>
    <xf numFmtId="0" fontId="97" fillId="0" borderId="11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49" fontId="122" fillId="0" borderId="11" xfId="0" applyNumberFormat="1" applyFont="1" applyBorder="1" applyAlignment="1">
      <alignment horizontal="center" vertical="center" wrapText="1"/>
    </xf>
    <xf numFmtId="0" fontId="121" fillId="0" borderId="48" xfId="0" applyFont="1" applyBorder="1" applyAlignment="1">
      <alignment horizontal="justify" vertical="center" wrapText="1"/>
    </xf>
    <xf numFmtId="3" fontId="97" fillId="0" borderId="14" xfId="0" applyNumberFormat="1" applyFont="1" applyBorder="1" applyAlignment="1" applyProtection="1">
      <alignment horizontal="center" vertical="center"/>
      <protection/>
    </xf>
    <xf numFmtId="3" fontId="97" fillId="0" borderId="15" xfId="0" applyNumberFormat="1" applyFont="1" applyBorder="1" applyAlignment="1" applyProtection="1">
      <alignment horizontal="center" vertical="center"/>
      <protection/>
    </xf>
    <xf numFmtId="49" fontId="122" fillId="0" borderId="17" xfId="0" applyNumberFormat="1" applyFont="1" applyBorder="1" applyAlignment="1">
      <alignment horizontal="center" vertical="center" wrapText="1"/>
    </xf>
    <xf numFmtId="0" fontId="122" fillId="0" borderId="53" xfId="0" applyFont="1" applyBorder="1" applyAlignment="1">
      <alignment horizontal="right" vertical="center" wrapText="1"/>
    </xf>
    <xf numFmtId="49" fontId="122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116" fillId="0" borderId="0" xfId="0" applyNumberFormat="1" applyFont="1" applyAlignment="1">
      <alignment wrapText="1"/>
    </xf>
    <xf numFmtId="0" fontId="0" fillId="0" borderId="37" xfId="0" applyBorder="1" applyAlignment="1" applyProtection="1">
      <alignment/>
      <protection locked="0"/>
    </xf>
    <xf numFmtId="0" fontId="112" fillId="0" borderId="0" xfId="0" applyFont="1" applyAlignment="1">
      <alignment horizontal="center" vertical="top"/>
    </xf>
    <xf numFmtId="0" fontId="0" fillId="0" borderId="37" xfId="0" applyBorder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 applyProtection="1">
      <alignment horizontal="center" vertical="center"/>
      <protection locked="0"/>
    </xf>
    <xf numFmtId="3" fontId="0" fillId="35" borderId="14" xfId="0" applyNumberFormat="1" applyFill="1" applyBorder="1" applyAlignment="1" applyProtection="1">
      <alignment vertical="center"/>
      <protection locked="0"/>
    </xf>
    <xf numFmtId="3" fontId="0" fillId="35" borderId="15" xfId="0" applyNumberFormat="1" applyFill="1" applyBorder="1" applyAlignment="1" applyProtection="1">
      <alignment vertical="center"/>
      <protection locked="0"/>
    </xf>
    <xf numFmtId="3" fontId="0" fillId="35" borderId="14" xfId="0" applyNumberFormat="1" applyFill="1" applyBorder="1" applyAlignment="1" applyProtection="1">
      <alignment horizontal="center" vertical="center"/>
      <protection locked="0"/>
    </xf>
    <xf numFmtId="3" fontId="0" fillId="35" borderId="21" xfId="0" applyNumberFormat="1" applyFill="1" applyBorder="1" applyAlignment="1" applyProtection="1">
      <alignment vertical="center"/>
      <protection locked="0"/>
    </xf>
    <xf numFmtId="3" fontId="0" fillId="35" borderId="22" xfId="0" applyNumberFormat="1" applyFill="1" applyBorder="1" applyAlignment="1" applyProtection="1">
      <alignment vertical="center"/>
      <protection locked="0"/>
    </xf>
    <xf numFmtId="3" fontId="0" fillId="33" borderId="15" xfId="0" applyNumberFormat="1" applyFill="1" applyBorder="1" applyAlignment="1" applyProtection="1">
      <alignment vertical="center"/>
      <protection locked="0"/>
    </xf>
    <xf numFmtId="3" fontId="0" fillId="33" borderId="14" xfId="0" applyNumberFormat="1" applyFill="1" applyBorder="1" applyAlignment="1" applyProtection="1">
      <alignment vertical="center"/>
      <protection locked="0"/>
    </xf>
    <xf numFmtId="3" fontId="0" fillId="33" borderId="21" xfId="0" applyNumberFormat="1" applyFill="1" applyBorder="1" applyAlignment="1" applyProtection="1">
      <alignment vertical="center"/>
      <protection locked="0"/>
    </xf>
    <xf numFmtId="3" fontId="0" fillId="33" borderId="22" xfId="0" applyNumberFormat="1" applyFill="1" applyBorder="1" applyAlignment="1" applyProtection="1">
      <alignment vertical="center"/>
      <protection locked="0"/>
    </xf>
    <xf numFmtId="3" fontId="97" fillId="0" borderId="11" xfId="0" applyNumberFormat="1" applyFont="1" applyBorder="1" applyAlignment="1" applyProtection="1">
      <alignment horizontal="center" vertical="center"/>
      <protection/>
    </xf>
    <xf numFmtId="0" fontId="97" fillId="0" borderId="12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3" fontId="0" fillId="0" borderId="15" xfId="0" applyNumberFormat="1" applyBorder="1" applyAlignment="1" applyProtection="1">
      <alignment vertical="center"/>
      <protection/>
    </xf>
    <xf numFmtId="3" fontId="97" fillId="0" borderId="20" xfId="0" applyNumberFormat="1" applyFont="1" applyBorder="1" applyAlignment="1" applyProtection="1">
      <alignment horizontal="center" vertical="center"/>
      <protection/>
    </xf>
    <xf numFmtId="3" fontId="97" fillId="0" borderId="51" xfId="0" applyNumberFormat="1" applyFont="1" applyBorder="1" applyAlignment="1" applyProtection="1">
      <alignment horizontal="center" vertical="center"/>
      <protection/>
    </xf>
    <xf numFmtId="3" fontId="97" fillId="0" borderId="54" xfId="0" applyNumberFormat="1" applyFont="1" applyBorder="1" applyAlignment="1" applyProtection="1">
      <alignment horizontal="center" vertical="center"/>
      <protection/>
    </xf>
    <xf numFmtId="3" fontId="0" fillId="33" borderId="21" xfId="0" applyNumberFormat="1" applyFill="1" applyBorder="1" applyAlignment="1" applyProtection="1">
      <alignment vertical="center"/>
      <protection/>
    </xf>
    <xf numFmtId="3" fontId="0" fillId="33" borderId="22" xfId="0" applyNumberFormat="1" applyFill="1" applyBorder="1" applyAlignment="1" applyProtection="1">
      <alignment vertical="center"/>
      <protection/>
    </xf>
    <xf numFmtId="3" fontId="0" fillId="0" borderId="21" xfId="0" applyNumberFormat="1" applyBorder="1" applyAlignment="1" applyProtection="1">
      <alignment horizontal="center" vertical="center"/>
      <protection/>
    </xf>
    <xf numFmtId="3" fontId="0" fillId="0" borderId="22" xfId="0" applyNumberFormat="1" applyBorder="1" applyAlignment="1" applyProtection="1">
      <alignment horizontal="center" vertical="center"/>
      <protection/>
    </xf>
    <xf numFmtId="0" fontId="123" fillId="0" borderId="0" xfId="0" applyFont="1" applyAlignment="1">
      <alignment horizontal="center" vertical="center"/>
    </xf>
    <xf numFmtId="49" fontId="0" fillId="0" borderId="37" xfId="0" applyNumberFormat="1" applyBorder="1" applyAlignment="1">
      <alignment horizontal="right" vertical="center"/>
    </xf>
    <xf numFmtId="0" fontId="124" fillId="0" borderId="37" xfId="0" applyFont="1" applyBorder="1" applyAlignment="1" applyProtection="1">
      <alignment horizontal="left" vertical="center"/>
      <protection locked="0"/>
    </xf>
    <xf numFmtId="49" fontId="119" fillId="0" borderId="0" xfId="0" applyNumberFormat="1" applyFont="1" applyAlignment="1">
      <alignment horizontal="center" vertical="center" wrapText="1"/>
    </xf>
    <xf numFmtId="0" fontId="125" fillId="0" borderId="0" xfId="0" applyFont="1" applyAlignment="1" applyProtection="1">
      <alignment horizontal="center" vertical="top" wrapText="1"/>
      <protection/>
    </xf>
    <xf numFmtId="0" fontId="121" fillId="0" borderId="12" xfId="0" applyFont="1" applyBorder="1" applyAlignment="1">
      <alignment horizontal="right" vertical="center" wrapText="1"/>
    </xf>
    <xf numFmtId="3" fontId="97" fillId="0" borderId="11" xfId="0" applyNumberFormat="1" applyFont="1" applyBorder="1" applyAlignment="1" applyProtection="1">
      <alignment horizontal="center" vertical="center"/>
      <protection locked="0"/>
    </xf>
    <xf numFmtId="3" fontId="97" fillId="0" borderId="12" xfId="0" applyNumberFormat="1" applyFont="1" applyBorder="1" applyAlignment="1" applyProtection="1">
      <alignment horizontal="center" vertical="center"/>
      <protection locked="0"/>
    </xf>
    <xf numFmtId="0" fontId="126" fillId="0" borderId="15" xfId="0" applyFont="1" applyBorder="1" applyAlignment="1" applyProtection="1">
      <alignment horizontal="right" vertical="center" wrapText="1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49" fontId="127" fillId="0" borderId="14" xfId="0" applyNumberFormat="1" applyFont="1" applyBorder="1" applyAlignment="1" applyProtection="1">
      <alignment horizontal="right" vertical="center" wrapText="1"/>
      <protection/>
    </xf>
    <xf numFmtId="49" fontId="122" fillId="0" borderId="14" xfId="0" applyNumberFormat="1" applyFont="1" applyBorder="1" applyAlignment="1" applyProtection="1">
      <alignment horizontal="center" vertical="center" wrapText="1"/>
      <protection/>
    </xf>
    <xf numFmtId="0" fontId="122" fillId="0" borderId="15" xfId="0" applyFont="1" applyBorder="1" applyAlignment="1">
      <alignment horizontal="right" vertical="center" wrapText="1"/>
    </xf>
    <xf numFmtId="0" fontId="121" fillId="0" borderId="15" xfId="0" applyFont="1" applyBorder="1" applyAlignment="1">
      <alignment vertical="center" wrapText="1"/>
    </xf>
    <xf numFmtId="0" fontId="121" fillId="0" borderId="15" xfId="0" applyFont="1" applyBorder="1" applyAlignment="1">
      <alignment horizontal="justify" vertical="center" wrapText="1"/>
    </xf>
    <xf numFmtId="0" fontId="122" fillId="0" borderId="22" xfId="0" applyFont="1" applyBorder="1" applyAlignment="1">
      <alignment horizontal="right" vertical="center" wrapText="1"/>
    </xf>
    <xf numFmtId="0" fontId="5" fillId="0" borderId="55" xfId="53" applyNumberFormat="1" applyFont="1" applyFill="1" applyBorder="1" applyAlignment="1" applyProtection="1">
      <alignment horizontal="center" vertical="top" wrapText="1"/>
      <protection/>
    </xf>
    <xf numFmtId="0" fontId="44" fillId="0" borderId="31" xfId="53" applyNumberFormat="1" applyFont="1" applyFill="1" applyBorder="1" applyAlignment="1" applyProtection="1">
      <alignment horizontal="center" vertical="center" wrapText="1"/>
      <protection/>
    </xf>
    <xf numFmtId="0" fontId="5" fillId="0" borderId="56" xfId="53" applyNumberFormat="1" applyFont="1" applyFill="1" applyBorder="1" applyAlignment="1" applyProtection="1">
      <alignment horizontal="center" vertical="top" wrapText="1"/>
      <protection/>
    </xf>
    <xf numFmtId="2" fontId="128" fillId="0" borderId="0" xfId="53" applyNumberFormat="1" applyFont="1" applyBorder="1" applyAlignment="1" applyProtection="1">
      <alignment horizontal="center" vertical="center"/>
      <protection/>
    </xf>
    <xf numFmtId="0" fontId="128" fillId="0" borderId="0" xfId="53" applyFont="1" applyBorder="1" applyAlignment="1" applyProtection="1">
      <alignment horizontal="center" vertical="center"/>
      <protection/>
    </xf>
    <xf numFmtId="0" fontId="45" fillId="0" borderId="0" xfId="53" applyFont="1">
      <alignment/>
      <protection/>
    </xf>
    <xf numFmtId="0" fontId="122" fillId="0" borderId="57" xfId="0" applyFont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  <xf numFmtId="0" fontId="122" fillId="0" borderId="58" xfId="0" applyFont="1" applyBorder="1" applyAlignment="1">
      <alignment horizontal="center" vertical="center" wrapText="1"/>
    </xf>
    <xf numFmtId="0" fontId="122" fillId="0" borderId="59" xfId="0" applyFont="1" applyBorder="1" applyAlignment="1">
      <alignment horizontal="center" vertical="center" wrapText="1"/>
    </xf>
    <xf numFmtId="0" fontId="122" fillId="0" borderId="53" xfId="0" applyFont="1" applyBorder="1" applyAlignment="1">
      <alignment horizontal="center" vertical="center" wrapText="1"/>
    </xf>
    <xf numFmtId="0" fontId="122" fillId="0" borderId="49" xfId="0" applyFont="1" applyBorder="1" applyAlignment="1">
      <alignment horizontal="center" vertical="center" wrapText="1"/>
    </xf>
    <xf numFmtId="0" fontId="0" fillId="34" borderId="49" xfId="0" applyFill="1" applyBorder="1" applyAlignment="1" applyProtection="1">
      <alignment horizontal="center" vertical="center"/>
      <protection/>
    </xf>
    <xf numFmtId="0" fontId="0" fillId="34" borderId="49" xfId="0" applyFill="1" applyBorder="1" applyAlignment="1">
      <alignment horizontal="center" vertical="center"/>
    </xf>
    <xf numFmtId="0" fontId="122" fillId="0" borderId="50" xfId="0" applyFont="1" applyBorder="1" applyAlignment="1">
      <alignment horizontal="center" vertical="center" wrapText="1"/>
    </xf>
    <xf numFmtId="0" fontId="122" fillId="0" borderId="49" xfId="0" applyFont="1" applyFill="1" applyBorder="1" applyAlignment="1">
      <alignment horizontal="center" vertical="center" wrapText="1"/>
    </xf>
    <xf numFmtId="0" fontId="122" fillId="0" borderId="5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/>
    </xf>
    <xf numFmtId="3" fontId="97" fillId="0" borderId="19" xfId="0" applyNumberFormat="1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 locked="0"/>
    </xf>
    <xf numFmtId="3" fontId="0" fillId="35" borderId="13" xfId="0" applyNumberFormat="1" applyFill="1" applyBorder="1" applyAlignment="1" applyProtection="1">
      <alignment horizontal="center" vertical="center"/>
      <protection locked="0"/>
    </xf>
    <xf numFmtId="3" fontId="0" fillId="35" borderId="13" xfId="0" applyNumberFormat="1" applyFill="1" applyBorder="1" applyAlignment="1" applyProtection="1">
      <alignment vertical="center"/>
      <protection locked="0"/>
    </xf>
    <xf numFmtId="0" fontId="31" fillId="0" borderId="42" xfId="53" applyFont="1" applyBorder="1" applyAlignment="1" applyProtection="1">
      <alignment horizontal="center" vertical="center" wrapText="1"/>
      <protection/>
    </xf>
    <xf numFmtId="0" fontId="31" fillId="0" borderId="58" xfId="53" applyFont="1" applyBorder="1" applyAlignment="1" applyProtection="1">
      <alignment horizontal="right" vertical="center" wrapText="1"/>
      <protection/>
    </xf>
    <xf numFmtId="0" fontId="31" fillId="0" borderId="42" xfId="53" applyFont="1" applyBorder="1" applyAlignment="1" applyProtection="1">
      <alignment horizontal="right" vertical="center" wrapText="1"/>
      <protection/>
    </xf>
    <xf numFmtId="0" fontId="31" fillId="0" borderId="61" xfId="53" applyFont="1" applyBorder="1" applyAlignment="1">
      <alignment horizontal="right" vertical="center"/>
      <protection/>
    </xf>
    <xf numFmtId="0" fontId="31" fillId="0" borderId="37" xfId="53" applyFont="1" applyBorder="1" applyAlignment="1">
      <alignment horizontal="right" vertical="center"/>
      <protection/>
    </xf>
    <xf numFmtId="0" fontId="31" fillId="0" borderId="62" xfId="53" applyFont="1" applyBorder="1" applyAlignment="1">
      <alignment horizontal="right" vertical="center"/>
      <protection/>
    </xf>
    <xf numFmtId="0" fontId="31" fillId="0" borderId="63" xfId="53" applyNumberFormat="1" applyFont="1" applyFill="1" applyBorder="1" applyAlignment="1" applyProtection="1">
      <alignment horizontal="right" vertical="center"/>
      <protection/>
    </xf>
    <xf numFmtId="0" fontId="31" fillId="0" borderId="64" xfId="53" applyNumberFormat="1" applyFont="1" applyFill="1" applyBorder="1" applyAlignment="1" applyProtection="1">
      <alignment horizontal="right" vertical="center"/>
      <protection/>
    </xf>
    <xf numFmtId="0" fontId="31" fillId="0" borderId="65" xfId="53" applyNumberFormat="1" applyFont="1" applyFill="1" applyBorder="1" applyAlignment="1" applyProtection="1">
      <alignment horizontal="right" vertical="center"/>
      <protection/>
    </xf>
    <xf numFmtId="0" fontId="32" fillId="0" borderId="66" xfId="53" applyNumberFormat="1" applyFont="1" applyFill="1" applyBorder="1" applyAlignment="1" applyProtection="1">
      <alignment horizontal="left" vertical="center" wrapText="1" indent="1"/>
      <protection/>
    </xf>
    <xf numFmtId="0" fontId="32" fillId="0" borderId="67" xfId="53" applyNumberFormat="1" applyFont="1" applyFill="1" applyBorder="1" applyAlignment="1" applyProtection="1">
      <alignment horizontal="left" vertical="center" wrapText="1" indent="1"/>
      <protection/>
    </xf>
    <xf numFmtId="0" fontId="32" fillId="0" borderId="68" xfId="53" applyNumberFormat="1" applyFont="1" applyFill="1" applyBorder="1" applyAlignment="1" applyProtection="1">
      <alignment horizontal="left" vertical="center" wrapText="1" indent="1"/>
      <protection/>
    </xf>
    <xf numFmtId="0" fontId="6" fillId="0" borderId="0" xfId="53" applyAlignment="1">
      <alignment horizontal="left" vertical="top" wrapText="1"/>
      <protection/>
    </xf>
    <xf numFmtId="0" fontId="24" fillId="0" borderId="37" xfId="53" applyFont="1" applyBorder="1" applyAlignment="1" applyProtection="1">
      <alignment horizontal="right" vertical="center"/>
      <protection locked="0"/>
    </xf>
    <xf numFmtId="0" fontId="22" fillId="0" borderId="69" xfId="53" applyNumberFormat="1" applyFont="1" applyFill="1" applyBorder="1" applyAlignment="1" applyProtection="1">
      <alignment horizontal="center" vertical="top"/>
      <protection/>
    </xf>
    <xf numFmtId="175" fontId="0" fillId="0" borderId="37" xfId="0" applyNumberFormat="1" applyBorder="1" applyAlignment="1" applyProtection="1">
      <alignment horizontal="center"/>
      <protection locked="0"/>
    </xf>
    <xf numFmtId="0" fontId="26" fillId="0" borderId="0" xfId="53" applyNumberFormat="1" applyFont="1" applyFill="1" applyBorder="1" applyAlignment="1" applyProtection="1">
      <alignment horizontal="left" vertical="top" wrapText="1"/>
      <protection/>
    </xf>
    <xf numFmtId="0" fontId="8" fillId="0" borderId="0" xfId="53" applyFont="1" applyAlignment="1">
      <alignment horizontal="left" vertical="top" wrapText="1"/>
      <protection/>
    </xf>
    <xf numFmtId="0" fontId="24" fillId="0" borderId="53" xfId="53" applyFont="1" applyBorder="1" applyAlignment="1" applyProtection="1">
      <alignment horizontal="right" vertical="center"/>
      <protection locked="0"/>
    </xf>
    <xf numFmtId="0" fontId="7" fillId="0" borderId="37" xfId="53" applyNumberFormat="1" applyFont="1" applyFill="1" applyBorder="1" applyAlignment="1" applyProtection="1">
      <alignment horizontal="left" vertical="center"/>
      <protection locked="0"/>
    </xf>
    <xf numFmtId="0" fontId="7" fillId="0" borderId="70" xfId="53" applyNumberFormat="1" applyFont="1" applyFill="1" applyBorder="1" applyAlignment="1" applyProtection="1">
      <alignment horizontal="left" vertical="center"/>
      <protection locked="0"/>
    </xf>
    <xf numFmtId="0" fontId="31" fillId="0" borderId="58" xfId="53" applyFont="1" applyBorder="1" applyAlignment="1" applyProtection="1">
      <alignment horizontal="right" wrapText="1"/>
      <protection/>
    </xf>
    <xf numFmtId="0" fontId="31" fillId="0" borderId="42" xfId="53" applyFont="1" applyBorder="1" applyAlignment="1" applyProtection="1">
      <alignment horizontal="right" wrapText="1"/>
      <protection/>
    </xf>
    <xf numFmtId="0" fontId="31" fillId="0" borderId="59" xfId="53" applyFont="1" applyBorder="1" applyAlignment="1" applyProtection="1">
      <alignment horizontal="right" vertical="center" wrapText="1"/>
      <protection/>
    </xf>
    <xf numFmtId="0" fontId="31" fillId="0" borderId="44" xfId="53" applyFont="1" applyBorder="1" applyAlignment="1" applyProtection="1">
      <alignment horizontal="right" vertical="center" wrapText="1"/>
      <protection/>
    </xf>
    <xf numFmtId="0" fontId="31" fillId="0" borderId="42" xfId="53" applyNumberFormat="1" applyFont="1" applyFill="1" applyBorder="1" applyAlignment="1" applyProtection="1">
      <alignment horizontal="right" vertical="top"/>
      <protection/>
    </xf>
    <xf numFmtId="0" fontId="29" fillId="0" borderId="71" xfId="53" applyFont="1" applyBorder="1" applyAlignment="1" applyProtection="1">
      <alignment horizontal="left" wrapText="1"/>
      <protection/>
    </xf>
    <xf numFmtId="0" fontId="29" fillId="0" borderId="72" xfId="53" applyFont="1" applyBorder="1" applyAlignment="1" applyProtection="1">
      <alignment horizontal="left" wrapText="1"/>
      <protection/>
    </xf>
    <xf numFmtId="0" fontId="29" fillId="0" borderId="52" xfId="53" applyFont="1" applyBorder="1" applyAlignment="1" applyProtection="1">
      <alignment horizontal="left" wrapText="1"/>
      <protection/>
    </xf>
    <xf numFmtId="0" fontId="31" fillId="0" borderId="60" xfId="53" applyNumberFormat="1" applyFont="1" applyFill="1" applyBorder="1" applyAlignment="1" applyProtection="1">
      <alignment horizontal="right" vertical="center"/>
      <protection/>
    </xf>
    <xf numFmtId="0" fontId="31" fillId="0" borderId="0" xfId="53" applyNumberFormat="1" applyFont="1" applyFill="1" applyBorder="1" applyAlignment="1" applyProtection="1">
      <alignment horizontal="right" vertical="center"/>
      <protection/>
    </xf>
    <xf numFmtId="0" fontId="31" fillId="0" borderId="73" xfId="53" applyNumberFormat="1" applyFont="1" applyFill="1" applyBorder="1" applyAlignment="1" applyProtection="1">
      <alignment horizontal="right" vertical="center"/>
      <protection/>
    </xf>
    <xf numFmtId="0" fontId="32" fillId="0" borderId="58" xfId="53" applyNumberFormat="1" applyFont="1" applyFill="1" applyBorder="1" applyAlignment="1" applyProtection="1">
      <alignment horizontal="left" vertical="center" indent="1"/>
      <protection/>
    </xf>
    <xf numFmtId="0" fontId="32" fillId="0" borderId="42" xfId="53" applyNumberFormat="1" applyFont="1" applyFill="1" applyBorder="1" applyAlignment="1" applyProtection="1">
      <alignment horizontal="left" vertical="center" indent="1"/>
      <protection/>
    </xf>
    <xf numFmtId="0" fontId="32" fillId="0" borderId="57" xfId="53" applyNumberFormat="1" applyFont="1" applyFill="1" applyBorder="1" applyAlignment="1" applyProtection="1">
      <alignment horizontal="left" vertical="center" indent="1"/>
      <protection/>
    </xf>
    <xf numFmtId="0" fontId="32" fillId="0" borderId="74" xfId="53" applyNumberFormat="1" applyFont="1" applyFill="1" applyBorder="1" applyAlignment="1" applyProtection="1">
      <alignment horizontal="left" vertical="center" indent="1"/>
      <protection/>
    </xf>
    <xf numFmtId="0" fontId="32" fillId="0" borderId="57" xfId="53" applyFont="1" applyBorder="1" applyAlignment="1" applyProtection="1">
      <alignment horizontal="left" vertical="center" indent="1"/>
      <protection/>
    </xf>
    <xf numFmtId="0" fontId="32" fillId="0" borderId="74" xfId="53" applyFont="1" applyBorder="1" applyAlignment="1" applyProtection="1">
      <alignment horizontal="left" vertical="center" indent="1"/>
      <protection/>
    </xf>
    <xf numFmtId="0" fontId="31" fillId="0" borderId="75" xfId="53" applyNumberFormat="1" applyFont="1" applyFill="1" applyBorder="1" applyAlignment="1" applyProtection="1">
      <alignment horizontal="right" vertical="center"/>
      <protection/>
    </xf>
    <xf numFmtId="0" fontId="16" fillId="0" borderId="57" xfId="53" applyNumberFormat="1" applyFont="1" applyFill="1" applyBorder="1" applyAlignment="1" applyProtection="1">
      <alignment horizontal="left" vertical="center" wrapText="1" indent="1"/>
      <protection/>
    </xf>
    <xf numFmtId="0" fontId="16" fillId="0" borderId="74" xfId="53" applyNumberFormat="1" applyFont="1" applyFill="1" applyBorder="1" applyAlignment="1" applyProtection="1">
      <alignment horizontal="left" vertical="center" wrapText="1" indent="1"/>
      <protection/>
    </xf>
    <xf numFmtId="0" fontId="16" fillId="0" borderId="76" xfId="53" applyNumberFormat="1" applyFont="1" applyFill="1" applyBorder="1" applyAlignment="1" applyProtection="1">
      <alignment horizontal="left" vertical="center" wrapText="1" indent="1"/>
      <protection/>
    </xf>
    <xf numFmtId="0" fontId="31" fillId="0" borderId="77" xfId="53" applyNumberFormat="1" applyFont="1" applyFill="1" applyBorder="1" applyAlignment="1" applyProtection="1">
      <alignment horizontal="right" vertical="center"/>
      <protection/>
    </xf>
    <xf numFmtId="0" fontId="31" fillId="0" borderId="78" xfId="53" applyNumberFormat="1" applyFont="1" applyFill="1" applyBorder="1" applyAlignment="1" applyProtection="1">
      <alignment horizontal="right" vertical="center"/>
      <protection/>
    </xf>
    <xf numFmtId="0" fontId="31" fillId="0" borderId="79" xfId="53" applyNumberFormat="1" applyFont="1" applyFill="1" applyBorder="1" applyAlignment="1" applyProtection="1">
      <alignment horizontal="right" vertical="center"/>
      <protection/>
    </xf>
    <xf numFmtId="0" fontId="31" fillId="0" borderId="61" xfId="53" applyNumberFormat="1" applyFont="1" applyFill="1" applyBorder="1" applyAlignment="1" applyProtection="1">
      <alignment horizontal="right" vertical="center"/>
      <protection/>
    </xf>
    <xf numFmtId="0" fontId="31" fillId="0" borderId="37" xfId="53" applyNumberFormat="1" applyFont="1" applyFill="1" applyBorder="1" applyAlignment="1" applyProtection="1">
      <alignment horizontal="right" vertical="center"/>
      <protection/>
    </xf>
    <xf numFmtId="0" fontId="31" fillId="0" borderId="62" xfId="53" applyNumberFormat="1" applyFont="1" applyFill="1" applyBorder="1" applyAlignment="1" applyProtection="1">
      <alignment horizontal="right" vertical="center"/>
      <protection/>
    </xf>
    <xf numFmtId="0" fontId="31" fillId="0" borderId="80" xfId="53" applyNumberFormat="1" applyFont="1" applyFill="1" applyBorder="1" applyAlignment="1" applyProtection="1">
      <alignment horizontal="right" vertical="center"/>
      <protection/>
    </xf>
    <xf numFmtId="0" fontId="31" fillId="0" borderId="81" xfId="53" applyNumberFormat="1" applyFont="1" applyFill="1" applyBorder="1" applyAlignment="1" applyProtection="1">
      <alignment horizontal="right" vertical="center"/>
      <protection/>
    </xf>
    <xf numFmtId="0" fontId="31" fillId="0" borderId="82" xfId="53" applyNumberFormat="1" applyFont="1" applyFill="1" applyBorder="1" applyAlignment="1" applyProtection="1">
      <alignment horizontal="right" vertical="center"/>
      <protection/>
    </xf>
    <xf numFmtId="0" fontId="31" fillId="0" borderId="83" xfId="53" applyNumberFormat="1" applyFont="1" applyFill="1" applyBorder="1" applyAlignment="1" applyProtection="1">
      <alignment horizontal="right" vertical="center"/>
      <protection/>
    </xf>
    <xf numFmtId="0" fontId="31" fillId="0" borderId="84" xfId="53" applyNumberFormat="1" applyFont="1" applyFill="1" applyBorder="1" applyAlignment="1" applyProtection="1">
      <alignment horizontal="right" vertical="center"/>
      <protection/>
    </xf>
    <xf numFmtId="0" fontId="31" fillId="0" borderId="85" xfId="53" applyNumberFormat="1" applyFont="1" applyFill="1" applyBorder="1" applyAlignment="1" applyProtection="1">
      <alignment horizontal="right" vertical="center"/>
      <protection/>
    </xf>
    <xf numFmtId="0" fontId="31" fillId="0" borderId="86" xfId="53" applyNumberFormat="1" applyFont="1" applyFill="1" applyBorder="1" applyAlignment="1" applyProtection="1">
      <alignment horizontal="right" vertical="center"/>
      <protection/>
    </xf>
    <xf numFmtId="0" fontId="31" fillId="0" borderId="87" xfId="53" applyNumberFormat="1" applyFont="1" applyFill="1" applyBorder="1" applyAlignment="1" applyProtection="1">
      <alignment horizontal="right" vertical="center"/>
      <protection/>
    </xf>
    <xf numFmtId="0" fontId="31" fillId="0" borderId="88" xfId="53" applyNumberFormat="1" applyFont="1" applyFill="1" applyBorder="1" applyAlignment="1" applyProtection="1">
      <alignment horizontal="right" vertical="center"/>
      <protection/>
    </xf>
    <xf numFmtId="0" fontId="31" fillId="0" borderId="89" xfId="53" applyNumberFormat="1" applyFont="1" applyFill="1" applyBorder="1" applyAlignment="1" applyProtection="1">
      <alignment horizontal="right" vertical="center"/>
      <protection/>
    </xf>
    <xf numFmtId="0" fontId="31" fillId="0" borderId="90" xfId="53" applyNumberFormat="1" applyFont="1" applyFill="1" applyBorder="1" applyAlignment="1" applyProtection="1">
      <alignment horizontal="right" vertical="center"/>
      <protection/>
    </xf>
    <xf numFmtId="0" fontId="31" fillId="0" borderId="91" xfId="53" applyNumberFormat="1" applyFont="1" applyFill="1" applyBorder="1" applyAlignment="1" applyProtection="1">
      <alignment horizontal="right" vertical="center"/>
      <protection/>
    </xf>
    <xf numFmtId="0" fontId="31" fillId="0" borderId="25" xfId="53" applyNumberFormat="1" applyFont="1" applyFill="1" applyBorder="1" applyAlignment="1" applyProtection="1">
      <alignment horizontal="right" vertical="center"/>
      <protection/>
    </xf>
    <xf numFmtId="0" fontId="31" fillId="0" borderId="92" xfId="53" applyNumberFormat="1" applyFont="1" applyFill="1" applyBorder="1" applyAlignment="1" applyProtection="1">
      <alignment horizontal="right" vertical="center"/>
      <protection/>
    </xf>
    <xf numFmtId="0" fontId="31" fillId="0" borderId="50" xfId="53" applyNumberFormat="1" applyFont="1" applyFill="1" applyBorder="1" applyAlignment="1" applyProtection="1">
      <alignment horizontal="right" vertical="center"/>
      <protection/>
    </xf>
    <xf numFmtId="0" fontId="32" fillId="0" borderId="57" xfId="53" applyNumberFormat="1" applyFont="1" applyFill="1" applyBorder="1" applyAlignment="1" applyProtection="1">
      <alignment horizontal="left" vertical="center" indent="1"/>
      <protection/>
    </xf>
    <xf numFmtId="0" fontId="32" fillId="0" borderId="74" xfId="53" applyNumberFormat="1" applyFont="1" applyFill="1" applyBorder="1" applyAlignment="1" applyProtection="1">
      <alignment horizontal="left" vertical="center" indent="1"/>
      <protection/>
    </xf>
    <xf numFmtId="0" fontId="32" fillId="0" borderId="76" xfId="53" applyNumberFormat="1" applyFont="1" applyFill="1" applyBorder="1" applyAlignment="1" applyProtection="1">
      <alignment horizontal="left" vertical="center" indent="1"/>
      <protection/>
    </xf>
    <xf numFmtId="0" fontId="31" fillId="0" borderId="93" xfId="53" applyNumberFormat="1" applyFont="1" applyFill="1" applyBorder="1" applyAlignment="1" applyProtection="1">
      <alignment horizontal="right" vertical="center"/>
      <protection/>
    </xf>
    <xf numFmtId="0" fontId="31" fillId="0" borderId="59" xfId="53" applyNumberFormat="1" applyFont="1" applyFill="1" applyBorder="1" applyAlignment="1" applyProtection="1">
      <alignment horizontal="right" vertical="center" indent="1"/>
      <protection/>
    </xf>
    <xf numFmtId="0" fontId="31" fillId="0" borderId="44" xfId="53" applyNumberFormat="1" applyFont="1" applyFill="1" applyBorder="1" applyAlignment="1" applyProtection="1">
      <alignment horizontal="right" vertical="center" indent="1"/>
      <protection/>
    </xf>
    <xf numFmtId="0" fontId="5" fillId="0" borderId="94" xfId="53" applyNumberFormat="1" applyFont="1" applyFill="1" applyBorder="1" applyAlignment="1" applyProtection="1">
      <alignment horizontal="center" vertical="center"/>
      <protection/>
    </xf>
    <xf numFmtId="0" fontId="5" fillId="0" borderId="95" xfId="53" applyNumberFormat="1" applyFont="1" applyFill="1" applyBorder="1" applyAlignment="1" applyProtection="1">
      <alignment horizontal="center" vertical="center"/>
      <protection/>
    </xf>
    <xf numFmtId="0" fontId="5" fillId="0" borderId="96" xfId="53" applyNumberFormat="1" applyFont="1" applyFill="1" applyBorder="1" applyAlignment="1" applyProtection="1">
      <alignment horizontal="center" vertical="center"/>
      <protection/>
    </xf>
    <xf numFmtId="0" fontId="32" fillId="0" borderId="76" xfId="53" applyNumberFormat="1" applyFont="1" applyFill="1" applyBorder="1" applyAlignment="1" applyProtection="1">
      <alignment horizontal="left" vertical="center" indent="1"/>
      <protection/>
    </xf>
    <xf numFmtId="0" fontId="16" fillId="0" borderId="31" xfId="53" applyNumberFormat="1" applyFont="1" applyFill="1" applyBorder="1" applyAlignment="1" applyProtection="1">
      <alignment horizontal="right" vertical="center"/>
      <protection/>
    </xf>
    <xf numFmtId="0" fontId="16" fillId="0" borderId="97" xfId="53" applyNumberFormat="1" applyFont="1" applyFill="1" applyBorder="1" applyAlignment="1" applyProtection="1">
      <alignment horizontal="right" vertical="center"/>
      <protection/>
    </xf>
    <xf numFmtId="0" fontId="16" fillId="0" borderId="55" xfId="53" applyNumberFormat="1" applyFont="1" applyFill="1" applyBorder="1" applyAlignment="1" applyProtection="1">
      <alignment horizontal="right" vertical="center"/>
      <protection/>
    </xf>
    <xf numFmtId="0" fontId="31" fillId="0" borderId="58" xfId="53" applyNumberFormat="1" applyFont="1" applyFill="1" applyBorder="1" applyAlignment="1" applyProtection="1">
      <alignment horizontal="right" vertical="center"/>
      <protection/>
    </xf>
    <xf numFmtId="0" fontId="31" fillId="0" borderId="42" xfId="53" applyNumberFormat="1" applyFont="1" applyFill="1" applyBorder="1" applyAlignment="1" applyProtection="1">
      <alignment horizontal="right" vertical="center"/>
      <protection/>
    </xf>
    <xf numFmtId="0" fontId="31" fillId="0" borderId="43" xfId="53" applyNumberFormat="1" applyFont="1" applyFill="1" applyBorder="1" applyAlignment="1" applyProtection="1">
      <alignment horizontal="right" vertical="center"/>
      <protection/>
    </xf>
    <xf numFmtId="0" fontId="5" fillId="0" borderId="56" xfId="53" applyNumberFormat="1" applyFont="1" applyFill="1" applyBorder="1" applyAlignment="1" applyProtection="1">
      <alignment horizontal="center" vertical="top" wrapText="1"/>
      <protection locked="0"/>
    </xf>
    <xf numFmtId="0" fontId="9" fillId="0" borderId="0" xfId="53" applyNumberFormat="1" applyFont="1" applyFill="1" applyBorder="1" applyAlignment="1" applyProtection="1">
      <alignment horizontal="center" vertical="center"/>
      <protection/>
    </xf>
    <xf numFmtId="0" fontId="15" fillId="0" borderId="0" xfId="53" applyNumberFormat="1" applyFont="1" applyFill="1" applyBorder="1" applyAlignment="1" applyProtection="1">
      <alignment horizontal="right" vertical="center"/>
      <protection/>
    </xf>
    <xf numFmtId="0" fontId="4" fillId="0" borderId="0" xfId="53" applyNumberFormat="1" applyFont="1" applyFill="1" applyBorder="1" applyAlignment="1" applyProtection="1">
      <alignment horizontal="right" vertical="center"/>
      <protection/>
    </xf>
    <xf numFmtId="0" fontId="30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0" xfId="53" applyNumberFormat="1" applyFont="1" applyFill="1" applyBorder="1" applyAlignment="1" applyProtection="1">
      <alignment horizontal="center"/>
      <protection/>
    </xf>
    <xf numFmtId="0" fontId="129" fillId="0" borderId="47" xfId="0" applyFont="1" applyBorder="1" applyAlignment="1">
      <alignment horizontal="center" vertical="center" textRotation="90" wrapText="1"/>
    </xf>
    <xf numFmtId="0" fontId="129" fillId="0" borderId="98" xfId="0" applyFont="1" applyBorder="1" applyAlignment="1">
      <alignment horizontal="center" vertical="center" textRotation="90" wrapText="1"/>
    </xf>
    <xf numFmtId="0" fontId="117" fillId="0" borderId="31" xfId="0" applyFont="1" applyBorder="1" applyAlignment="1">
      <alignment horizontal="center" vertical="center"/>
    </xf>
    <xf numFmtId="0" fontId="117" fillId="0" borderId="55" xfId="0" applyFont="1" applyBorder="1" applyAlignment="1">
      <alignment horizontal="center" vertical="center"/>
    </xf>
    <xf numFmtId="0" fontId="130" fillId="0" borderId="37" xfId="0" applyFont="1" applyBorder="1" applyAlignment="1">
      <alignment vertical="top" wrapText="1"/>
    </xf>
    <xf numFmtId="0" fontId="130" fillId="0" borderId="42" xfId="0" applyFont="1" applyBorder="1" applyAlignment="1">
      <alignment vertical="top" wrapText="1"/>
    </xf>
    <xf numFmtId="0" fontId="13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99" xfId="0" applyBorder="1" applyAlignment="1">
      <alignment horizontal="center"/>
    </xf>
    <xf numFmtId="49" fontId="132" fillId="0" borderId="49" xfId="0" applyNumberFormat="1" applyFont="1" applyBorder="1" applyAlignment="1" applyProtection="1">
      <alignment horizontal="center" vertical="center" wrapText="1"/>
      <protection locked="0"/>
    </xf>
    <xf numFmtId="49" fontId="132" fillId="0" borderId="42" xfId="0" applyNumberFormat="1" applyFont="1" applyBorder="1" applyAlignment="1" applyProtection="1">
      <alignment horizontal="center" vertical="center" wrapText="1"/>
      <protection locked="0"/>
    </xf>
    <xf numFmtId="49" fontId="132" fillId="0" borderId="23" xfId="0" applyNumberFormat="1" applyFont="1" applyBorder="1" applyAlignment="1" applyProtection="1">
      <alignment horizontal="center" vertical="center" wrapText="1"/>
      <protection locked="0"/>
    </xf>
    <xf numFmtId="0" fontId="133" fillId="0" borderId="0" xfId="0" applyNumberFormat="1" applyFont="1" applyFill="1" applyBorder="1" applyAlignment="1" applyProtection="1">
      <alignment horizontal="center" vertical="top" wrapText="1"/>
      <protection/>
    </xf>
    <xf numFmtId="0" fontId="134" fillId="0" borderId="0" xfId="0" applyNumberFormat="1" applyFont="1" applyFill="1" applyBorder="1" applyAlignment="1" applyProtection="1">
      <alignment horizontal="center" vertical="top" wrapText="1"/>
      <protection/>
    </xf>
    <xf numFmtId="0" fontId="135" fillId="0" borderId="37" xfId="0" applyFont="1" applyBorder="1" applyAlignment="1">
      <alignment horizontal="left" vertical="center"/>
    </xf>
    <xf numFmtId="0" fontId="135" fillId="0" borderId="37" xfId="0" applyFont="1" applyBorder="1" applyAlignment="1">
      <alignment horizontal="center" vertical="center"/>
    </xf>
    <xf numFmtId="175" fontId="0" fillId="0" borderId="37" xfId="0" applyNumberFormat="1" applyBorder="1" applyAlignment="1" applyProtection="1">
      <alignment horizontal="center"/>
      <protection/>
    </xf>
    <xf numFmtId="0" fontId="112" fillId="0" borderId="0" xfId="0" applyFont="1" applyAlignment="1">
      <alignment horizontal="center" vertical="top"/>
    </xf>
    <xf numFmtId="49" fontId="120" fillId="0" borderId="45" xfId="0" applyNumberFormat="1" applyFont="1" applyBorder="1" applyAlignment="1">
      <alignment horizontal="center" vertical="center" wrapText="1"/>
    </xf>
    <xf numFmtId="49" fontId="120" fillId="0" borderId="100" xfId="0" applyNumberFormat="1" applyFont="1" applyBorder="1" applyAlignment="1">
      <alignment horizontal="center" vertical="center" wrapText="1"/>
    </xf>
    <xf numFmtId="0" fontId="136" fillId="0" borderId="46" xfId="0" applyFont="1" applyBorder="1" applyAlignment="1">
      <alignment horizontal="center" vertical="center" wrapText="1"/>
    </xf>
    <xf numFmtId="0" fontId="136" fillId="0" borderId="101" xfId="0" applyFont="1" applyBorder="1" applyAlignment="1">
      <alignment horizontal="center" vertical="center" wrapText="1"/>
    </xf>
    <xf numFmtId="0" fontId="137" fillId="0" borderId="10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00291252136"/>
        </patternFill>
      </fill>
    </dxf>
    <dxf/>
    <dxf>
      <fill>
        <patternFill>
          <bgColor rgb="FFFF9966"/>
        </patternFill>
      </fill>
    </dxf>
    <dxf>
      <fill>
        <patternFill>
          <bgColor rgb="FFFF9966"/>
        </patternFill>
      </fill>
    </dxf>
    <dxf/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/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28575</xdr:rowOff>
    </xdr:from>
    <xdr:to>
      <xdr:col>1</xdr:col>
      <xdr:colOff>285750</xdr:colOff>
      <xdr:row>2</xdr:row>
      <xdr:rowOff>47625</xdr:rowOff>
    </xdr:to>
    <xdr:pic>
      <xdr:nvPicPr>
        <xdr:cNvPr id="1" name="Рисунок 2" descr="знак ТИТ_гл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K47" sqref="K47"/>
    </sheetView>
  </sheetViews>
  <sheetFormatPr defaultColWidth="9.140625" defaultRowHeight="15"/>
  <cols>
    <col min="1" max="1" width="5.140625" style="2" customWidth="1"/>
    <col min="2" max="2" width="9.140625" style="2" customWidth="1"/>
    <col min="3" max="3" width="7.00390625" style="2" customWidth="1"/>
    <col min="4" max="4" width="14.57421875" style="2" customWidth="1"/>
    <col min="5" max="5" width="4.57421875" style="2" customWidth="1"/>
    <col min="6" max="6" width="7.28125" style="2" customWidth="1"/>
    <col min="7" max="7" width="4.28125" style="2" customWidth="1"/>
    <col min="8" max="8" width="9.8515625" style="2" customWidth="1"/>
    <col min="9" max="9" width="13.57421875" style="2" customWidth="1"/>
    <col min="10" max="10" width="9.28125" style="31" customWidth="1"/>
    <col min="11" max="11" width="9.28125" style="2" customWidth="1"/>
    <col min="12" max="12" width="6.7109375" style="3" hidden="1" customWidth="1"/>
    <col min="13" max="13" width="12.8515625" style="63" customWidth="1"/>
    <col min="14" max="23" width="9.140625" style="63" customWidth="1"/>
    <col min="24" max="16384" width="9.140625" style="2" customWidth="1"/>
  </cols>
  <sheetData>
    <row r="1" spans="1:11" ht="15.75">
      <c r="A1" s="308">
        <f>L61</f>
        <v>71</v>
      </c>
      <c r="B1" s="308"/>
      <c r="C1" s="311" t="s">
        <v>50</v>
      </c>
      <c r="D1" s="311"/>
      <c r="E1" s="311"/>
      <c r="F1" s="311"/>
      <c r="G1" s="311"/>
      <c r="H1" s="311"/>
      <c r="I1" s="311"/>
      <c r="J1" s="4"/>
      <c r="K1" s="5"/>
    </row>
    <row r="2" spans="1:11" ht="15.75">
      <c r="A2" s="308"/>
      <c r="B2" s="308"/>
      <c r="D2" s="4"/>
      <c r="E2" s="4"/>
      <c r="F2" s="6" t="s">
        <v>7</v>
      </c>
      <c r="G2" s="4"/>
      <c r="H2" s="49" t="s">
        <v>6</v>
      </c>
      <c r="I2" s="62" t="s">
        <v>51</v>
      </c>
      <c r="J2" s="7" t="s">
        <v>8</v>
      </c>
      <c r="K2" s="5"/>
    </row>
    <row r="3" spans="1:11" ht="15.75">
      <c r="A3" s="312" t="s">
        <v>67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10.5" customHeight="1">
      <c r="A4" s="309" t="s">
        <v>9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0.5" customHeight="1">
      <c r="A5" s="310" t="s">
        <v>10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</row>
    <row r="6" spans="1:11" ht="10.5" customHeight="1">
      <c r="A6" s="310" t="s">
        <v>11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</row>
    <row r="7" spans="1:11" ht="12" customHeight="1">
      <c r="A7" s="83" t="s">
        <v>96</v>
      </c>
      <c r="B7" s="84"/>
      <c r="C7" s="84"/>
      <c r="D7" s="84"/>
      <c r="E7" s="1"/>
      <c r="F7" s="1"/>
      <c r="G7" s="1"/>
      <c r="H7" s="1"/>
      <c r="I7" s="1"/>
      <c r="J7" s="1"/>
      <c r="K7" s="1"/>
    </row>
    <row r="8" spans="1:15" ht="27.75" customHeight="1" thickBot="1">
      <c r="A8" s="307" t="s">
        <v>226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8">
        <f>COUNTA(A8)</f>
        <v>1</v>
      </c>
      <c r="M8" s="78" t="str">
        <f>IF(L8=1," ","Не заполнено")</f>
        <v> </v>
      </c>
      <c r="O8" s="8"/>
    </row>
    <row r="9" spans="1:15" ht="10.5" customHeight="1" thickBot="1">
      <c r="A9" s="208"/>
      <c r="B9" s="208"/>
      <c r="C9" s="208"/>
      <c r="D9" s="208"/>
      <c r="E9" s="208"/>
      <c r="F9" s="208"/>
      <c r="G9" s="208"/>
      <c r="H9" s="208"/>
      <c r="I9" s="208"/>
      <c r="J9" s="207" t="str">
        <f>LEFT(A8,10)</f>
        <v>Медведевск</v>
      </c>
      <c r="K9" s="206"/>
      <c r="L9" s="8"/>
      <c r="M9" s="78"/>
      <c r="O9" s="8"/>
    </row>
    <row r="10" spans="1:14" ht="13.5" thickBot="1">
      <c r="A10" s="51" t="s">
        <v>12</v>
      </c>
      <c r="B10" s="297" t="s">
        <v>13</v>
      </c>
      <c r="C10" s="298"/>
      <c r="D10" s="298"/>
      <c r="E10" s="298"/>
      <c r="F10" s="298"/>
      <c r="G10" s="298"/>
      <c r="H10" s="298"/>
      <c r="I10" s="299"/>
      <c r="J10" s="44">
        <v>2014</v>
      </c>
      <c r="K10" s="45">
        <v>2013</v>
      </c>
      <c r="M10" s="79"/>
      <c r="N10" s="65"/>
    </row>
    <row r="11" spans="1:15" ht="15.75" customHeight="1" thickBot="1">
      <c r="A11" s="48" t="s">
        <v>64</v>
      </c>
      <c r="B11" s="301" t="s">
        <v>14</v>
      </c>
      <c r="C11" s="302"/>
      <c r="D11" s="302"/>
      <c r="E11" s="302"/>
      <c r="F11" s="302"/>
      <c r="G11" s="302"/>
      <c r="H11" s="302"/>
      <c r="I11" s="303"/>
      <c r="J11" s="47">
        <v>58</v>
      </c>
      <c r="K11" s="46">
        <v>59</v>
      </c>
      <c r="L11" s="8">
        <f>COUNTA(J11:K11)</f>
        <v>2</v>
      </c>
      <c r="M11" s="78" t="str">
        <f>IF(L11=2," ","Не заполнено")</f>
        <v> </v>
      </c>
      <c r="N11" s="8"/>
      <c r="O11" s="64"/>
    </row>
    <row r="12" spans="1:15" ht="15.75" customHeight="1" thickBot="1">
      <c r="A12" s="50" t="s">
        <v>65</v>
      </c>
      <c r="B12" s="301" t="s">
        <v>80</v>
      </c>
      <c r="C12" s="302"/>
      <c r="D12" s="302"/>
      <c r="E12" s="302"/>
      <c r="F12" s="302"/>
      <c r="G12" s="302"/>
      <c r="H12" s="302"/>
      <c r="I12" s="303"/>
      <c r="J12" s="73">
        <v>2271</v>
      </c>
      <c r="K12" s="46">
        <v>2252</v>
      </c>
      <c r="L12" s="8">
        <f>COUNTA(J12:K12)</f>
        <v>2</v>
      </c>
      <c r="M12" s="78" t="str">
        <f>IF(L12=2," ","Не заполнено")</f>
        <v> </v>
      </c>
      <c r="N12" s="8"/>
      <c r="O12" s="64"/>
    </row>
    <row r="13" spans="1:15" ht="12.75" customHeight="1">
      <c r="A13" s="10" t="s">
        <v>15</v>
      </c>
      <c r="B13" s="262" t="s">
        <v>66</v>
      </c>
      <c r="C13" s="263"/>
      <c r="D13" s="263"/>
      <c r="E13" s="263"/>
      <c r="F13" s="263"/>
      <c r="G13" s="263"/>
      <c r="H13" s="263"/>
      <c r="I13" s="300"/>
      <c r="J13" s="11">
        <v>0</v>
      </c>
      <c r="K13" s="12">
        <v>0</v>
      </c>
      <c r="L13" s="8">
        <f>COUNTA(J13:K13)</f>
        <v>2</v>
      </c>
      <c r="M13" s="78" t="str">
        <f>IF(L13=2," ","Не заполнено")</f>
        <v> </v>
      </c>
      <c r="N13" s="8"/>
      <c r="O13" s="64"/>
    </row>
    <row r="14" spans="1:15" ht="12.75" customHeight="1">
      <c r="A14" s="13" t="s">
        <v>16</v>
      </c>
      <c r="B14" s="304" t="s">
        <v>85</v>
      </c>
      <c r="C14" s="305"/>
      <c r="D14" s="305"/>
      <c r="E14" s="305"/>
      <c r="F14" s="305"/>
      <c r="G14" s="305"/>
      <c r="H14" s="305"/>
      <c r="I14" s="306"/>
      <c r="J14" s="14">
        <v>0</v>
      </c>
      <c r="K14" s="15">
        <v>0</v>
      </c>
      <c r="L14" s="8">
        <f>COUNTA(J14:K14)</f>
        <v>2</v>
      </c>
      <c r="M14" s="78" t="str">
        <f>IF(L14=2," ","Не заполнено")</f>
        <v> </v>
      </c>
      <c r="N14" s="8"/>
      <c r="O14" s="64"/>
    </row>
    <row r="15" spans="1:15" ht="12.75" customHeight="1">
      <c r="A15" s="13" t="s">
        <v>20</v>
      </c>
      <c r="B15" s="304" t="s">
        <v>21</v>
      </c>
      <c r="C15" s="305"/>
      <c r="D15" s="305"/>
      <c r="E15" s="305"/>
      <c r="F15" s="305"/>
      <c r="G15" s="305"/>
      <c r="H15" s="305"/>
      <c r="I15" s="306"/>
      <c r="J15" s="14">
        <v>0</v>
      </c>
      <c r="K15" s="15">
        <v>0</v>
      </c>
      <c r="L15" s="8">
        <f>COUNTA(J15:K15)</f>
        <v>2</v>
      </c>
      <c r="M15" s="78" t="str">
        <f>IF(L15=2," ","Не заполнено")</f>
        <v> </v>
      </c>
      <c r="N15" s="8"/>
      <c r="O15" s="64"/>
    </row>
    <row r="16" spans="1:15" ht="12.75" customHeight="1" thickBot="1">
      <c r="A16" s="13" t="s">
        <v>22</v>
      </c>
      <c r="B16" s="295" t="s">
        <v>82</v>
      </c>
      <c r="C16" s="296"/>
      <c r="D16" s="296"/>
      <c r="E16" s="296"/>
      <c r="F16" s="296"/>
      <c r="G16" s="296"/>
      <c r="H16" s="296"/>
      <c r="I16" s="296"/>
      <c r="J16" s="21">
        <v>0</v>
      </c>
      <c r="K16" s="22">
        <v>0</v>
      </c>
      <c r="L16" s="8">
        <f aca="true" t="shared" si="0" ref="L16:L33">COUNTA(J16:K16)</f>
        <v>2</v>
      </c>
      <c r="M16" s="78" t="str">
        <f aca="true" t="shared" si="1" ref="M16:M24">IF(L16=2," ","Не заполнено")</f>
        <v> </v>
      </c>
      <c r="N16" s="8"/>
      <c r="O16" s="209" t="e">
        <f>J16/J14</f>
        <v>#DIV/0!</v>
      </c>
    </row>
    <row r="17" spans="1:15" ht="12.75" customHeight="1">
      <c r="A17" s="10" t="s">
        <v>23</v>
      </c>
      <c r="B17" s="262" t="s">
        <v>24</v>
      </c>
      <c r="C17" s="263"/>
      <c r="D17" s="263"/>
      <c r="E17" s="263"/>
      <c r="F17" s="263"/>
      <c r="G17" s="263"/>
      <c r="H17" s="263"/>
      <c r="I17" s="300"/>
      <c r="J17" s="17">
        <v>1</v>
      </c>
      <c r="K17" s="18">
        <v>1</v>
      </c>
      <c r="L17" s="8">
        <f t="shared" si="0"/>
        <v>2</v>
      </c>
      <c r="M17" s="78" t="str">
        <f t="shared" si="1"/>
        <v> </v>
      </c>
      <c r="N17" s="8"/>
      <c r="O17" s="210"/>
    </row>
    <row r="18" spans="1:15" ht="12.75" customHeight="1">
      <c r="A18" s="13" t="s">
        <v>25</v>
      </c>
      <c r="B18" s="282" t="s">
        <v>83</v>
      </c>
      <c r="C18" s="283"/>
      <c r="D18" s="283"/>
      <c r="E18" s="283"/>
      <c r="F18" s="283"/>
      <c r="G18" s="283"/>
      <c r="H18" s="283"/>
      <c r="I18" s="284"/>
      <c r="J18" s="14">
        <v>2</v>
      </c>
      <c r="K18" s="15">
        <v>5</v>
      </c>
      <c r="L18" s="8">
        <f t="shared" si="0"/>
        <v>2</v>
      </c>
      <c r="M18" s="78" t="str">
        <f t="shared" si="1"/>
        <v> </v>
      </c>
      <c r="N18" s="8"/>
      <c r="O18" s="210"/>
    </row>
    <row r="19" spans="1:15" ht="12.75" customHeight="1">
      <c r="A19" s="13" t="s">
        <v>26</v>
      </c>
      <c r="B19" s="285" t="s">
        <v>21</v>
      </c>
      <c r="C19" s="286"/>
      <c r="D19" s="286"/>
      <c r="E19" s="286"/>
      <c r="F19" s="286"/>
      <c r="G19" s="286"/>
      <c r="H19" s="286"/>
      <c r="I19" s="287"/>
      <c r="J19" s="19">
        <v>5</v>
      </c>
      <c r="K19" s="20">
        <v>47</v>
      </c>
      <c r="L19" s="8">
        <f t="shared" si="0"/>
        <v>2</v>
      </c>
      <c r="M19" s="78" t="str">
        <f t="shared" si="1"/>
        <v> </v>
      </c>
      <c r="N19" s="8"/>
      <c r="O19" s="210"/>
    </row>
    <row r="20" spans="1:15" ht="12.75" customHeight="1" thickBot="1">
      <c r="A20" s="25" t="s">
        <v>2</v>
      </c>
      <c r="B20" s="288" t="s">
        <v>27</v>
      </c>
      <c r="C20" s="289"/>
      <c r="D20" s="289"/>
      <c r="E20" s="289"/>
      <c r="F20" s="289"/>
      <c r="G20" s="289"/>
      <c r="H20" s="289"/>
      <c r="I20" s="290"/>
      <c r="J20" s="21">
        <v>5</v>
      </c>
      <c r="K20" s="22">
        <v>3</v>
      </c>
      <c r="L20" s="8">
        <f t="shared" si="0"/>
        <v>2</v>
      </c>
      <c r="M20" s="78" t="str">
        <f t="shared" si="1"/>
        <v> </v>
      </c>
      <c r="N20" s="8"/>
      <c r="O20" s="209">
        <f>J20/J18</f>
        <v>2.5</v>
      </c>
    </row>
    <row r="21" spans="1:15" ht="12.75" customHeight="1">
      <c r="A21" s="10" t="s">
        <v>28</v>
      </c>
      <c r="B21" s="262" t="s">
        <v>29</v>
      </c>
      <c r="C21" s="263"/>
      <c r="D21" s="263"/>
      <c r="E21" s="263"/>
      <c r="F21" s="263"/>
      <c r="G21" s="263"/>
      <c r="H21" s="263"/>
      <c r="I21" s="300"/>
      <c r="J21" s="11">
        <v>58</v>
      </c>
      <c r="K21" s="12">
        <v>59</v>
      </c>
      <c r="L21" s="8">
        <f t="shared" si="0"/>
        <v>2</v>
      </c>
      <c r="M21" s="78" t="str">
        <f t="shared" si="1"/>
        <v> </v>
      </c>
      <c r="N21" s="8"/>
      <c r="O21" s="210"/>
    </row>
    <row r="22" spans="1:15" ht="12.75" customHeight="1">
      <c r="A22" s="13" t="s">
        <v>3</v>
      </c>
      <c r="B22" s="294" t="s">
        <v>83</v>
      </c>
      <c r="C22" s="294"/>
      <c r="D22" s="294"/>
      <c r="E22" s="294"/>
      <c r="F22" s="294"/>
      <c r="G22" s="294"/>
      <c r="H22" s="294"/>
      <c r="I22" s="294"/>
      <c r="J22" s="14">
        <v>258</v>
      </c>
      <c r="K22" s="15">
        <v>323</v>
      </c>
      <c r="L22" s="8">
        <f t="shared" si="0"/>
        <v>2</v>
      </c>
      <c r="M22" s="78" t="str">
        <f t="shared" si="1"/>
        <v> </v>
      </c>
      <c r="N22" s="8"/>
      <c r="O22" s="210"/>
    </row>
    <row r="23" spans="1:15" ht="12.75" customHeight="1">
      <c r="A23" s="13" t="s">
        <v>4</v>
      </c>
      <c r="B23" s="294" t="s">
        <v>21</v>
      </c>
      <c r="C23" s="294"/>
      <c r="D23" s="294"/>
      <c r="E23" s="294"/>
      <c r="F23" s="294"/>
      <c r="G23" s="294"/>
      <c r="H23" s="294"/>
      <c r="I23" s="294"/>
      <c r="J23" s="14">
        <v>318</v>
      </c>
      <c r="K23" s="15">
        <v>431</v>
      </c>
      <c r="L23" s="8">
        <f t="shared" si="0"/>
        <v>2</v>
      </c>
      <c r="M23" s="78" t="str">
        <f t="shared" si="1"/>
        <v> </v>
      </c>
      <c r="N23" s="8"/>
      <c r="O23" s="210"/>
    </row>
    <row r="24" spans="1:15" ht="12.75" customHeight="1" thickBot="1">
      <c r="A24" s="25" t="s">
        <v>5</v>
      </c>
      <c r="B24" s="266" t="s">
        <v>27</v>
      </c>
      <c r="C24" s="266"/>
      <c r="D24" s="266"/>
      <c r="E24" s="266"/>
      <c r="F24" s="266"/>
      <c r="G24" s="266"/>
      <c r="H24" s="266"/>
      <c r="I24" s="266"/>
      <c r="J24" s="21">
        <v>318</v>
      </c>
      <c r="K24" s="22">
        <v>129</v>
      </c>
      <c r="L24" s="8">
        <f t="shared" si="0"/>
        <v>2</v>
      </c>
      <c r="M24" s="78" t="str">
        <f t="shared" si="1"/>
        <v> </v>
      </c>
      <c r="N24" s="8"/>
      <c r="O24" s="209">
        <f>J24/J22</f>
        <v>1.2325581395348837</v>
      </c>
    </row>
    <row r="25" spans="1:15" ht="12.75" customHeight="1">
      <c r="A25" s="41" t="s">
        <v>30</v>
      </c>
      <c r="B25" s="291" t="s">
        <v>73</v>
      </c>
      <c r="C25" s="292"/>
      <c r="D25" s="292"/>
      <c r="E25" s="292"/>
      <c r="F25" s="292"/>
      <c r="G25" s="292"/>
      <c r="H25" s="292"/>
      <c r="I25" s="293"/>
      <c r="J25" s="58">
        <f>J26+J27+J28</f>
        <v>15</v>
      </c>
      <c r="K25" s="59">
        <f>K26+K27+K28</f>
        <v>2</v>
      </c>
      <c r="L25" s="8"/>
      <c r="M25" s="78"/>
      <c r="N25" s="8"/>
      <c r="O25" s="210"/>
    </row>
    <row r="26" spans="1:15" ht="12.75" customHeight="1">
      <c r="A26" s="13" t="s">
        <v>32</v>
      </c>
      <c r="B26" s="276" t="s">
        <v>18</v>
      </c>
      <c r="C26" s="277"/>
      <c r="D26" s="277"/>
      <c r="E26" s="277"/>
      <c r="F26" s="277"/>
      <c r="G26" s="277"/>
      <c r="H26" s="277"/>
      <c r="I26" s="278"/>
      <c r="J26" s="14">
        <v>12</v>
      </c>
      <c r="K26" s="15">
        <v>0</v>
      </c>
      <c r="L26" s="8">
        <f>COUNTA(J26:K26)</f>
        <v>2</v>
      </c>
      <c r="M26" s="78" t="str">
        <f>IF(L26=2," ","Не заполнено")</f>
        <v> </v>
      </c>
      <c r="N26" s="8"/>
      <c r="O26" s="64"/>
    </row>
    <row r="27" spans="1:15" ht="12.75" customHeight="1">
      <c r="A27" s="13" t="s">
        <v>35</v>
      </c>
      <c r="B27" s="279" t="s">
        <v>0</v>
      </c>
      <c r="C27" s="280"/>
      <c r="D27" s="280"/>
      <c r="E27" s="280"/>
      <c r="F27" s="280"/>
      <c r="G27" s="280"/>
      <c r="H27" s="280"/>
      <c r="I27" s="281"/>
      <c r="J27" s="14">
        <v>2</v>
      </c>
      <c r="K27" s="15">
        <v>1</v>
      </c>
      <c r="L27" s="8">
        <f>COUNTA(J27:K27)</f>
        <v>2</v>
      </c>
      <c r="M27" s="78" t="str">
        <f>IF(L27=2," ","Не заполнено")</f>
        <v> </v>
      </c>
      <c r="N27" s="8"/>
      <c r="O27" s="64"/>
    </row>
    <row r="28" spans="1:17" ht="12.75" customHeight="1" thickBot="1">
      <c r="A28" s="23" t="s">
        <v>52</v>
      </c>
      <c r="B28" s="279" t="s">
        <v>19</v>
      </c>
      <c r="C28" s="280"/>
      <c r="D28" s="280"/>
      <c r="E28" s="280"/>
      <c r="F28" s="280"/>
      <c r="G28" s="280"/>
      <c r="H28" s="280"/>
      <c r="I28" s="281"/>
      <c r="J28" s="21">
        <v>1</v>
      </c>
      <c r="K28" s="22">
        <v>1</v>
      </c>
      <c r="L28" s="8">
        <f>COUNTA(J28:K28)</f>
        <v>2</v>
      </c>
      <c r="M28" s="78" t="str">
        <f>IF(L28=2," ","Не заполнено")</f>
        <v> </v>
      </c>
      <c r="N28" s="8"/>
      <c r="O28" s="64"/>
      <c r="P28" s="52"/>
      <c r="Q28" s="52"/>
    </row>
    <row r="29" spans="1:15" ht="39" customHeight="1">
      <c r="A29" s="10" t="s">
        <v>37</v>
      </c>
      <c r="B29" s="267" t="s">
        <v>31</v>
      </c>
      <c r="C29" s="268"/>
      <c r="D29" s="268"/>
      <c r="E29" s="268"/>
      <c r="F29" s="268"/>
      <c r="G29" s="268"/>
      <c r="H29" s="268"/>
      <c r="I29" s="269"/>
      <c r="J29" s="71" t="s">
        <v>17</v>
      </c>
      <c r="K29" s="72" t="s">
        <v>17</v>
      </c>
      <c r="L29" s="8"/>
      <c r="M29" s="78"/>
      <c r="N29" s="8"/>
      <c r="O29" s="64"/>
    </row>
    <row r="30" spans="1:15" ht="12.75" customHeight="1">
      <c r="A30" s="23" t="s">
        <v>39</v>
      </c>
      <c r="B30" s="257" t="s">
        <v>33</v>
      </c>
      <c r="C30" s="258"/>
      <c r="D30" s="258"/>
      <c r="E30" s="258"/>
      <c r="F30" s="258"/>
      <c r="G30" s="258"/>
      <c r="H30" s="258"/>
      <c r="I30" s="259"/>
      <c r="J30" s="24">
        <v>89</v>
      </c>
      <c r="K30" s="15">
        <v>48</v>
      </c>
      <c r="L30" s="8">
        <f t="shared" si="0"/>
        <v>2</v>
      </c>
      <c r="M30" s="78" t="str">
        <f>IF(L30=2," ","Не заполнено")</f>
        <v> </v>
      </c>
      <c r="N30" s="8"/>
      <c r="O30" s="64"/>
    </row>
    <row r="31" spans="1:15" ht="12.75" customHeight="1">
      <c r="A31" s="13" t="s">
        <v>53</v>
      </c>
      <c r="B31" s="270" t="s">
        <v>34</v>
      </c>
      <c r="C31" s="271"/>
      <c r="D31" s="271"/>
      <c r="E31" s="271"/>
      <c r="F31" s="271"/>
      <c r="G31" s="271"/>
      <c r="H31" s="271"/>
      <c r="I31" s="272"/>
      <c r="J31" s="24">
        <v>84</v>
      </c>
      <c r="K31" s="15">
        <v>36</v>
      </c>
      <c r="L31" s="8">
        <f t="shared" si="0"/>
        <v>2</v>
      </c>
      <c r="M31" s="78" t="str">
        <f>IF(L31=2," ","Не заполнено")</f>
        <v> </v>
      </c>
      <c r="N31" s="8"/>
      <c r="O31" s="64"/>
    </row>
    <row r="32" spans="1:15" ht="12.75" customHeight="1">
      <c r="A32" s="13" t="s">
        <v>40</v>
      </c>
      <c r="B32" s="273" t="s">
        <v>36</v>
      </c>
      <c r="C32" s="274"/>
      <c r="D32" s="274"/>
      <c r="E32" s="274"/>
      <c r="F32" s="274"/>
      <c r="G32" s="274"/>
      <c r="H32" s="274"/>
      <c r="I32" s="275"/>
      <c r="J32" s="24">
        <v>0</v>
      </c>
      <c r="K32" s="15">
        <v>0</v>
      </c>
      <c r="L32" s="8">
        <f t="shared" si="0"/>
        <v>2</v>
      </c>
      <c r="M32" s="78" t="str">
        <f>IF(L32=2," ","Не заполнено")</f>
        <v> </v>
      </c>
      <c r="N32" s="8"/>
      <c r="O32" s="64"/>
    </row>
    <row r="33" spans="1:15" ht="12.75" customHeight="1" thickBot="1">
      <c r="A33" s="25" t="s">
        <v>54</v>
      </c>
      <c r="B33" s="234" t="s">
        <v>1</v>
      </c>
      <c r="C33" s="235"/>
      <c r="D33" s="235"/>
      <c r="E33" s="235"/>
      <c r="F33" s="235"/>
      <c r="G33" s="235"/>
      <c r="H33" s="235"/>
      <c r="I33" s="236"/>
      <c r="J33" s="26">
        <v>0</v>
      </c>
      <c r="K33" s="22">
        <v>0</v>
      </c>
      <c r="L33" s="8">
        <f t="shared" si="0"/>
        <v>2</v>
      </c>
      <c r="M33" s="78" t="str">
        <f>IF(L33=2," ","Не заполнено")</f>
        <v> </v>
      </c>
      <c r="N33" s="8"/>
      <c r="O33" s="64"/>
    </row>
    <row r="34" spans="1:15" ht="12.75" customHeight="1">
      <c r="A34" s="10" t="s">
        <v>77</v>
      </c>
      <c r="B34" s="262" t="s">
        <v>86</v>
      </c>
      <c r="C34" s="263"/>
      <c r="D34" s="263"/>
      <c r="E34" s="263"/>
      <c r="F34" s="263"/>
      <c r="G34" s="263"/>
      <c r="H34" s="263"/>
      <c r="I34" s="76" t="s">
        <v>87</v>
      </c>
      <c r="J34" s="11">
        <v>0</v>
      </c>
      <c r="K34" s="12">
        <v>0</v>
      </c>
      <c r="L34" s="8">
        <f>COUNTA(J34:K34)</f>
        <v>2</v>
      </c>
      <c r="M34" s="78" t="str">
        <f>IF(L34=2," ","Не заполнено")</f>
        <v> </v>
      </c>
      <c r="N34" s="8"/>
      <c r="O34" s="64"/>
    </row>
    <row r="35" spans="1:15" ht="12.75" customHeight="1">
      <c r="A35" s="13"/>
      <c r="B35" s="253"/>
      <c r="C35" s="253"/>
      <c r="D35" s="253"/>
      <c r="E35" s="253"/>
      <c r="F35" s="253"/>
      <c r="G35" s="253"/>
      <c r="H35" s="253"/>
      <c r="I35" s="77" t="s">
        <v>38</v>
      </c>
      <c r="J35" s="71" t="s">
        <v>17</v>
      </c>
      <c r="K35" s="72" t="s">
        <v>17</v>
      </c>
      <c r="L35" s="8"/>
      <c r="M35" s="78"/>
      <c r="N35" s="8"/>
      <c r="O35" s="64"/>
    </row>
    <row r="36" spans="1:15" ht="12.75" customHeight="1">
      <c r="A36" s="13" t="s">
        <v>55</v>
      </c>
      <c r="B36" s="231" t="s">
        <v>41</v>
      </c>
      <c r="C36" s="232"/>
      <c r="D36" s="232"/>
      <c r="E36" s="232"/>
      <c r="F36" s="232"/>
      <c r="G36" s="232"/>
      <c r="H36" s="232"/>
      <c r="I36" s="233"/>
      <c r="J36" s="67">
        <v>0</v>
      </c>
      <c r="K36" s="68">
        <v>0</v>
      </c>
      <c r="L36" s="8">
        <f>COUNTA(J36:K36)</f>
        <v>2</v>
      </c>
      <c r="M36" s="78" t="str">
        <f>IF(L36=2," ","Не заполнено")</f>
        <v> </v>
      </c>
      <c r="N36" s="8"/>
      <c r="O36" s="64"/>
    </row>
    <row r="37" spans="1:15" ht="12.75" customHeight="1">
      <c r="A37" s="13" t="s">
        <v>56</v>
      </c>
      <c r="B37" s="231" t="s">
        <v>81</v>
      </c>
      <c r="C37" s="232"/>
      <c r="D37" s="232"/>
      <c r="E37" s="232"/>
      <c r="F37" s="232"/>
      <c r="G37" s="232"/>
      <c r="H37" s="232"/>
      <c r="I37" s="233"/>
      <c r="J37" s="14">
        <v>0</v>
      </c>
      <c r="K37" s="15">
        <v>0</v>
      </c>
      <c r="L37" s="8">
        <f>COUNTA(J37:K37)</f>
        <v>2</v>
      </c>
      <c r="M37" s="78" t="str">
        <f>IF(L37=2," ","Не заполнено")</f>
        <v> </v>
      </c>
      <c r="N37" s="8"/>
      <c r="O37" s="64"/>
    </row>
    <row r="38" spans="1:15" ht="12.75" customHeight="1">
      <c r="A38" s="16" t="s">
        <v>57</v>
      </c>
      <c r="B38" s="260" t="s">
        <v>88</v>
      </c>
      <c r="C38" s="261"/>
      <c r="D38" s="261"/>
      <c r="E38" s="261"/>
      <c r="F38" s="261"/>
      <c r="G38" s="261"/>
      <c r="H38" s="261"/>
      <c r="I38" s="76" t="s">
        <v>87</v>
      </c>
      <c r="J38" s="17">
        <v>0</v>
      </c>
      <c r="K38" s="57"/>
      <c r="L38" s="8">
        <f>COUNTA(J38)</f>
        <v>1</v>
      </c>
      <c r="M38" s="78" t="str">
        <f>IF(L38=1," ","Не заполнено")</f>
        <v> </v>
      </c>
      <c r="N38" s="8"/>
      <c r="O38" s="64"/>
    </row>
    <row r="39" spans="1:15" ht="12.75" customHeight="1">
      <c r="A39" s="69"/>
      <c r="B39" s="253"/>
      <c r="C39" s="253"/>
      <c r="D39" s="253"/>
      <c r="E39" s="253"/>
      <c r="F39" s="253"/>
      <c r="G39" s="253"/>
      <c r="H39" s="253"/>
      <c r="I39" s="85" t="s">
        <v>38</v>
      </c>
      <c r="J39" s="71" t="s">
        <v>17</v>
      </c>
      <c r="K39" s="72" t="s">
        <v>17</v>
      </c>
      <c r="L39" s="8"/>
      <c r="M39" s="78"/>
      <c r="N39" s="8"/>
      <c r="O39" s="64"/>
    </row>
    <row r="40" spans="1:15" ht="12.75" customHeight="1">
      <c r="A40" s="13" t="s">
        <v>78</v>
      </c>
      <c r="B40" s="231" t="s">
        <v>76</v>
      </c>
      <c r="C40" s="232"/>
      <c r="D40" s="232"/>
      <c r="E40" s="232"/>
      <c r="F40" s="232"/>
      <c r="G40" s="232"/>
      <c r="H40" s="232"/>
      <c r="I40" s="233"/>
      <c r="J40" s="27">
        <v>0</v>
      </c>
      <c r="K40" s="57"/>
      <c r="L40" s="8">
        <f>COUNTA(J40)</f>
        <v>1</v>
      </c>
      <c r="M40" s="78" t="str">
        <f>IF(L40=1," ","Не заполнено")</f>
        <v> </v>
      </c>
      <c r="N40" s="8"/>
      <c r="O40" s="64"/>
    </row>
    <row r="41" spans="1:15" ht="12.75" customHeight="1" thickBot="1">
      <c r="A41" s="25" t="s">
        <v>79</v>
      </c>
      <c r="B41" s="231" t="s">
        <v>42</v>
      </c>
      <c r="C41" s="232"/>
      <c r="D41" s="232"/>
      <c r="E41" s="232"/>
      <c r="F41" s="232"/>
      <c r="G41" s="232"/>
      <c r="H41" s="232"/>
      <c r="I41" s="233"/>
      <c r="J41" s="28">
        <v>0</v>
      </c>
      <c r="K41" s="70"/>
      <c r="L41" s="8">
        <f>COUNTA(J41)</f>
        <v>1</v>
      </c>
      <c r="M41" s="78" t="str">
        <f>IF(L41=1," ","Не заполнено")</f>
        <v> </v>
      </c>
      <c r="N41" s="8"/>
      <c r="O41" s="64"/>
    </row>
    <row r="42" spans="1:17" ht="16.5" customHeight="1" thickBot="1">
      <c r="A42" s="29" t="s">
        <v>43</v>
      </c>
      <c r="B42" s="237" t="s">
        <v>84</v>
      </c>
      <c r="C42" s="238"/>
      <c r="D42" s="238"/>
      <c r="E42" s="238"/>
      <c r="F42" s="238"/>
      <c r="G42" s="238"/>
      <c r="H42" s="238"/>
      <c r="I42" s="239"/>
      <c r="J42" s="30">
        <v>56</v>
      </c>
      <c r="K42" s="72" t="s">
        <v>17</v>
      </c>
      <c r="L42" s="8">
        <f>COUNTA(J42)</f>
        <v>1</v>
      </c>
      <c r="M42" s="78" t="str">
        <f>IF(L42=1," ","Не заполнено")</f>
        <v> </v>
      </c>
      <c r="N42" s="8"/>
      <c r="O42" s="64"/>
      <c r="Q42" s="66"/>
    </row>
    <row r="43" spans="1:15" ht="12.75" customHeight="1" thickBot="1">
      <c r="A43" s="53" t="s">
        <v>58</v>
      </c>
      <c r="B43" s="254" t="s">
        <v>61</v>
      </c>
      <c r="C43" s="255"/>
      <c r="D43" s="255"/>
      <c r="E43" s="255"/>
      <c r="F43" s="255"/>
      <c r="G43" s="255"/>
      <c r="H43" s="255"/>
      <c r="I43" s="256"/>
      <c r="J43" s="92">
        <v>0</v>
      </c>
      <c r="K43" s="93">
        <v>0</v>
      </c>
      <c r="L43" s="8">
        <f>COUNTA(J43:K43)</f>
        <v>2</v>
      </c>
      <c r="M43" s="78" t="str">
        <f>IF(L43=2," ","Не заполнено")</f>
        <v> </v>
      </c>
      <c r="N43" s="8"/>
      <c r="O43" s="64"/>
    </row>
    <row r="44" spans="1:13" ht="12.75" customHeight="1">
      <c r="A44" s="56">
        <v>9</v>
      </c>
      <c r="B44" s="264" t="s">
        <v>89</v>
      </c>
      <c r="C44" s="265"/>
      <c r="D44" s="265"/>
      <c r="E44" s="265"/>
      <c r="F44" s="265"/>
      <c r="G44" s="265"/>
      <c r="H44" s="265"/>
      <c r="I44" s="76" t="s">
        <v>90</v>
      </c>
      <c r="J44" s="60">
        <f>J47+J48+J49+J50+J51</f>
        <v>12836.7</v>
      </c>
      <c r="K44" s="61">
        <f>K47+K48+K49+K50+K51</f>
        <v>18182.899999999998</v>
      </c>
      <c r="L44" s="8"/>
      <c r="M44" s="78"/>
    </row>
    <row r="45" spans="1:13" ht="12.75" customHeight="1">
      <c r="A45" s="54" t="s">
        <v>59</v>
      </c>
      <c r="B45" s="229" t="s">
        <v>94</v>
      </c>
      <c r="C45" s="230"/>
      <c r="D45" s="230"/>
      <c r="E45" s="230"/>
      <c r="F45" s="230"/>
      <c r="G45" s="230"/>
      <c r="H45" s="230"/>
      <c r="I45" s="230"/>
      <c r="J45" s="94">
        <v>0</v>
      </c>
      <c r="K45" s="43">
        <v>0</v>
      </c>
      <c r="L45" s="8">
        <f>COUNTA(J45:K45)</f>
        <v>2</v>
      </c>
      <c r="M45" s="78" t="str">
        <f>IF(L45=2," ","Не заполнено")</f>
        <v> </v>
      </c>
    </row>
    <row r="46" spans="1:13" ht="12.75" customHeight="1">
      <c r="A46" s="54" t="s">
        <v>62</v>
      </c>
      <c r="B46" s="228" t="s">
        <v>68</v>
      </c>
      <c r="C46" s="228"/>
      <c r="D46" s="228"/>
      <c r="E46" s="228"/>
      <c r="F46" s="228"/>
      <c r="G46" s="228"/>
      <c r="H46" s="228"/>
      <c r="I46" s="228"/>
      <c r="J46" s="74" t="s">
        <v>17</v>
      </c>
      <c r="K46" s="75" t="s">
        <v>17</v>
      </c>
      <c r="L46" s="8"/>
      <c r="M46" s="78"/>
    </row>
    <row r="47" spans="1:13" ht="12.75" customHeight="1">
      <c r="A47" s="54" t="s">
        <v>63</v>
      </c>
      <c r="B47" s="229" t="s">
        <v>91</v>
      </c>
      <c r="C47" s="230"/>
      <c r="D47" s="230"/>
      <c r="E47" s="230"/>
      <c r="F47" s="230"/>
      <c r="G47" s="230"/>
      <c r="H47" s="230"/>
      <c r="I47" s="90" t="s">
        <v>75</v>
      </c>
      <c r="J47" s="42">
        <v>78</v>
      </c>
      <c r="K47" s="43">
        <v>139.4</v>
      </c>
      <c r="L47" s="8">
        <f>COUNTA(J47:K47)</f>
        <v>2</v>
      </c>
      <c r="M47" s="78" t="str">
        <f>IF(L47=2," ","Не заполнено")</f>
        <v> </v>
      </c>
    </row>
    <row r="48" spans="1:13" ht="12.75" customHeight="1">
      <c r="A48" s="54" t="s">
        <v>69</v>
      </c>
      <c r="B48" s="229" t="s">
        <v>95</v>
      </c>
      <c r="C48" s="230"/>
      <c r="D48" s="230"/>
      <c r="E48" s="230"/>
      <c r="F48" s="230"/>
      <c r="G48" s="230"/>
      <c r="H48" s="230"/>
      <c r="I48" s="90" t="s">
        <v>75</v>
      </c>
      <c r="J48" s="42">
        <v>360.9</v>
      </c>
      <c r="K48" s="43">
        <v>314.9</v>
      </c>
      <c r="L48" s="8">
        <f>COUNTA(J48:K48)</f>
        <v>2</v>
      </c>
      <c r="M48" s="78" t="str">
        <f>IF(L48=2," ","Не заполнено")</f>
        <v> </v>
      </c>
    </row>
    <row r="49" spans="1:13" ht="12.75" customHeight="1">
      <c r="A49" s="54" t="s">
        <v>70</v>
      </c>
      <c r="B49" s="229" t="s">
        <v>74</v>
      </c>
      <c r="C49" s="230"/>
      <c r="D49" s="230"/>
      <c r="E49" s="230"/>
      <c r="F49" s="230"/>
      <c r="G49" s="230"/>
      <c r="H49" s="230"/>
      <c r="I49" s="90" t="s">
        <v>75</v>
      </c>
      <c r="J49" s="42">
        <v>609.3</v>
      </c>
      <c r="K49" s="43">
        <v>965</v>
      </c>
      <c r="L49" s="8">
        <f>COUNTA(J49:K49)</f>
        <v>2</v>
      </c>
      <c r="M49" s="78" t="str">
        <f>IF(L49=2," ","Не заполнено")</f>
        <v> </v>
      </c>
    </row>
    <row r="50" spans="1:13" ht="12.75" customHeight="1">
      <c r="A50" s="54" t="s">
        <v>71</v>
      </c>
      <c r="B50" s="249" t="s">
        <v>92</v>
      </c>
      <c r="C50" s="250"/>
      <c r="D50" s="250"/>
      <c r="E50" s="250"/>
      <c r="F50" s="250"/>
      <c r="G50" s="250"/>
      <c r="H50" s="250"/>
      <c r="I50" s="90" t="s">
        <v>75</v>
      </c>
      <c r="J50" s="42">
        <v>52</v>
      </c>
      <c r="K50" s="43">
        <v>42</v>
      </c>
      <c r="L50" s="8">
        <f>COUNTA(J50:K50)</f>
        <v>2</v>
      </c>
      <c r="M50" s="78" t="str">
        <f>IF(L50=2," ","Не заполнено")</f>
        <v> </v>
      </c>
    </row>
    <row r="51" spans="1:13" ht="12.75" customHeight="1" thickBot="1">
      <c r="A51" s="55" t="s">
        <v>72</v>
      </c>
      <c r="B51" s="251" t="s">
        <v>93</v>
      </c>
      <c r="C51" s="252"/>
      <c r="D51" s="252"/>
      <c r="E51" s="252"/>
      <c r="F51" s="252"/>
      <c r="G51" s="252"/>
      <c r="H51" s="252"/>
      <c r="I51" s="91" t="s">
        <v>75</v>
      </c>
      <c r="J51" s="95">
        <v>11736.5</v>
      </c>
      <c r="K51" s="96">
        <v>16721.6</v>
      </c>
      <c r="L51" s="8">
        <f>COUNTA(J51:K51)</f>
        <v>2</v>
      </c>
      <c r="M51" s="78" t="str">
        <f>IF(L51=2," ","Не заполнено")</f>
        <v> </v>
      </c>
    </row>
    <row r="52" spans="1:13" ht="2.25" customHeight="1">
      <c r="A52" s="87"/>
      <c r="B52" s="88"/>
      <c r="C52" s="88"/>
      <c r="D52" s="88"/>
      <c r="E52" s="88"/>
      <c r="F52" s="88"/>
      <c r="G52" s="88"/>
      <c r="H52" s="88"/>
      <c r="I52" s="89"/>
      <c r="J52" s="97"/>
      <c r="K52" s="97"/>
      <c r="L52" s="8"/>
      <c r="M52" s="78"/>
    </row>
    <row r="53" spans="1:13" ht="15">
      <c r="A53" s="32" t="s">
        <v>44</v>
      </c>
      <c r="B53" s="33"/>
      <c r="C53" s="34" t="s">
        <v>60</v>
      </c>
      <c r="G53" s="35"/>
      <c r="H53" s="35"/>
      <c r="I53" s="36"/>
      <c r="J53" s="36"/>
      <c r="K53" s="35"/>
      <c r="M53" s="79"/>
    </row>
    <row r="54" spans="2:13" ht="15">
      <c r="B54" s="37"/>
      <c r="C54" s="37"/>
      <c r="D54" s="38"/>
      <c r="E54" s="38"/>
      <c r="F54" s="38"/>
      <c r="G54" s="39"/>
      <c r="H54" s="241" t="s">
        <v>227</v>
      </c>
      <c r="I54" s="241"/>
      <c r="J54" s="241"/>
      <c r="K54" s="241"/>
      <c r="L54" s="9">
        <f>COUNTA(H54)</f>
        <v>1</v>
      </c>
      <c r="M54" s="80" t="str">
        <f>IF(L54=1," ","Не заполнено")</f>
        <v> </v>
      </c>
    </row>
    <row r="55" spans="9:13" ht="11.25" customHeight="1">
      <c r="I55" s="242" t="s">
        <v>45</v>
      </c>
      <c r="J55" s="242"/>
      <c r="K55" s="242"/>
      <c r="L55" s="2"/>
      <c r="M55" s="2"/>
    </row>
    <row r="56" ht="5.25" customHeight="1"/>
    <row r="57" spans="1:13" ht="11.25" customHeight="1">
      <c r="A57" s="82" t="s">
        <v>46</v>
      </c>
      <c r="B57" s="1"/>
      <c r="C57" s="247" t="s">
        <v>228</v>
      </c>
      <c r="D57" s="247"/>
      <c r="E57" s="247"/>
      <c r="F57" s="247"/>
      <c r="G57" s="247"/>
      <c r="H57" s="248"/>
      <c r="I57" s="246" t="s">
        <v>227</v>
      </c>
      <c r="J57" s="241"/>
      <c r="K57" s="241"/>
      <c r="L57" s="8">
        <f>COUNTA(C57:I57)</f>
        <v>2</v>
      </c>
      <c r="M57" s="78" t="str">
        <f>IF(L57=2," ","Не заполнено")</f>
        <v> </v>
      </c>
    </row>
    <row r="58" spans="1:11" ht="12.75">
      <c r="A58" s="1"/>
      <c r="B58" s="1"/>
      <c r="C58" s="242" t="s">
        <v>47</v>
      </c>
      <c r="D58" s="242"/>
      <c r="E58" s="242"/>
      <c r="F58" s="242"/>
      <c r="G58" s="242"/>
      <c r="I58" s="242" t="s">
        <v>45</v>
      </c>
      <c r="J58" s="242"/>
      <c r="K58" s="242"/>
    </row>
    <row r="59" ht="4.5" customHeight="1"/>
    <row r="60" spans="1:13" ht="11.25" customHeight="1">
      <c r="A60" s="81" t="s">
        <v>48</v>
      </c>
      <c r="B60" s="243">
        <v>42016</v>
      </c>
      <c r="C60" s="243"/>
      <c r="D60" s="243"/>
      <c r="I60" s="86"/>
      <c r="J60" s="86"/>
      <c r="K60" s="86"/>
      <c r="L60" s="3">
        <f>COUNTA(B60)</f>
        <v>1</v>
      </c>
      <c r="M60" s="78" t="str">
        <f>IF(L60=1," ","Не заполнено")</f>
        <v> </v>
      </c>
    </row>
    <row r="61" ht="2.25" customHeight="1">
      <c r="L61" s="40">
        <f>L8+L11+L12+L13+L14+L15+L16+L17+L18+L19+L20+L21+L22+L23+L24+L26+L27+L28+L30+L31+L32+L33+L34+L36+L37+L38+L40+L41+L42+L43+L45+L47+L48+L49+L50+L51+L54+L60+L57</f>
        <v>71</v>
      </c>
    </row>
    <row r="62" spans="1:11" ht="13.5" customHeight="1">
      <c r="A62" s="244" t="str">
        <f>IF(L61=71,"Спасибо,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</row>
    <row r="63" spans="1:11" ht="12.75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</row>
    <row r="64" spans="1:11" ht="12.75" customHeight="1">
      <c r="A64" s="245">
        <f>IF(L61&lt;71,"Не заполнены ВСЕ обязательные для заполнения ячейки . Красных слов Не заполнено быть не должно! Отчет НЕ МОЖЕТ БЫТЬ ПРИНЯТ  к зачету И БУДЕТ ВОЗВРАЩЕН на доработку","")</f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</row>
    <row r="65" spans="1:11" ht="12.75">
      <c r="A65" s="245"/>
      <c r="B65" s="245"/>
      <c r="C65" s="245"/>
      <c r="D65" s="245"/>
      <c r="E65" s="245"/>
      <c r="F65" s="245"/>
      <c r="G65" s="245"/>
      <c r="H65" s="245"/>
      <c r="I65" s="245"/>
      <c r="J65" s="245"/>
      <c r="K65" s="245"/>
    </row>
    <row r="66" spans="1:11" ht="12.7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1:11" ht="12.7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1:11" ht="15" customHeight="1">
      <c r="A68" s="211" t="s">
        <v>221</v>
      </c>
      <c r="C68" s="240" t="s">
        <v>49</v>
      </c>
      <c r="D68" s="240"/>
      <c r="E68" s="240"/>
      <c r="F68" s="240"/>
      <c r="G68" s="240"/>
      <c r="H68" s="240"/>
      <c r="I68" s="240"/>
      <c r="J68" s="240"/>
      <c r="K68" s="240"/>
    </row>
    <row r="69" spans="3:11" ht="12.75">
      <c r="C69" s="240"/>
      <c r="D69" s="240"/>
      <c r="E69" s="240"/>
      <c r="F69" s="240"/>
      <c r="G69" s="240"/>
      <c r="H69" s="240"/>
      <c r="I69" s="240"/>
      <c r="J69" s="240"/>
      <c r="K69" s="240"/>
    </row>
    <row r="70" spans="3:11" ht="12.75">
      <c r="C70" s="240"/>
      <c r="D70" s="240"/>
      <c r="E70" s="240"/>
      <c r="F70" s="240"/>
      <c r="G70" s="240"/>
      <c r="H70" s="240"/>
      <c r="I70" s="240"/>
      <c r="J70" s="240"/>
      <c r="K70" s="240"/>
    </row>
    <row r="71" spans="3:11" ht="11.25" customHeight="1">
      <c r="C71" s="240"/>
      <c r="D71" s="240"/>
      <c r="E71" s="240"/>
      <c r="F71" s="240"/>
      <c r="G71" s="240"/>
      <c r="H71" s="240"/>
      <c r="I71" s="240"/>
      <c r="J71" s="240"/>
      <c r="K71" s="240"/>
    </row>
    <row r="72" spans="3:11" ht="12.75" customHeight="1" hidden="1">
      <c r="C72" s="240"/>
      <c r="D72" s="240"/>
      <c r="E72" s="240"/>
      <c r="F72" s="240"/>
      <c r="G72" s="240"/>
      <c r="H72" s="240"/>
      <c r="I72" s="240"/>
      <c r="J72" s="240"/>
      <c r="K72" s="240"/>
    </row>
    <row r="73" spans="3:11" ht="12.75" customHeight="1" hidden="1">
      <c r="C73" s="240"/>
      <c r="D73" s="240"/>
      <c r="E73" s="240"/>
      <c r="F73" s="240"/>
      <c r="G73" s="240"/>
      <c r="H73" s="240"/>
      <c r="I73" s="240"/>
      <c r="J73" s="240"/>
      <c r="K73" s="240"/>
    </row>
    <row r="74" spans="3:11" ht="12.75" customHeight="1" hidden="1">
      <c r="C74" s="240"/>
      <c r="D74" s="240"/>
      <c r="E74" s="240"/>
      <c r="F74" s="240"/>
      <c r="G74" s="240"/>
      <c r="H74" s="240"/>
      <c r="I74" s="240"/>
      <c r="J74" s="240"/>
      <c r="K74" s="240"/>
    </row>
    <row r="75" spans="3:11" ht="12.75" customHeight="1">
      <c r="C75" s="98"/>
      <c r="D75" s="98"/>
      <c r="E75" s="98"/>
      <c r="F75" s="98"/>
      <c r="G75" s="98"/>
      <c r="H75" s="98"/>
      <c r="I75" s="98"/>
      <c r="J75" s="98"/>
      <c r="K75" s="98"/>
    </row>
    <row r="76" ht="12.75">
      <c r="B76" s="2" t="s">
        <v>218</v>
      </c>
    </row>
    <row r="77" ht="12.75">
      <c r="B77" s="2" t="s">
        <v>219</v>
      </c>
    </row>
    <row r="78" ht="12.75">
      <c r="B78" s="2" t="s">
        <v>224</v>
      </c>
    </row>
    <row r="79" ht="12.75">
      <c r="B79" s="2" t="s">
        <v>223</v>
      </c>
    </row>
    <row r="80" ht="12.75">
      <c r="B80" s="2" t="s">
        <v>225</v>
      </c>
    </row>
    <row r="81" ht="12.75">
      <c r="B81" s="2" t="s">
        <v>222</v>
      </c>
    </row>
    <row r="82" ht="12.75">
      <c r="B82" s="2" t="s">
        <v>217</v>
      </c>
    </row>
    <row r="83" ht="12.75">
      <c r="B83" s="2" t="s">
        <v>220</v>
      </c>
    </row>
  </sheetData>
  <sheetProtection password="CEF0" sheet="1" selectLockedCells="1"/>
  <mergeCells count="59">
    <mergeCell ref="A8:K8"/>
    <mergeCell ref="A1:B2"/>
    <mergeCell ref="A4:K4"/>
    <mergeCell ref="A5:K5"/>
    <mergeCell ref="A6:K6"/>
    <mergeCell ref="C1:I1"/>
    <mergeCell ref="A3:K3"/>
    <mergeCell ref="B27:I27"/>
    <mergeCell ref="B16:I16"/>
    <mergeCell ref="B10:I10"/>
    <mergeCell ref="B13:I13"/>
    <mergeCell ref="B12:I12"/>
    <mergeCell ref="B11:I11"/>
    <mergeCell ref="B21:I21"/>
    <mergeCell ref="B14:I14"/>
    <mergeCell ref="B15:I15"/>
    <mergeCell ref="B17:I17"/>
    <mergeCell ref="B18:I18"/>
    <mergeCell ref="B19:I19"/>
    <mergeCell ref="B20:I20"/>
    <mergeCell ref="B25:I25"/>
    <mergeCell ref="B22:I22"/>
    <mergeCell ref="B23:I23"/>
    <mergeCell ref="B30:I30"/>
    <mergeCell ref="B38:H38"/>
    <mergeCell ref="B34:H34"/>
    <mergeCell ref="B44:H44"/>
    <mergeCell ref="B24:I24"/>
    <mergeCell ref="B29:I29"/>
    <mergeCell ref="B31:I31"/>
    <mergeCell ref="B32:I32"/>
    <mergeCell ref="B26:I26"/>
    <mergeCell ref="B28:I28"/>
    <mergeCell ref="B50:H50"/>
    <mergeCell ref="B51:H51"/>
    <mergeCell ref="I58:K58"/>
    <mergeCell ref="B45:I45"/>
    <mergeCell ref="B48:H48"/>
    <mergeCell ref="B35:H35"/>
    <mergeCell ref="B40:I40"/>
    <mergeCell ref="B43:I43"/>
    <mergeCell ref="B39:H39"/>
    <mergeCell ref="B49:H49"/>
    <mergeCell ref="C68:K74"/>
    <mergeCell ref="H54:K54"/>
    <mergeCell ref="C58:G58"/>
    <mergeCell ref="I55:K55"/>
    <mergeCell ref="B60:D60"/>
    <mergeCell ref="A62:K63"/>
    <mergeCell ref="A64:K65"/>
    <mergeCell ref="I57:K57"/>
    <mergeCell ref="C57:H57"/>
    <mergeCell ref="B46:I46"/>
    <mergeCell ref="B47:H47"/>
    <mergeCell ref="B36:I36"/>
    <mergeCell ref="B41:I41"/>
    <mergeCell ref="B37:I37"/>
    <mergeCell ref="B33:I33"/>
    <mergeCell ref="B42:I42"/>
  </mergeCells>
  <conditionalFormatting sqref="C1">
    <cfRule type="colorScale" priority="34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:B2">
    <cfRule type="cellIs" priority="21" dxfId="1" operator="equal" stopIfTrue="1">
      <formula>71</formula>
    </cfRule>
    <cfRule type="cellIs" priority="28" dxfId="0" operator="lessThan" stopIfTrue="1">
      <formula>71</formula>
    </cfRule>
  </conditionalFormatting>
  <conditionalFormatting sqref="J16">
    <cfRule type="expression" priority="11" dxfId="11" stopIfTrue="1">
      <formula>$O$16&lt;0.5</formula>
    </cfRule>
    <cfRule type="expression" priority="13" dxfId="4" stopIfTrue="1">
      <formula>$O$16=0</formula>
    </cfRule>
    <cfRule type="expression" priority="15" dxfId="3" stopIfTrue="1">
      <formula>$O$16&gt;=0.75</formula>
    </cfRule>
  </conditionalFormatting>
  <conditionalFormatting sqref="J20">
    <cfRule type="expression" priority="5" dxfId="3" stopIfTrue="1">
      <formula>$O$20&gt;0.75</formula>
    </cfRule>
    <cfRule type="expression" priority="6" dxfId="4" stopIfTrue="1">
      <formula>$O$20=0</formula>
    </cfRule>
    <cfRule type="expression" priority="7" dxfId="5" stopIfTrue="1">
      <formula>$O$20&lt;0.5</formula>
    </cfRule>
  </conditionalFormatting>
  <conditionalFormatting sqref="J24">
    <cfRule type="expression" priority="2" dxfId="5" stopIfTrue="1">
      <formula>$O$24&lt;0.5</formula>
    </cfRule>
    <cfRule type="expression" priority="3" dxfId="4" stopIfTrue="1">
      <formula>$O$24=0</formula>
    </cfRule>
    <cfRule type="expression" priority="4" dxfId="3" stopIfTrue="1">
      <formula>$O$24&gt;0.75</formula>
    </cfRule>
  </conditionalFormatting>
  <conditionalFormatting sqref="J41">
    <cfRule type="cellIs" priority="1" dxfId="14" operator="greaterThan" stopIfTrue="1">
      <formula>0</formula>
    </cfRule>
  </conditionalFormatting>
  <dataValidations count="4">
    <dataValidation operator="greaterThanOrEqual" allowBlank="1" showInputMessage="1" showErrorMessage="1" promptTitle="не забыть заполнить" prompt="ЗАПОЛНИ МЕНЯ!" errorTitle="ошибка ввода данных" error="вводится ТОЛЬКО числовое значение!" sqref="D54:E54"/>
    <dataValidation type="decimal" operator="greaterThanOrEqual" allowBlank="1" showErrorMessage="1" errorTitle="ошибка ввода данных" error="вводится ТОЛЬКО числовое значение!" sqref="J47">
      <formula1>0</formula1>
    </dataValidation>
    <dataValidation type="whole" operator="greaterThanOrEqual" allowBlank="1" showInputMessage="1" showErrorMessage="1" errorTitle="ошибка ввода данных" error="допускаются только цифровые значения" sqref="J26:K28 J11:K14 K15 J30:K34 J40:K43 J36:K38 K45 J16:K24">
      <formula1>0</formula1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B60:D60">
      <formula1>42005</formula1>
    </dataValidation>
  </dataValidations>
  <printOptions/>
  <pageMargins left="0.7874015748031497" right="0.2362204724409449" top="0.35433070866141736" bottom="0.35433070866141736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L133"/>
  <sheetViews>
    <sheetView zoomScalePageLayoutView="0" workbookViewId="0" topLeftCell="A13">
      <selection activeCell="C20" sqref="C20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64.7109375" style="0" customWidth="1"/>
    <col min="4" max="4" width="5.7109375" style="0" customWidth="1"/>
    <col min="5" max="6" width="9.140625" style="100" customWidth="1"/>
    <col min="7" max="7" width="4.57421875" style="100" hidden="1" customWidth="1"/>
    <col min="8" max="8" width="11.28125" style="100" customWidth="1"/>
    <col min="11" max="15" width="0" style="0" hidden="1" customWidth="1"/>
  </cols>
  <sheetData>
    <row r="1" ht="15.75" thickBot="1"/>
    <row r="2" spans="2:6" ht="39" thickBot="1">
      <c r="B2" s="101">
        <f>G125</f>
        <v>166</v>
      </c>
      <c r="C2" s="191" t="s">
        <v>97</v>
      </c>
      <c r="D2" s="102"/>
      <c r="E2" s="315" t="s">
        <v>98</v>
      </c>
      <c r="F2" s="316"/>
    </row>
    <row r="3" spans="2:6" ht="27.75" customHeight="1">
      <c r="B3" s="317" t="s">
        <v>187</v>
      </c>
      <c r="C3" s="317"/>
      <c r="D3" s="102"/>
      <c r="E3"/>
      <c r="F3" s="103" t="s">
        <v>99</v>
      </c>
    </row>
    <row r="4" spans="2:6" ht="44.25" customHeight="1">
      <c r="B4" s="318" t="s">
        <v>188</v>
      </c>
      <c r="C4" s="318"/>
      <c r="D4" s="319" t="s">
        <v>100</v>
      </c>
      <c r="E4" s="319"/>
      <c r="F4" s="319"/>
    </row>
    <row r="5" spans="3:7" ht="15" customHeight="1">
      <c r="C5" s="102"/>
      <c r="D5" s="104" t="s">
        <v>101</v>
      </c>
      <c r="E5"/>
      <c r="F5"/>
      <c r="G5" s="105"/>
    </row>
    <row r="6" spans="2:8" ht="30" customHeight="1">
      <c r="B6" s="320"/>
      <c r="C6" s="321"/>
      <c r="D6" s="322"/>
      <c r="E6" s="323"/>
      <c r="F6" s="324"/>
      <c r="G6" s="106">
        <f>COUNTA(#REF!)</f>
        <v>1</v>
      </c>
      <c r="H6" s="107" t="str">
        <f>IF(G6=1," ","Не заполнено")</f>
        <v> </v>
      </c>
    </row>
    <row r="7" spans="2:7" ht="15" customHeight="1">
      <c r="B7" s="108" t="s">
        <v>102</v>
      </c>
      <c r="C7" s="102"/>
      <c r="D7" s="109" t="s">
        <v>103</v>
      </c>
      <c r="F7"/>
      <c r="G7" s="105"/>
    </row>
    <row r="8" spans="2:8" ht="15" customHeight="1">
      <c r="B8" s="327" t="str">
        <f>терр!H54</f>
        <v>Павлов  Валерий  Григорьевич</v>
      </c>
      <c r="C8" s="327"/>
      <c r="D8" s="327"/>
      <c r="E8" s="327"/>
      <c r="F8" s="327"/>
      <c r="G8" s="106">
        <f>COUNTA(B8)</f>
        <v>1</v>
      </c>
      <c r="H8" s="107" t="str">
        <f>IF(G8=1," ","Не заполнено")</f>
        <v> </v>
      </c>
    </row>
    <row r="9" spans="2:7" ht="15" customHeight="1">
      <c r="B9" s="108" t="s">
        <v>104</v>
      </c>
      <c r="C9" s="102"/>
      <c r="E9"/>
      <c r="F9"/>
      <c r="G9" s="105"/>
    </row>
    <row r="10" spans="2:6" ht="20.25">
      <c r="B10" s="110"/>
      <c r="C10" s="188" t="s">
        <v>189</v>
      </c>
      <c r="D10" s="189" t="s">
        <v>190</v>
      </c>
      <c r="E10" s="190">
        <v>14</v>
      </c>
      <c r="F10" s="112" t="s">
        <v>105</v>
      </c>
    </row>
    <row r="11" spans="2:6" ht="30">
      <c r="B11" s="110"/>
      <c r="C11" s="192" t="s">
        <v>191</v>
      </c>
      <c r="D11" s="102"/>
      <c r="E11"/>
      <c r="F11" s="113"/>
    </row>
    <row r="12" spans="2:8" ht="30" customHeight="1">
      <c r="B12" s="328" t="str">
        <f>терр!A8</f>
        <v>Медведевская  районная  организация  профессионального  союза  работников  народного  образования  и  науки  Российской  Федерации</v>
      </c>
      <c r="C12" s="328"/>
      <c r="D12" s="328"/>
      <c r="E12" s="328"/>
      <c r="F12" s="328"/>
      <c r="G12" s="100">
        <f>COUNTA(B12)</f>
        <v>1</v>
      </c>
      <c r="H12" s="107" t="str">
        <f>IF(G12=1," ","Не заполнено")</f>
        <v> </v>
      </c>
    </row>
    <row r="13" spans="2:8" ht="15.75">
      <c r="B13" s="110" t="s">
        <v>106</v>
      </c>
      <c r="C13" s="102"/>
      <c r="D13" s="102"/>
      <c r="E13"/>
      <c r="F13" s="113"/>
      <c r="H13" s="107"/>
    </row>
    <row r="14" spans="2:8" ht="18.75">
      <c r="B14" s="327" t="str">
        <f>терр!I57</f>
        <v>Павлов  Валерий  Григорьевич</v>
      </c>
      <c r="C14" s="327"/>
      <c r="D14" s="327"/>
      <c r="E14" s="327"/>
      <c r="F14" s="327"/>
      <c r="G14" s="100">
        <f>COUNTA(B14)</f>
        <v>1</v>
      </c>
      <c r="H14" s="107" t="str">
        <f>IF(G14=1," ","Не заполнено")</f>
        <v> </v>
      </c>
    </row>
    <row r="15" spans="2:12" ht="15">
      <c r="B15" s="114" t="s">
        <v>186</v>
      </c>
      <c r="C15" s="102"/>
      <c r="D15" s="102"/>
      <c r="E15"/>
      <c r="F15"/>
      <c r="H15" s="107"/>
      <c r="L15" t="s">
        <v>107</v>
      </c>
    </row>
    <row r="16" spans="2:12" ht="16.5" customHeight="1">
      <c r="B16" s="110"/>
      <c r="C16" s="163" t="str">
        <f>терр!C57</f>
        <v>председатель</v>
      </c>
      <c r="D16" s="115"/>
      <c r="E16" s="115"/>
      <c r="F16"/>
      <c r="G16" s="100">
        <f>COUNTA(C16)</f>
        <v>1</v>
      </c>
      <c r="H16" s="107" t="str">
        <f>IF(G16=1," ","Не заполнено")</f>
        <v> </v>
      </c>
      <c r="L16" t="s">
        <v>108</v>
      </c>
    </row>
    <row r="17" spans="3:6" ht="15">
      <c r="C17" s="116" t="s">
        <v>109</v>
      </c>
      <c r="D17" s="115"/>
      <c r="E17" s="115"/>
      <c r="F17"/>
    </row>
    <row r="18" spans="2:8" ht="15">
      <c r="B18" s="102" t="s">
        <v>110</v>
      </c>
      <c r="C18" s="102"/>
      <c r="D18" s="102"/>
      <c r="E18"/>
      <c r="F18"/>
      <c r="H18" s="105"/>
    </row>
    <row r="19" spans="2:8" ht="15">
      <c r="B19" s="117" t="s">
        <v>111</v>
      </c>
      <c r="C19" s="118" t="s">
        <v>229</v>
      </c>
      <c r="D19" s="102"/>
      <c r="E19"/>
      <c r="F19"/>
      <c r="G19" s="106">
        <f>COUNTA(C19)</f>
        <v>1</v>
      </c>
      <c r="H19" s="107" t="str">
        <f>IF(G19=1," ","Не заполнено")</f>
        <v> </v>
      </c>
    </row>
    <row r="20" spans="1:8" ht="15">
      <c r="A20" s="117" t="s">
        <v>112</v>
      </c>
      <c r="C20" s="119">
        <v>8362582280</v>
      </c>
      <c r="D20" s="102"/>
      <c r="E20"/>
      <c r="F20"/>
      <c r="G20" s="106">
        <f>COUNTA(C20)</f>
        <v>1</v>
      </c>
      <c r="H20" s="107" t="str">
        <f>IF(G20=1," ","Не заполнено")</f>
        <v> </v>
      </c>
    </row>
    <row r="21" spans="2:8" ht="15">
      <c r="B21" s="110"/>
      <c r="C21" s="120" t="s">
        <v>113</v>
      </c>
      <c r="D21" s="102"/>
      <c r="E21"/>
      <c r="F21"/>
      <c r="G21" s="106"/>
      <c r="H21" s="121"/>
    </row>
    <row r="22" spans="2:8" ht="15">
      <c r="B22" s="110"/>
      <c r="C22" s="111" t="s">
        <v>114</v>
      </c>
      <c r="D22" s="329">
        <f>терр!B60</f>
        <v>42016</v>
      </c>
      <c r="E22" s="329"/>
      <c r="F22" s="329"/>
      <c r="G22" s="106">
        <f>COUNTA(D22)</f>
        <v>1</v>
      </c>
      <c r="H22" s="107" t="str">
        <f>IF(G22=1," ","Не заполнено")</f>
        <v> </v>
      </c>
    </row>
    <row r="23" spans="2:8" ht="8.25" customHeight="1" thickBot="1">
      <c r="B23" s="110"/>
      <c r="C23" s="102"/>
      <c r="D23" s="330"/>
      <c r="E23" s="330"/>
      <c r="F23" s="330"/>
      <c r="H23" s="105"/>
    </row>
    <row r="24" spans="2:6" ht="21" customHeight="1">
      <c r="B24" s="331"/>
      <c r="C24" s="333" t="s">
        <v>115</v>
      </c>
      <c r="D24" s="313" t="s">
        <v>116</v>
      </c>
      <c r="E24" s="122" t="str">
        <f>LEFT(B12,10)</f>
        <v>Медведевск</v>
      </c>
      <c r="F24" s="123"/>
    </row>
    <row r="25" spans="2:6" ht="21" customHeight="1" thickBot="1">
      <c r="B25" s="332"/>
      <c r="C25" s="334"/>
      <c r="D25" s="314"/>
      <c r="E25" s="124">
        <v>2014</v>
      </c>
      <c r="F25" s="125">
        <v>2013</v>
      </c>
    </row>
    <row r="26" spans="2:6" ht="33">
      <c r="B26" s="126" t="s">
        <v>117</v>
      </c>
      <c r="C26" s="127" t="s">
        <v>118</v>
      </c>
      <c r="D26" s="212">
        <v>1</v>
      </c>
      <c r="E26" s="148">
        <f>E28+E29+E30</f>
        <v>0</v>
      </c>
      <c r="F26" s="128">
        <f>F28+F29+F30</f>
        <v>0</v>
      </c>
    </row>
    <row r="27" spans="2:6" ht="16.5">
      <c r="B27" s="129"/>
      <c r="C27" s="130" t="s">
        <v>119</v>
      </c>
      <c r="D27" s="213" t="s">
        <v>120</v>
      </c>
      <c r="E27" s="138" t="s">
        <v>121</v>
      </c>
      <c r="F27" s="131" t="s">
        <v>121</v>
      </c>
    </row>
    <row r="28" spans="2:8" ht="33">
      <c r="B28" s="132" t="s">
        <v>16</v>
      </c>
      <c r="C28" s="133" t="s">
        <v>203</v>
      </c>
      <c r="D28" s="214">
        <v>2</v>
      </c>
      <c r="E28" s="223">
        <v>0</v>
      </c>
      <c r="F28" s="180">
        <v>0</v>
      </c>
      <c r="G28" s="100">
        <f aca="true" t="shared" si="0" ref="G28:G33">COUNTA(E28:F28)</f>
        <v>2</v>
      </c>
      <c r="H28" s="107" t="str">
        <f>IF(G28=2," ","Не заполнено")</f>
        <v> </v>
      </c>
    </row>
    <row r="29" spans="2:8" ht="16.5">
      <c r="B29" s="132" t="s">
        <v>20</v>
      </c>
      <c r="C29" s="133" t="s">
        <v>204</v>
      </c>
      <c r="D29" s="214">
        <v>3</v>
      </c>
      <c r="E29" s="223">
        <v>0</v>
      </c>
      <c r="F29" s="180">
        <v>0</v>
      </c>
      <c r="G29" s="100">
        <f t="shared" si="0"/>
        <v>2</v>
      </c>
      <c r="H29" s="107" t="str">
        <f aca="true" t="shared" si="1" ref="H29:H54">IF(G29=2," ","Не заполнено")</f>
        <v> </v>
      </c>
    </row>
    <row r="30" spans="2:8" ht="33.75" thickBot="1">
      <c r="B30" s="134" t="s">
        <v>22</v>
      </c>
      <c r="C30" s="135" t="s">
        <v>205</v>
      </c>
      <c r="D30" s="215">
        <v>4</v>
      </c>
      <c r="E30" s="224">
        <f>терр!J13</f>
        <v>0</v>
      </c>
      <c r="F30" s="181">
        <f>терр!K13</f>
        <v>0</v>
      </c>
      <c r="G30" s="100">
        <f t="shared" si="0"/>
        <v>2</v>
      </c>
      <c r="H30" s="107" t="str">
        <f t="shared" si="1"/>
        <v> </v>
      </c>
    </row>
    <row r="31" spans="2:8" ht="33">
      <c r="B31" s="126" t="s">
        <v>122</v>
      </c>
      <c r="C31" s="193" t="s">
        <v>124</v>
      </c>
      <c r="D31" s="216">
        <v>5</v>
      </c>
      <c r="E31" s="194">
        <f>терр!J14</f>
        <v>0</v>
      </c>
      <c r="F31" s="195">
        <f>терр!K14</f>
        <v>0</v>
      </c>
      <c r="G31" s="100">
        <f t="shared" si="0"/>
        <v>2</v>
      </c>
      <c r="H31" s="107" t="str">
        <f>IF(G31=2," ","Не заполнено")</f>
        <v> </v>
      </c>
    </row>
    <row r="32" spans="2:8" ht="16.5">
      <c r="B32" s="129"/>
      <c r="C32" s="202" t="s">
        <v>125</v>
      </c>
      <c r="D32" s="217">
        <v>6</v>
      </c>
      <c r="E32" s="178">
        <f>терр!J15</f>
        <v>0</v>
      </c>
      <c r="F32" s="179">
        <f>терр!K15</f>
        <v>0</v>
      </c>
      <c r="G32" s="100">
        <f t="shared" si="0"/>
        <v>2</v>
      </c>
      <c r="H32" s="107" t="str">
        <f t="shared" si="1"/>
        <v> </v>
      </c>
    </row>
    <row r="33" spans="2:8" ht="16.5">
      <c r="B33" s="129"/>
      <c r="C33" s="202" t="s">
        <v>126</v>
      </c>
      <c r="D33" s="217">
        <v>7</v>
      </c>
      <c r="E33" s="178">
        <f>терр!J16</f>
        <v>0</v>
      </c>
      <c r="F33" s="179">
        <f>терр!K16</f>
        <v>0</v>
      </c>
      <c r="G33" s="100">
        <f t="shared" si="0"/>
        <v>2</v>
      </c>
      <c r="H33" s="107" t="str">
        <f t="shared" si="1"/>
        <v> </v>
      </c>
    </row>
    <row r="34" spans="2:8" ht="14.25" hidden="1">
      <c r="B34" s="199"/>
      <c r="C34" s="196" t="s">
        <v>192</v>
      </c>
      <c r="D34" s="218" t="s">
        <v>120</v>
      </c>
      <c r="E34" s="153">
        <f aca="true" t="shared" si="2" ref="E34:F36">E31-(E40+E43+E46+E49+E52)</f>
        <v>-15</v>
      </c>
      <c r="F34" s="154">
        <f t="shared" si="2"/>
        <v>-2</v>
      </c>
      <c r="H34" s="107"/>
    </row>
    <row r="35" spans="2:8" ht="16.5" hidden="1">
      <c r="B35" s="200"/>
      <c r="C35" s="196" t="s">
        <v>125</v>
      </c>
      <c r="D35" s="218" t="s">
        <v>120</v>
      </c>
      <c r="E35" s="178">
        <f t="shared" si="2"/>
        <v>0</v>
      </c>
      <c r="F35" s="179">
        <f t="shared" si="2"/>
        <v>0</v>
      </c>
      <c r="H35" s="107"/>
    </row>
    <row r="36" spans="2:8" ht="16.5" hidden="1">
      <c r="B36" s="201"/>
      <c r="C36" s="196" t="s">
        <v>126</v>
      </c>
      <c r="D36" s="218" t="s">
        <v>120</v>
      </c>
      <c r="E36" s="178">
        <f t="shared" si="2"/>
        <v>0</v>
      </c>
      <c r="F36" s="179">
        <f t="shared" si="2"/>
        <v>0</v>
      </c>
      <c r="H36" s="107"/>
    </row>
    <row r="37" spans="2:8" ht="16.5" hidden="1">
      <c r="B37" s="201"/>
      <c r="C37" s="196" t="s">
        <v>14</v>
      </c>
      <c r="D37" s="218" t="s">
        <v>120</v>
      </c>
      <c r="E37" s="197">
        <f>терр!J11</f>
        <v>58</v>
      </c>
      <c r="F37" s="198">
        <f>терр!K11</f>
        <v>59</v>
      </c>
      <c r="H37" s="107"/>
    </row>
    <row r="38" spans="2:8" ht="16.5" hidden="1">
      <c r="B38" s="201"/>
      <c r="C38" s="196" t="s">
        <v>80</v>
      </c>
      <c r="D38" s="218" t="s">
        <v>120</v>
      </c>
      <c r="E38" s="197">
        <f>терр!J12</f>
        <v>2271</v>
      </c>
      <c r="F38" s="198">
        <f>терр!K12</f>
        <v>2252</v>
      </c>
      <c r="H38" s="107"/>
    </row>
    <row r="39" spans="2:6" ht="16.5">
      <c r="B39" s="129"/>
      <c r="C39" s="203" t="s">
        <v>206</v>
      </c>
      <c r="D39" s="219" t="s">
        <v>120</v>
      </c>
      <c r="E39" s="138" t="s">
        <v>121</v>
      </c>
      <c r="F39" s="131" t="s">
        <v>121</v>
      </c>
    </row>
    <row r="40" spans="2:8" ht="33">
      <c r="B40" s="132" t="s">
        <v>25</v>
      </c>
      <c r="C40" s="203" t="s">
        <v>207</v>
      </c>
      <c r="D40" s="217">
        <v>8</v>
      </c>
      <c r="E40" s="153">
        <f>терр!J26</f>
        <v>12</v>
      </c>
      <c r="F40" s="154">
        <f>терр!K26</f>
        <v>0</v>
      </c>
      <c r="G40" s="100">
        <f aca="true" t="shared" si="3" ref="G40:G54">COUNTA(E40:F40)</f>
        <v>2</v>
      </c>
      <c r="H40" s="107" t="str">
        <f t="shared" si="1"/>
        <v> </v>
      </c>
    </row>
    <row r="41" spans="2:8" ht="16.5">
      <c r="B41" s="132"/>
      <c r="C41" s="202" t="s">
        <v>125</v>
      </c>
      <c r="D41" s="217">
        <v>9</v>
      </c>
      <c r="E41" s="173">
        <v>0</v>
      </c>
      <c r="F41" s="172">
        <v>0</v>
      </c>
      <c r="G41" s="100">
        <f t="shared" si="3"/>
        <v>2</v>
      </c>
      <c r="H41" s="107" t="str">
        <f t="shared" si="1"/>
        <v> </v>
      </c>
    </row>
    <row r="42" spans="2:8" ht="16.5">
      <c r="B42" s="132"/>
      <c r="C42" s="202" t="s">
        <v>127</v>
      </c>
      <c r="D42" s="217">
        <v>10</v>
      </c>
      <c r="E42" s="173">
        <v>0</v>
      </c>
      <c r="F42" s="172">
        <v>0</v>
      </c>
      <c r="G42" s="100">
        <f t="shared" si="3"/>
        <v>2</v>
      </c>
      <c r="H42" s="107" t="str">
        <f t="shared" si="1"/>
        <v> </v>
      </c>
    </row>
    <row r="43" spans="2:8" ht="16.5">
      <c r="B43" s="132" t="s">
        <v>26</v>
      </c>
      <c r="C43" s="204" t="s">
        <v>128</v>
      </c>
      <c r="D43" s="217">
        <v>11</v>
      </c>
      <c r="E43" s="173">
        <v>0</v>
      </c>
      <c r="F43" s="172">
        <v>0</v>
      </c>
      <c r="G43" s="100">
        <f t="shared" si="3"/>
        <v>2</v>
      </c>
      <c r="H43" s="107" t="str">
        <f t="shared" si="1"/>
        <v> </v>
      </c>
    </row>
    <row r="44" spans="2:8" ht="16.5">
      <c r="B44" s="132"/>
      <c r="C44" s="202" t="s">
        <v>125</v>
      </c>
      <c r="D44" s="217">
        <v>12</v>
      </c>
      <c r="E44" s="173">
        <v>0</v>
      </c>
      <c r="F44" s="172">
        <v>0</v>
      </c>
      <c r="G44" s="100">
        <f t="shared" si="3"/>
        <v>2</v>
      </c>
      <c r="H44" s="107" t="str">
        <f t="shared" si="1"/>
        <v> </v>
      </c>
    </row>
    <row r="45" spans="2:8" ht="16.5">
      <c r="B45" s="132"/>
      <c r="C45" s="202" t="s">
        <v>129</v>
      </c>
      <c r="D45" s="217">
        <v>13</v>
      </c>
      <c r="E45" s="173">
        <v>0</v>
      </c>
      <c r="F45" s="172">
        <v>0</v>
      </c>
      <c r="G45" s="100">
        <f t="shared" si="3"/>
        <v>2</v>
      </c>
      <c r="H45" s="107" t="str">
        <f t="shared" si="1"/>
        <v> </v>
      </c>
    </row>
    <row r="46" spans="2:8" ht="33">
      <c r="B46" s="132" t="s">
        <v>2</v>
      </c>
      <c r="C46" s="204" t="s">
        <v>131</v>
      </c>
      <c r="D46" s="217">
        <v>14</v>
      </c>
      <c r="E46" s="173">
        <v>0</v>
      </c>
      <c r="F46" s="172">
        <v>0</v>
      </c>
      <c r="G46" s="100">
        <f t="shared" si="3"/>
        <v>2</v>
      </c>
      <c r="H46" s="107" t="str">
        <f t="shared" si="1"/>
        <v> </v>
      </c>
    </row>
    <row r="47" spans="2:8" ht="16.5">
      <c r="B47" s="132"/>
      <c r="C47" s="202" t="s">
        <v>125</v>
      </c>
      <c r="D47" s="217">
        <v>15</v>
      </c>
      <c r="E47" s="173">
        <v>0</v>
      </c>
      <c r="F47" s="172">
        <v>0</v>
      </c>
      <c r="G47" s="100">
        <f t="shared" si="3"/>
        <v>2</v>
      </c>
      <c r="H47" s="107" t="str">
        <f t="shared" si="1"/>
        <v> </v>
      </c>
    </row>
    <row r="48" spans="2:8" ht="16.5">
      <c r="B48" s="132"/>
      <c r="C48" s="202" t="s">
        <v>129</v>
      </c>
      <c r="D48" s="217">
        <v>16</v>
      </c>
      <c r="E48" s="173">
        <v>0</v>
      </c>
      <c r="F48" s="172">
        <v>0</v>
      </c>
      <c r="G48" s="100">
        <f t="shared" si="3"/>
        <v>2</v>
      </c>
      <c r="H48" s="107" t="str">
        <f t="shared" si="1"/>
        <v> </v>
      </c>
    </row>
    <row r="49" spans="2:8" ht="16.5">
      <c r="B49" s="132" t="s">
        <v>193</v>
      </c>
      <c r="C49" s="204" t="s">
        <v>0</v>
      </c>
      <c r="D49" s="217">
        <v>17</v>
      </c>
      <c r="E49" s="153">
        <f>терр!J27</f>
        <v>2</v>
      </c>
      <c r="F49" s="154">
        <f>терр!K27</f>
        <v>1</v>
      </c>
      <c r="G49" s="100">
        <f t="shared" si="3"/>
        <v>2</v>
      </c>
      <c r="H49" s="107" t="str">
        <f t="shared" si="1"/>
        <v> </v>
      </c>
    </row>
    <row r="50" spans="2:8" ht="16.5">
      <c r="B50" s="129"/>
      <c r="C50" s="202" t="s">
        <v>125</v>
      </c>
      <c r="D50" s="217">
        <v>18</v>
      </c>
      <c r="E50" s="173">
        <v>0</v>
      </c>
      <c r="F50" s="172">
        <v>0</v>
      </c>
      <c r="G50" s="100">
        <f t="shared" si="3"/>
        <v>2</v>
      </c>
      <c r="H50" s="107" t="str">
        <f t="shared" si="1"/>
        <v> </v>
      </c>
    </row>
    <row r="51" spans="2:8" ht="16.5">
      <c r="B51" s="129"/>
      <c r="C51" s="202" t="s">
        <v>129</v>
      </c>
      <c r="D51" s="217">
        <v>19</v>
      </c>
      <c r="E51" s="173">
        <v>0</v>
      </c>
      <c r="F51" s="172">
        <v>0</v>
      </c>
      <c r="G51" s="100">
        <f t="shared" si="3"/>
        <v>2</v>
      </c>
      <c r="H51" s="107" t="str">
        <f t="shared" si="1"/>
        <v> </v>
      </c>
    </row>
    <row r="52" spans="2:8" ht="33">
      <c r="B52" s="132" t="s">
        <v>194</v>
      </c>
      <c r="C52" s="203" t="s">
        <v>208</v>
      </c>
      <c r="D52" s="217">
        <v>20</v>
      </c>
      <c r="E52" s="153">
        <f>терр!J28</f>
        <v>1</v>
      </c>
      <c r="F52" s="154">
        <f>терр!K28</f>
        <v>1</v>
      </c>
      <c r="G52" s="100">
        <f t="shared" si="3"/>
        <v>2</v>
      </c>
      <c r="H52" s="107" t="str">
        <f t="shared" si="1"/>
        <v> </v>
      </c>
    </row>
    <row r="53" spans="2:8" ht="16.5">
      <c r="B53" s="129"/>
      <c r="C53" s="202" t="s">
        <v>125</v>
      </c>
      <c r="D53" s="217">
        <v>21</v>
      </c>
      <c r="E53" s="173">
        <v>0</v>
      </c>
      <c r="F53" s="172">
        <v>0</v>
      </c>
      <c r="G53" s="100">
        <f t="shared" si="3"/>
        <v>2</v>
      </c>
      <c r="H53" s="107" t="str">
        <f t="shared" si="1"/>
        <v> </v>
      </c>
    </row>
    <row r="54" spans="2:8" ht="17.25" thickBot="1">
      <c r="B54" s="139"/>
      <c r="C54" s="205" t="s">
        <v>129</v>
      </c>
      <c r="D54" s="220">
        <v>22</v>
      </c>
      <c r="E54" s="173">
        <v>0</v>
      </c>
      <c r="F54" s="172">
        <v>0</v>
      </c>
      <c r="G54" s="100">
        <f t="shared" si="3"/>
        <v>2</v>
      </c>
      <c r="H54" s="107" t="str">
        <f t="shared" si="1"/>
        <v> </v>
      </c>
    </row>
    <row r="55" spans="2:6" ht="33">
      <c r="B55" s="126" t="s">
        <v>123</v>
      </c>
      <c r="C55" s="127" t="s">
        <v>135</v>
      </c>
      <c r="D55" s="216">
        <v>23</v>
      </c>
      <c r="E55" s="176">
        <f>E57+E60+E63+E66+E69+E72+E75+E78+E81+E84+E87</f>
        <v>0</v>
      </c>
      <c r="F55" s="177">
        <f>F57+F60+F63+F66+F69+F72+F75+F78+F81+F84+F87+I90</f>
        <v>0</v>
      </c>
    </row>
    <row r="56" spans="2:6" ht="16.5">
      <c r="B56" s="129"/>
      <c r="C56" s="140" t="s">
        <v>136</v>
      </c>
      <c r="D56" s="219" t="s">
        <v>120</v>
      </c>
      <c r="E56" s="138" t="s">
        <v>121</v>
      </c>
      <c r="F56" s="131" t="s">
        <v>121</v>
      </c>
    </row>
    <row r="57" spans="2:8" ht="16.5">
      <c r="B57" s="129" t="s">
        <v>3</v>
      </c>
      <c r="C57" s="140" t="s">
        <v>137</v>
      </c>
      <c r="D57" s="221">
        <v>24</v>
      </c>
      <c r="E57" s="173">
        <v>0</v>
      </c>
      <c r="F57" s="172">
        <v>0</v>
      </c>
      <c r="G57" s="100">
        <f aca="true" t="shared" si="4" ref="G57:G91">COUNTA(E57:F57)</f>
        <v>2</v>
      </c>
      <c r="H57" s="107" t="str">
        <f aca="true" t="shared" si="5" ref="H57:H91">IF(G57=2," ","Не заполнено")</f>
        <v> </v>
      </c>
    </row>
    <row r="58" spans="2:8" ht="16.5">
      <c r="B58" s="129"/>
      <c r="C58" s="133" t="s">
        <v>125</v>
      </c>
      <c r="D58" s="217">
        <v>25</v>
      </c>
      <c r="E58" s="173">
        <v>0</v>
      </c>
      <c r="F58" s="172">
        <v>0</v>
      </c>
      <c r="G58" s="100">
        <f t="shared" si="4"/>
        <v>2</v>
      </c>
      <c r="H58" s="107" t="str">
        <f t="shared" si="5"/>
        <v> </v>
      </c>
    </row>
    <row r="59" spans="2:8" ht="16.5">
      <c r="B59" s="129"/>
      <c r="C59" s="133" t="s">
        <v>138</v>
      </c>
      <c r="D59" s="217">
        <v>26</v>
      </c>
      <c r="E59" s="173">
        <v>0</v>
      </c>
      <c r="F59" s="172">
        <v>0</v>
      </c>
      <c r="G59" s="100">
        <f t="shared" si="4"/>
        <v>2</v>
      </c>
      <c r="H59" s="107" t="str">
        <f t="shared" si="5"/>
        <v> </v>
      </c>
    </row>
    <row r="60" spans="2:8" ht="33">
      <c r="B60" s="129" t="s">
        <v>4</v>
      </c>
      <c r="C60" s="140" t="s">
        <v>139</v>
      </c>
      <c r="D60" s="217">
        <v>27</v>
      </c>
      <c r="E60" s="173">
        <v>0</v>
      </c>
      <c r="F60" s="172">
        <v>0</v>
      </c>
      <c r="G60" s="100">
        <f t="shared" si="4"/>
        <v>2</v>
      </c>
      <c r="H60" s="107" t="str">
        <f t="shared" si="5"/>
        <v> </v>
      </c>
    </row>
    <row r="61" spans="2:8" ht="16.5">
      <c r="B61" s="129"/>
      <c r="C61" s="133" t="s">
        <v>125</v>
      </c>
      <c r="D61" s="217">
        <v>28</v>
      </c>
      <c r="E61" s="173">
        <v>0</v>
      </c>
      <c r="F61" s="172">
        <v>0</v>
      </c>
      <c r="G61" s="100">
        <f t="shared" si="4"/>
        <v>2</v>
      </c>
      <c r="H61" s="107" t="str">
        <f t="shared" si="5"/>
        <v> </v>
      </c>
    </row>
    <row r="62" spans="2:8" ht="16.5">
      <c r="B62" s="129"/>
      <c r="C62" s="133" t="s">
        <v>129</v>
      </c>
      <c r="D62" s="217">
        <v>29</v>
      </c>
      <c r="E62" s="173">
        <v>0</v>
      </c>
      <c r="F62" s="172">
        <v>0</v>
      </c>
      <c r="G62" s="100">
        <f t="shared" si="4"/>
        <v>2</v>
      </c>
      <c r="H62" s="107" t="str">
        <f t="shared" si="5"/>
        <v> </v>
      </c>
    </row>
    <row r="63" spans="2:8" ht="33">
      <c r="B63" s="129" t="s">
        <v>5</v>
      </c>
      <c r="C63" s="130" t="s">
        <v>140</v>
      </c>
      <c r="D63" s="217">
        <v>30</v>
      </c>
      <c r="E63" s="173">
        <v>0</v>
      </c>
      <c r="F63" s="172">
        <v>0</v>
      </c>
      <c r="G63" s="100">
        <f t="shared" si="4"/>
        <v>2</v>
      </c>
      <c r="H63" s="107" t="str">
        <f t="shared" si="5"/>
        <v> </v>
      </c>
    </row>
    <row r="64" spans="2:8" ht="16.5">
      <c r="B64" s="129"/>
      <c r="C64" s="133" t="s">
        <v>125</v>
      </c>
      <c r="D64" s="217">
        <v>31</v>
      </c>
      <c r="E64" s="173">
        <v>0</v>
      </c>
      <c r="F64" s="172">
        <v>0</v>
      </c>
      <c r="G64" s="100">
        <f t="shared" si="4"/>
        <v>2</v>
      </c>
      <c r="H64" s="107" t="str">
        <f t="shared" si="5"/>
        <v> </v>
      </c>
    </row>
    <row r="65" spans="2:8" ht="16.5">
      <c r="B65" s="129"/>
      <c r="C65" s="133" t="s">
        <v>129</v>
      </c>
      <c r="D65" s="217">
        <v>32</v>
      </c>
      <c r="E65" s="173">
        <v>0</v>
      </c>
      <c r="F65" s="172">
        <v>0</v>
      </c>
      <c r="G65" s="100">
        <f t="shared" si="4"/>
        <v>2</v>
      </c>
      <c r="H65" s="107" t="str">
        <f t="shared" si="5"/>
        <v> </v>
      </c>
    </row>
    <row r="66" spans="2:8" ht="33">
      <c r="B66" s="129" t="s">
        <v>130</v>
      </c>
      <c r="C66" s="140" t="s">
        <v>141</v>
      </c>
      <c r="D66" s="217">
        <v>33</v>
      </c>
      <c r="E66" s="173">
        <v>0</v>
      </c>
      <c r="F66" s="172">
        <v>0</v>
      </c>
      <c r="G66" s="100">
        <f t="shared" si="4"/>
        <v>2</v>
      </c>
      <c r="H66" s="107" t="str">
        <f t="shared" si="5"/>
        <v> </v>
      </c>
    </row>
    <row r="67" spans="2:8" ht="16.5">
      <c r="B67" s="129"/>
      <c r="C67" s="133" t="s">
        <v>125</v>
      </c>
      <c r="D67" s="217">
        <v>34</v>
      </c>
      <c r="E67" s="173">
        <v>0</v>
      </c>
      <c r="F67" s="172">
        <v>0</v>
      </c>
      <c r="G67" s="100">
        <f t="shared" si="4"/>
        <v>2</v>
      </c>
      <c r="H67" s="107" t="str">
        <f t="shared" si="5"/>
        <v> </v>
      </c>
    </row>
    <row r="68" spans="2:8" ht="16.5">
      <c r="B68" s="129"/>
      <c r="C68" s="133" t="s">
        <v>129</v>
      </c>
      <c r="D68" s="217">
        <v>35</v>
      </c>
      <c r="E68" s="173">
        <v>0</v>
      </c>
      <c r="F68" s="172">
        <v>0</v>
      </c>
      <c r="G68" s="100">
        <f t="shared" si="4"/>
        <v>2</v>
      </c>
      <c r="H68" s="107" t="str">
        <f t="shared" si="5"/>
        <v> </v>
      </c>
    </row>
    <row r="69" spans="2:8" ht="16.5">
      <c r="B69" s="129" t="s">
        <v>132</v>
      </c>
      <c r="C69" s="140" t="s">
        <v>142</v>
      </c>
      <c r="D69" s="217">
        <v>36</v>
      </c>
      <c r="E69" s="173">
        <v>0</v>
      </c>
      <c r="F69" s="172">
        <v>0</v>
      </c>
      <c r="G69" s="100">
        <f t="shared" si="4"/>
        <v>2</v>
      </c>
      <c r="H69" s="107" t="str">
        <f t="shared" si="5"/>
        <v> </v>
      </c>
    </row>
    <row r="70" spans="2:8" ht="16.5">
      <c r="B70" s="129"/>
      <c r="C70" s="133" t="s">
        <v>125</v>
      </c>
      <c r="D70" s="217">
        <v>37</v>
      </c>
      <c r="E70" s="173">
        <v>0</v>
      </c>
      <c r="F70" s="172">
        <v>0</v>
      </c>
      <c r="G70" s="100">
        <f t="shared" si="4"/>
        <v>2</v>
      </c>
      <c r="H70" s="107" t="str">
        <f t="shared" si="5"/>
        <v> </v>
      </c>
    </row>
    <row r="71" spans="2:8" ht="16.5">
      <c r="B71" s="129"/>
      <c r="C71" s="133" t="s">
        <v>129</v>
      </c>
      <c r="D71" s="217">
        <v>38</v>
      </c>
      <c r="E71" s="173">
        <v>0</v>
      </c>
      <c r="F71" s="172">
        <v>0</v>
      </c>
      <c r="G71" s="100">
        <f t="shared" si="4"/>
        <v>2</v>
      </c>
      <c r="H71" s="107" t="str">
        <f t="shared" si="5"/>
        <v> </v>
      </c>
    </row>
    <row r="72" spans="2:8" ht="49.5">
      <c r="B72" s="129" t="s">
        <v>133</v>
      </c>
      <c r="C72" s="130" t="s">
        <v>143</v>
      </c>
      <c r="D72" s="217">
        <v>39</v>
      </c>
      <c r="E72" s="173">
        <v>0</v>
      </c>
      <c r="F72" s="172">
        <v>0</v>
      </c>
      <c r="G72" s="100">
        <f t="shared" si="4"/>
        <v>2</v>
      </c>
      <c r="H72" s="107" t="str">
        <f t="shared" si="5"/>
        <v> </v>
      </c>
    </row>
    <row r="73" spans="2:8" ht="16.5">
      <c r="B73" s="129"/>
      <c r="C73" s="133" t="s">
        <v>125</v>
      </c>
      <c r="D73" s="217">
        <v>40</v>
      </c>
      <c r="E73" s="173">
        <v>0</v>
      </c>
      <c r="F73" s="172">
        <v>0</v>
      </c>
      <c r="G73" s="100">
        <f t="shared" si="4"/>
        <v>2</v>
      </c>
      <c r="H73" s="107" t="str">
        <f t="shared" si="5"/>
        <v> </v>
      </c>
    </row>
    <row r="74" spans="2:8" ht="16.5">
      <c r="B74" s="129"/>
      <c r="C74" s="133" t="s">
        <v>129</v>
      </c>
      <c r="D74" s="217">
        <v>41</v>
      </c>
      <c r="E74" s="173">
        <v>0</v>
      </c>
      <c r="F74" s="172">
        <v>0</v>
      </c>
      <c r="G74" s="100">
        <f t="shared" si="4"/>
        <v>2</v>
      </c>
      <c r="H74" s="107" t="str">
        <f t="shared" si="5"/>
        <v> </v>
      </c>
    </row>
    <row r="75" spans="2:8" ht="16.5">
      <c r="B75" s="129" t="s">
        <v>195</v>
      </c>
      <c r="C75" s="140" t="s">
        <v>144</v>
      </c>
      <c r="D75" s="217">
        <v>42</v>
      </c>
      <c r="E75" s="173">
        <v>0</v>
      </c>
      <c r="F75" s="172">
        <v>0</v>
      </c>
      <c r="G75" s="100">
        <f t="shared" si="4"/>
        <v>2</v>
      </c>
      <c r="H75" s="107" t="str">
        <f t="shared" si="5"/>
        <v> </v>
      </c>
    </row>
    <row r="76" spans="2:8" ht="16.5">
      <c r="B76" s="129"/>
      <c r="C76" s="133" t="s">
        <v>125</v>
      </c>
      <c r="D76" s="217">
        <v>43</v>
      </c>
      <c r="E76" s="173">
        <v>0</v>
      </c>
      <c r="F76" s="172">
        <v>0</v>
      </c>
      <c r="G76" s="100">
        <f t="shared" si="4"/>
        <v>2</v>
      </c>
      <c r="H76" s="107" t="str">
        <f t="shared" si="5"/>
        <v> </v>
      </c>
    </row>
    <row r="77" spans="2:8" ht="16.5">
      <c r="B77" s="141"/>
      <c r="C77" s="133" t="s">
        <v>129</v>
      </c>
      <c r="D77" s="217">
        <v>44</v>
      </c>
      <c r="E77" s="173">
        <v>0</v>
      </c>
      <c r="F77" s="172">
        <v>0</v>
      </c>
      <c r="G77" s="100">
        <f t="shared" si="4"/>
        <v>2</v>
      </c>
      <c r="H77" s="107" t="str">
        <f t="shared" si="5"/>
        <v> </v>
      </c>
    </row>
    <row r="78" spans="2:8" ht="33">
      <c r="B78" s="129" t="s">
        <v>196</v>
      </c>
      <c r="C78" s="140" t="s">
        <v>145</v>
      </c>
      <c r="D78" s="217">
        <v>45</v>
      </c>
      <c r="E78" s="173">
        <v>0</v>
      </c>
      <c r="F78" s="172">
        <v>0</v>
      </c>
      <c r="G78" s="100">
        <f t="shared" si="4"/>
        <v>2</v>
      </c>
      <c r="H78" s="107" t="str">
        <f t="shared" si="5"/>
        <v> </v>
      </c>
    </row>
    <row r="79" spans="2:8" ht="16.5">
      <c r="B79" s="129"/>
      <c r="C79" s="133" t="s">
        <v>125</v>
      </c>
      <c r="D79" s="217">
        <v>46</v>
      </c>
      <c r="E79" s="173">
        <v>0</v>
      </c>
      <c r="F79" s="172">
        <v>0</v>
      </c>
      <c r="G79" s="100">
        <f t="shared" si="4"/>
        <v>2</v>
      </c>
      <c r="H79" s="107" t="str">
        <f t="shared" si="5"/>
        <v> </v>
      </c>
    </row>
    <row r="80" spans="2:8" ht="16.5">
      <c r="B80" s="141"/>
      <c r="C80" s="133" t="s">
        <v>129</v>
      </c>
      <c r="D80" s="217">
        <v>47</v>
      </c>
      <c r="E80" s="173">
        <v>0</v>
      </c>
      <c r="F80" s="172">
        <v>0</v>
      </c>
      <c r="G80" s="100">
        <f t="shared" si="4"/>
        <v>2</v>
      </c>
      <c r="H80" s="107" t="str">
        <f t="shared" si="5"/>
        <v> </v>
      </c>
    </row>
    <row r="81" spans="2:8" ht="33">
      <c r="B81" s="129" t="s">
        <v>197</v>
      </c>
      <c r="C81" s="140" t="s">
        <v>146</v>
      </c>
      <c r="D81" s="217">
        <v>48</v>
      </c>
      <c r="E81" s="173">
        <v>0</v>
      </c>
      <c r="F81" s="172">
        <v>0</v>
      </c>
      <c r="G81" s="100">
        <f t="shared" si="4"/>
        <v>2</v>
      </c>
      <c r="H81" s="107" t="str">
        <f t="shared" si="5"/>
        <v> </v>
      </c>
    </row>
    <row r="82" spans="2:8" ht="16.5">
      <c r="B82" s="129"/>
      <c r="C82" s="133" t="s">
        <v>125</v>
      </c>
      <c r="D82" s="217">
        <v>49</v>
      </c>
      <c r="E82" s="173">
        <v>0</v>
      </c>
      <c r="F82" s="172">
        <v>0</v>
      </c>
      <c r="G82" s="100">
        <f t="shared" si="4"/>
        <v>2</v>
      </c>
      <c r="H82" s="107" t="str">
        <f t="shared" si="5"/>
        <v> </v>
      </c>
    </row>
    <row r="83" spans="2:8" ht="16.5">
      <c r="B83" s="141"/>
      <c r="C83" s="133" t="s">
        <v>129</v>
      </c>
      <c r="D83" s="217">
        <v>50</v>
      </c>
      <c r="E83" s="173">
        <v>0</v>
      </c>
      <c r="F83" s="172">
        <v>0</v>
      </c>
      <c r="G83" s="100">
        <f t="shared" si="4"/>
        <v>2</v>
      </c>
      <c r="H83" s="107" t="str">
        <f t="shared" si="5"/>
        <v> </v>
      </c>
    </row>
    <row r="84" spans="2:8" ht="33">
      <c r="B84" s="129" t="s">
        <v>198</v>
      </c>
      <c r="C84" s="140" t="s">
        <v>147</v>
      </c>
      <c r="D84" s="217">
        <v>51</v>
      </c>
      <c r="E84" s="167">
        <v>0</v>
      </c>
      <c r="F84" s="168">
        <v>0</v>
      </c>
      <c r="G84" s="100">
        <f t="shared" si="4"/>
        <v>2</v>
      </c>
      <c r="H84" s="107" t="str">
        <f t="shared" si="5"/>
        <v> </v>
      </c>
    </row>
    <row r="85" spans="2:8" ht="16.5">
      <c r="B85" s="129"/>
      <c r="C85" s="133" t="s">
        <v>125</v>
      </c>
      <c r="D85" s="217">
        <v>52</v>
      </c>
      <c r="E85" s="167">
        <v>0</v>
      </c>
      <c r="F85" s="168">
        <v>0</v>
      </c>
      <c r="G85" s="100">
        <f t="shared" si="4"/>
        <v>2</v>
      </c>
      <c r="H85" s="107" t="str">
        <f t="shared" si="5"/>
        <v> </v>
      </c>
    </row>
    <row r="86" spans="2:8" ht="16.5">
      <c r="B86" s="141"/>
      <c r="C86" s="133" t="s">
        <v>129</v>
      </c>
      <c r="D86" s="217">
        <v>53</v>
      </c>
      <c r="E86" s="167">
        <v>0</v>
      </c>
      <c r="F86" s="168">
        <v>0</v>
      </c>
      <c r="G86" s="100">
        <f t="shared" si="4"/>
        <v>2</v>
      </c>
      <c r="H86" s="107" t="str">
        <f t="shared" si="5"/>
        <v> </v>
      </c>
    </row>
    <row r="87" spans="2:8" ht="36.75" customHeight="1">
      <c r="B87" s="129" t="s">
        <v>199</v>
      </c>
      <c r="C87" s="130" t="s">
        <v>148</v>
      </c>
      <c r="D87" s="217">
        <v>54</v>
      </c>
      <c r="E87" s="173">
        <v>0</v>
      </c>
      <c r="F87" s="172">
        <v>0</v>
      </c>
      <c r="G87" s="100">
        <f t="shared" si="4"/>
        <v>2</v>
      </c>
      <c r="H87" s="107" t="str">
        <f t="shared" si="5"/>
        <v> </v>
      </c>
    </row>
    <row r="88" spans="2:8" ht="16.5">
      <c r="B88" s="129"/>
      <c r="C88" s="133" t="s">
        <v>149</v>
      </c>
      <c r="D88" s="217">
        <v>55</v>
      </c>
      <c r="E88" s="173">
        <v>0</v>
      </c>
      <c r="F88" s="172">
        <v>0</v>
      </c>
      <c r="G88" s="100">
        <f t="shared" si="4"/>
        <v>2</v>
      </c>
      <c r="H88" s="107" t="str">
        <f t="shared" si="5"/>
        <v> </v>
      </c>
    </row>
    <row r="89" spans="2:8" ht="16.5">
      <c r="B89" s="141"/>
      <c r="C89" s="133" t="s">
        <v>129</v>
      </c>
      <c r="D89" s="217">
        <v>56</v>
      </c>
      <c r="E89" s="173">
        <v>0</v>
      </c>
      <c r="F89" s="172">
        <v>0</v>
      </c>
      <c r="G89" s="100">
        <f t="shared" si="4"/>
        <v>2</v>
      </c>
      <c r="H89" s="107" t="str">
        <f t="shared" si="5"/>
        <v> </v>
      </c>
    </row>
    <row r="90" spans="2:8" ht="16.5">
      <c r="B90" s="129"/>
      <c r="C90" s="133" t="s">
        <v>150</v>
      </c>
      <c r="D90" s="217">
        <v>57</v>
      </c>
      <c r="E90" s="173">
        <v>0</v>
      </c>
      <c r="F90" s="172">
        <v>0</v>
      </c>
      <c r="G90" s="100">
        <f t="shared" si="4"/>
        <v>2</v>
      </c>
      <c r="H90" s="107" t="str">
        <f t="shared" si="5"/>
        <v> </v>
      </c>
    </row>
    <row r="91" spans="2:8" ht="16.5">
      <c r="B91" s="129"/>
      <c r="C91" s="133" t="s">
        <v>151</v>
      </c>
      <c r="D91" s="217">
        <v>58</v>
      </c>
      <c r="E91" s="173">
        <v>0</v>
      </c>
      <c r="F91" s="172">
        <v>0</v>
      </c>
      <c r="G91" s="100">
        <f t="shared" si="4"/>
        <v>2</v>
      </c>
      <c r="H91" s="107" t="str">
        <f t="shared" si="5"/>
        <v> </v>
      </c>
    </row>
    <row r="92" spans="2:6" ht="33">
      <c r="B92" s="132"/>
      <c r="C92" s="142" t="s">
        <v>209</v>
      </c>
      <c r="D92" s="217">
        <v>59</v>
      </c>
      <c r="E92" s="143">
        <f>E58+E61+E64+E67+E70+E73+E76+E79+E82+E85+E88</f>
        <v>0</v>
      </c>
      <c r="F92" s="144">
        <f>F58+F61+F64+F67+F70+F73+F76+F79+F82+F85+F88</f>
        <v>0</v>
      </c>
    </row>
    <row r="93" spans="2:6" ht="33.75" thickBot="1">
      <c r="B93" s="134"/>
      <c r="C93" s="145" t="s">
        <v>210</v>
      </c>
      <c r="D93" s="220">
        <v>60</v>
      </c>
      <c r="E93" s="146">
        <f>E59+E62+E65+E68+E71+E74+E77+E80+E83+E86+E89</f>
        <v>0</v>
      </c>
      <c r="F93" s="147">
        <f>F59+F62+F65+F68+F71+F74+F77+F80+F83+F86+F89</f>
        <v>0</v>
      </c>
    </row>
    <row r="94" spans="2:6" ht="54" customHeight="1">
      <c r="B94" s="126" t="s">
        <v>134</v>
      </c>
      <c r="C94" s="127" t="s">
        <v>153</v>
      </c>
      <c r="D94" s="216">
        <v>61</v>
      </c>
      <c r="E94" s="148">
        <f>E96+E97+E98</f>
        <v>0</v>
      </c>
      <c r="F94" s="128">
        <f>F96+F97+F98</f>
        <v>0</v>
      </c>
    </row>
    <row r="95" spans="2:6" ht="16.5">
      <c r="B95" s="129"/>
      <c r="C95" s="133" t="s">
        <v>154</v>
      </c>
      <c r="D95" s="219" t="s">
        <v>120</v>
      </c>
      <c r="E95" s="138" t="s">
        <v>121</v>
      </c>
      <c r="F95" s="131" t="s">
        <v>121</v>
      </c>
    </row>
    <row r="96" spans="2:8" ht="16.5">
      <c r="B96" s="132" t="s">
        <v>32</v>
      </c>
      <c r="C96" s="133" t="s">
        <v>155</v>
      </c>
      <c r="D96" s="221">
        <v>62</v>
      </c>
      <c r="E96" s="173">
        <v>0</v>
      </c>
      <c r="F96" s="172">
        <v>0</v>
      </c>
      <c r="G96" s="100">
        <f>COUNTA(E96:F96)</f>
        <v>2</v>
      </c>
      <c r="H96" s="107" t="str">
        <f>IF(G96=2," ","Не заполнено")</f>
        <v> </v>
      </c>
    </row>
    <row r="97" spans="2:8" ht="16.5">
      <c r="B97" s="132" t="s">
        <v>35</v>
      </c>
      <c r="C97" s="133" t="s">
        <v>156</v>
      </c>
      <c r="D97" s="217">
        <v>63</v>
      </c>
      <c r="E97" s="173">
        <v>0</v>
      </c>
      <c r="F97" s="172">
        <v>0</v>
      </c>
      <c r="G97" s="100">
        <f>COUNTA(E97:F97)</f>
        <v>2</v>
      </c>
      <c r="H97" s="107" t="str">
        <f>IF(G97=2," ","Не заполнено")</f>
        <v> </v>
      </c>
    </row>
    <row r="98" spans="2:8" ht="17.25" thickBot="1">
      <c r="B98" s="134" t="s">
        <v>52</v>
      </c>
      <c r="C98" s="135" t="s">
        <v>158</v>
      </c>
      <c r="D98" s="220">
        <v>64</v>
      </c>
      <c r="E98" s="174">
        <v>0</v>
      </c>
      <c r="F98" s="175">
        <v>0</v>
      </c>
      <c r="G98" s="100">
        <f>COUNTA(E98:F98)</f>
        <v>2</v>
      </c>
      <c r="H98" s="107" t="str">
        <f>IF(G98=2," ","Не заполнено")</f>
        <v> </v>
      </c>
    </row>
    <row r="99" spans="2:6" ht="33">
      <c r="B99" s="126" t="s">
        <v>152</v>
      </c>
      <c r="C99" s="127" t="s">
        <v>160</v>
      </c>
      <c r="D99" s="216">
        <v>65</v>
      </c>
      <c r="E99" s="149">
        <f>E100+E101+E102</f>
        <v>0</v>
      </c>
      <c r="F99" s="150">
        <f>F100+F101+F102</f>
        <v>0</v>
      </c>
    </row>
    <row r="100" spans="2:8" ht="16.5">
      <c r="B100" s="132" t="s">
        <v>39</v>
      </c>
      <c r="C100" s="133" t="s">
        <v>161</v>
      </c>
      <c r="D100" s="217">
        <v>66</v>
      </c>
      <c r="E100" s="173">
        <v>0</v>
      </c>
      <c r="F100" s="172">
        <v>0</v>
      </c>
      <c r="G100" s="100">
        <f>COUNTA(E100:F100)</f>
        <v>2</v>
      </c>
      <c r="H100" s="107" t="str">
        <f>IF(G100=2," ","Не заполнено")</f>
        <v> </v>
      </c>
    </row>
    <row r="101" spans="2:8" ht="16.5">
      <c r="B101" s="132" t="s">
        <v>40</v>
      </c>
      <c r="C101" s="133" t="s">
        <v>162</v>
      </c>
      <c r="D101" s="217">
        <v>67</v>
      </c>
      <c r="E101" s="173">
        <v>0</v>
      </c>
      <c r="F101" s="172">
        <v>0</v>
      </c>
      <c r="G101" s="100">
        <f>COUNTA(E101:F101)</f>
        <v>2</v>
      </c>
      <c r="H101" s="107" t="str">
        <f>IF(G101=2," ","Не заполнено")</f>
        <v> </v>
      </c>
    </row>
    <row r="102" spans="2:8" ht="17.25" thickBot="1">
      <c r="B102" s="134" t="s">
        <v>157</v>
      </c>
      <c r="C102" s="135" t="s">
        <v>164</v>
      </c>
      <c r="D102" s="220">
        <v>68</v>
      </c>
      <c r="E102" s="174">
        <v>0</v>
      </c>
      <c r="F102" s="175">
        <v>0</v>
      </c>
      <c r="G102" s="100">
        <f>COUNTA(E102:F102)</f>
        <v>2</v>
      </c>
      <c r="H102" s="107" t="str">
        <f>IF(G102=2," ","Не заполнено")</f>
        <v> </v>
      </c>
    </row>
    <row r="103" spans="2:8" ht="84">
      <c r="B103" s="151" t="s">
        <v>159</v>
      </c>
      <c r="C103" s="152" t="s">
        <v>211</v>
      </c>
      <c r="D103" s="216">
        <v>69</v>
      </c>
      <c r="E103" s="153">
        <f>E105+E106+E107</f>
        <v>0</v>
      </c>
      <c r="F103" s="154">
        <f>F105+F106+F107</f>
        <v>0</v>
      </c>
      <c r="H103" s="107"/>
    </row>
    <row r="104" spans="2:6" ht="16.5">
      <c r="B104" s="155"/>
      <c r="C104" s="156" t="s">
        <v>166</v>
      </c>
      <c r="D104" s="219" t="s">
        <v>120</v>
      </c>
      <c r="E104" s="138" t="s">
        <v>121</v>
      </c>
      <c r="F104" s="131" t="s">
        <v>121</v>
      </c>
    </row>
    <row r="105" spans="2:8" ht="16.5">
      <c r="B105" s="132" t="s">
        <v>77</v>
      </c>
      <c r="C105" s="133" t="s">
        <v>168</v>
      </c>
      <c r="D105" s="221">
        <v>70</v>
      </c>
      <c r="E105" s="173">
        <v>0</v>
      </c>
      <c r="F105" s="172">
        <v>0</v>
      </c>
      <c r="G105" s="100">
        <f>COUNTA(E105:F105)</f>
        <v>2</v>
      </c>
      <c r="H105" s="107" t="str">
        <f>IF(G105=2," ","Не заполнено")</f>
        <v> </v>
      </c>
    </row>
    <row r="106" spans="2:8" ht="16.5">
      <c r="B106" s="132" t="s">
        <v>57</v>
      </c>
      <c r="C106" s="133" t="s">
        <v>169</v>
      </c>
      <c r="D106" s="217">
        <v>71</v>
      </c>
      <c r="E106" s="173">
        <v>0</v>
      </c>
      <c r="F106" s="172">
        <v>0</v>
      </c>
      <c r="G106" s="100">
        <f>COUNTA(E106:F106)</f>
        <v>2</v>
      </c>
      <c r="H106" s="107" t="str">
        <f>IF(G106=2," ","Не заполнено")</f>
        <v> </v>
      </c>
    </row>
    <row r="107" spans="2:8" ht="17.25" thickBot="1">
      <c r="B107" s="134" t="s">
        <v>163</v>
      </c>
      <c r="C107" s="135" t="s">
        <v>170</v>
      </c>
      <c r="D107" s="220">
        <v>72</v>
      </c>
      <c r="E107" s="174">
        <v>0</v>
      </c>
      <c r="F107" s="175">
        <v>0</v>
      </c>
      <c r="G107" s="100">
        <f>COUNTA(E107:F107)</f>
        <v>2</v>
      </c>
      <c r="H107" s="107" t="str">
        <f>IF(G107=2," ","Не заполнено")</f>
        <v> </v>
      </c>
    </row>
    <row r="108" spans="2:6" ht="50.25">
      <c r="B108" s="126" t="s">
        <v>165</v>
      </c>
      <c r="C108" s="152" t="s">
        <v>172</v>
      </c>
      <c r="D108" s="216">
        <v>73</v>
      </c>
      <c r="E108" s="153">
        <f>терр!J34</f>
        <v>0</v>
      </c>
      <c r="F108" s="154">
        <f>терр!K34</f>
        <v>0</v>
      </c>
    </row>
    <row r="109" spans="2:6" ht="16.5">
      <c r="B109" s="129"/>
      <c r="C109" s="133" t="s">
        <v>154</v>
      </c>
      <c r="D109" s="219" t="s">
        <v>120</v>
      </c>
      <c r="E109" s="138" t="s">
        <v>121</v>
      </c>
      <c r="F109" s="131" t="s">
        <v>121</v>
      </c>
    </row>
    <row r="110" spans="2:8" ht="16.5">
      <c r="B110" s="129"/>
      <c r="C110" s="133" t="s">
        <v>173</v>
      </c>
      <c r="D110" s="221">
        <v>74</v>
      </c>
      <c r="E110" s="225">
        <f>терр!J36</f>
        <v>0</v>
      </c>
      <c r="F110" s="164">
        <f>терр!K36</f>
        <v>0</v>
      </c>
      <c r="G110" s="100">
        <f aca="true" t="shared" si="6" ref="G110:G122">COUNTA(E110:F110)</f>
        <v>2</v>
      </c>
      <c r="H110" s="107" t="str">
        <f aca="true" t="shared" si="7" ref="H110:H122">IF(G110=2," ","Не заполнено")</f>
        <v> </v>
      </c>
    </row>
    <row r="111" spans="2:8" ht="16.5">
      <c r="B111" s="129"/>
      <c r="C111" s="133" t="s">
        <v>174</v>
      </c>
      <c r="D111" s="217">
        <v>75</v>
      </c>
      <c r="E111" s="169">
        <v>0</v>
      </c>
      <c r="F111" s="226">
        <v>0</v>
      </c>
      <c r="G111" s="100">
        <f t="shared" si="6"/>
        <v>2</v>
      </c>
      <c r="H111" s="107" t="str">
        <f t="shared" si="7"/>
        <v> </v>
      </c>
    </row>
    <row r="112" spans="2:8" ht="16.5">
      <c r="B112" s="129"/>
      <c r="C112" s="133" t="s">
        <v>175</v>
      </c>
      <c r="D112" s="217">
        <v>76</v>
      </c>
      <c r="E112" s="169">
        <v>0</v>
      </c>
      <c r="F112" s="226">
        <v>0</v>
      </c>
      <c r="G112" s="100">
        <f t="shared" si="6"/>
        <v>2</v>
      </c>
      <c r="H112" s="107" t="str">
        <f t="shared" si="7"/>
        <v> </v>
      </c>
    </row>
    <row r="113" spans="2:8" ht="17.25" thickBot="1">
      <c r="B113" s="134" t="s">
        <v>167</v>
      </c>
      <c r="C113" s="135" t="s">
        <v>177</v>
      </c>
      <c r="D113" s="220">
        <v>77</v>
      </c>
      <c r="E113" s="165">
        <f>терр!J37</f>
        <v>0</v>
      </c>
      <c r="F113" s="166">
        <f>терр!K37</f>
        <v>0</v>
      </c>
      <c r="G113" s="100">
        <f t="shared" si="6"/>
        <v>2</v>
      </c>
      <c r="H113" s="107" t="str">
        <f t="shared" si="7"/>
        <v> </v>
      </c>
    </row>
    <row r="114" spans="2:8" ht="33.75" thickBot="1">
      <c r="B114" s="126" t="s">
        <v>171</v>
      </c>
      <c r="C114" s="127" t="s">
        <v>212</v>
      </c>
      <c r="D114" s="216">
        <v>78</v>
      </c>
      <c r="E114" s="184">
        <v>0</v>
      </c>
      <c r="F114" s="185">
        <v>0</v>
      </c>
      <c r="G114" s="100">
        <f t="shared" si="6"/>
        <v>2</v>
      </c>
      <c r="H114" s="107" t="str">
        <f t="shared" si="7"/>
        <v> </v>
      </c>
    </row>
    <row r="115" spans="2:8" ht="17.25" thickBot="1">
      <c r="B115" s="134" t="s">
        <v>176</v>
      </c>
      <c r="C115" s="135" t="s">
        <v>213</v>
      </c>
      <c r="D115" s="220">
        <v>79</v>
      </c>
      <c r="E115" s="184">
        <v>0</v>
      </c>
      <c r="F115" s="185">
        <v>0</v>
      </c>
      <c r="G115" s="100">
        <f t="shared" si="6"/>
        <v>2</v>
      </c>
      <c r="H115" s="107" t="str">
        <f t="shared" si="7"/>
        <v> </v>
      </c>
    </row>
    <row r="116" spans="2:8" ht="33">
      <c r="B116" s="126" t="s">
        <v>200</v>
      </c>
      <c r="C116" s="127" t="s">
        <v>178</v>
      </c>
      <c r="D116" s="216">
        <v>80</v>
      </c>
      <c r="E116" s="167">
        <v>0</v>
      </c>
      <c r="F116" s="227">
        <v>0</v>
      </c>
      <c r="G116" s="100">
        <f t="shared" si="6"/>
        <v>2</v>
      </c>
      <c r="H116" s="107" t="str">
        <f t="shared" si="7"/>
        <v> </v>
      </c>
    </row>
    <row r="117" spans="2:8" ht="16.5">
      <c r="B117" s="132" t="s">
        <v>59</v>
      </c>
      <c r="C117" s="133" t="s">
        <v>180</v>
      </c>
      <c r="D117" s="217">
        <v>81</v>
      </c>
      <c r="E117" s="167">
        <v>0</v>
      </c>
      <c r="F117" s="168">
        <v>0</v>
      </c>
      <c r="G117" s="100">
        <f t="shared" si="6"/>
        <v>2</v>
      </c>
      <c r="H117" s="107" t="str">
        <f t="shared" si="7"/>
        <v> </v>
      </c>
    </row>
    <row r="118" spans="2:8" ht="17.25" thickBot="1">
      <c r="B118" s="134" t="s">
        <v>62</v>
      </c>
      <c r="C118" s="135" t="s">
        <v>214</v>
      </c>
      <c r="D118" s="220">
        <v>82</v>
      </c>
      <c r="E118" s="170">
        <v>0</v>
      </c>
      <c r="F118" s="171">
        <v>0</v>
      </c>
      <c r="G118" s="100">
        <f t="shared" si="6"/>
        <v>2</v>
      </c>
      <c r="H118" s="107" t="str">
        <f t="shared" si="7"/>
        <v> </v>
      </c>
    </row>
    <row r="119" spans="2:8" ht="50.25">
      <c r="B119" s="126" t="s">
        <v>201</v>
      </c>
      <c r="C119" s="127" t="s">
        <v>215</v>
      </c>
      <c r="D119" s="216">
        <v>83</v>
      </c>
      <c r="E119" s="153">
        <f>терр!J30</f>
        <v>89</v>
      </c>
      <c r="F119" s="154">
        <f>терр!K30</f>
        <v>48</v>
      </c>
      <c r="G119" s="100">
        <f t="shared" si="6"/>
        <v>2</v>
      </c>
      <c r="H119" s="107" t="str">
        <f t="shared" si="7"/>
        <v> </v>
      </c>
    </row>
    <row r="120" spans="2:8" ht="17.25" thickBot="1">
      <c r="B120" s="134" t="s">
        <v>179</v>
      </c>
      <c r="C120" s="135" t="s">
        <v>1</v>
      </c>
      <c r="D120" s="220">
        <v>84</v>
      </c>
      <c r="E120" s="186">
        <f>терр!J31</f>
        <v>84</v>
      </c>
      <c r="F120" s="187">
        <f>терр!K31</f>
        <v>36</v>
      </c>
      <c r="G120" s="100">
        <f t="shared" si="6"/>
        <v>2</v>
      </c>
      <c r="H120" s="107" t="str">
        <f t="shared" si="7"/>
        <v> </v>
      </c>
    </row>
    <row r="121" spans="2:8" ht="33.75" thickBot="1">
      <c r="B121" s="126" t="s">
        <v>202</v>
      </c>
      <c r="C121" s="127" t="s">
        <v>183</v>
      </c>
      <c r="D121" s="216">
        <v>85</v>
      </c>
      <c r="E121" s="170">
        <v>0</v>
      </c>
      <c r="F121" s="171">
        <v>0</v>
      </c>
      <c r="G121" s="100">
        <f t="shared" si="6"/>
        <v>2</v>
      </c>
      <c r="H121" s="107" t="str">
        <f t="shared" si="7"/>
        <v> </v>
      </c>
    </row>
    <row r="122" spans="2:8" ht="17.25" thickBot="1">
      <c r="B122" s="134" t="s">
        <v>181</v>
      </c>
      <c r="C122" s="135" t="s">
        <v>1</v>
      </c>
      <c r="D122" s="220">
        <v>86</v>
      </c>
      <c r="E122" s="170">
        <v>0</v>
      </c>
      <c r="F122" s="171">
        <v>0</v>
      </c>
      <c r="G122" s="100">
        <f t="shared" si="6"/>
        <v>2</v>
      </c>
      <c r="H122" s="107" t="str">
        <f t="shared" si="7"/>
        <v> </v>
      </c>
    </row>
    <row r="123" spans="2:8" ht="33.75" thickBot="1">
      <c r="B123" s="136" t="s">
        <v>182</v>
      </c>
      <c r="C123" s="137" t="s">
        <v>216</v>
      </c>
      <c r="D123" s="222">
        <v>87</v>
      </c>
      <c r="E123" s="182">
        <f>терр!J21</f>
        <v>58</v>
      </c>
      <c r="F123" s="183">
        <f>терр!K21</f>
        <v>59</v>
      </c>
      <c r="G123" s="100">
        <f>COUNTA(E123:F123)</f>
        <v>2</v>
      </c>
      <c r="H123" s="107" t="str">
        <f>IF(G123=2," ","Не заполнено")</f>
        <v> </v>
      </c>
    </row>
    <row r="124" spans="2:8" ht="39" customHeight="1">
      <c r="B124" s="157" t="s">
        <v>184</v>
      </c>
      <c r="C124" s="335" t="s">
        <v>185</v>
      </c>
      <c r="D124" s="335"/>
      <c r="E124" s="335"/>
      <c r="F124" s="335"/>
      <c r="H124" s="107"/>
    </row>
    <row r="125" spans="2:8" ht="14.25">
      <c r="B125" s="325" t="str">
        <f>IF(G125&lt;166,"Вы не заполнили все обязательные ячейки. Красных слов НЕ ЗАПОЛНЕНО быть не должно! Отчет будет возвращен на доработку без рассмотрения","   ")</f>
        <v>   </v>
      </c>
      <c r="C125" s="325"/>
      <c r="D125" s="325"/>
      <c r="E125" s="325"/>
      <c r="F125" s="158"/>
      <c r="G125" s="100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166</v>
      </c>
      <c r="H125" s="105"/>
    </row>
    <row r="126" spans="2:8" ht="14.25">
      <c r="B126" s="325"/>
      <c r="C126" s="325"/>
      <c r="D126" s="325"/>
      <c r="E126" s="325"/>
      <c r="F126" s="159"/>
      <c r="H126" s="105"/>
    </row>
    <row r="127" spans="2:8" ht="14.25">
      <c r="B127" s="326" t="str">
        <f>IF(G125=166,"Спасибо, Вы заполнили все необходимые значения. Отчет может быть отправлен, принимается к рассмотрению по существу ","   ")</f>
        <v>Спасибо, Вы заполнили все необходимые значения. Отчет может быть отправлен, принимается к рассмотрению по существу </v>
      </c>
      <c r="C127" s="326"/>
      <c r="D127" s="326"/>
      <c r="E127" s="326"/>
      <c r="F127" s="159"/>
      <c r="H127" s="105"/>
    </row>
    <row r="128" spans="2:8" ht="14.25">
      <c r="B128" s="326"/>
      <c r="C128" s="326"/>
      <c r="D128" s="326"/>
      <c r="E128" s="326"/>
      <c r="F128" s="159"/>
      <c r="H128" s="105"/>
    </row>
    <row r="129" spans="2:8" ht="14.25">
      <c r="B129" s="160"/>
      <c r="C129" s="159"/>
      <c r="D129" s="159"/>
      <c r="E129" s="159"/>
      <c r="F129" s="159"/>
      <c r="H129" s="105"/>
    </row>
    <row r="130" ht="14.25">
      <c r="C130" s="102" t="str">
        <f>C16</f>
        <v>председатель</v>
      </c>
    </row>
    <row r="131" ht="14.25">
      <c r="C131" s="102" t="str">
        <f>B14</f>
        <v>Павлов  Валерий  Григорьевич</v>
      </c>
    </row>
    <row r="132" ht="14.25">
      <c r="C132" s="161"/>
    </row>
    <row r="133" ht="14.25">
      <c r="C133" s="162" t="s">
        <v>103</v>
      </c>
    </row>
  </sheetData>
  <sheetProtection password="CAD1" sheet="1" objects="1" scenarios="1" selectLockedCells="1"/>
  <mergeCells count="17">
    <mergeCell ref="B125:E126"/>
    <mergeCell ref="B127:E128"/>
    <mergeCell ref="B8:F8"/>
    <mergeCell ref="B12:F12"/>
    <mergeCell ref="B14:F14"/>
    <mergeCell ref="D22:F22"/>
    <mergeCell ref="D23:F23"/>
    <mergeCell ref="B24:B25"/>
    <mergeCell ref="C24:C25"/>
    <mergeCell ref="C124:F124"/>
    <mergeCell ref="D24:D25"/>
    <mergeCell ref="E2:F2"/>
    <mergeCell ref="B3:C3"/>
    <mergeCell ref="B4:C4"/>
    <mergeCell ref="D4:F4"/>
    <mergeCell ref="B6:C6"/>
    <mergeCell ref="D6:F6"/>
  </mergeCells>
  <conditionalFormatting sqref="B2">
    <cfRule type="cellIs" priority="1" dxfId="15" operator="equal">
      <formula>166</formula>
    </cfRule>
    <cfRule type="cellIs" priority="2" dxfId="16" operator="lessThan">
      <formula>166</formula>
    </cfRule>
  </conditionalFormatting>
  <dataValidations count="4">
    <dataValidation type="whole" operator="greaterThanOrEqual" allowBlank="1" showInputMessage="1" showErrorMessage="1" errorTitle="ошибка ввода" error="допускается ввод только цифровых значений" sqref="E28:F30 E111:F122 E40:F54 E57:F91 E96:F98 E100:F103 E105:F107 F110 E32:F33 E36:F38">
      <formula1>0</formula1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D22:F22">
      <formula1>42005</formula1>
    </dataValidation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Валерий</cp:lastModifiedBy>
  <cp:lastPrinted>2014-10-02T10:49:20Z</cp:lastPrinted>
  <dcterms:created xsi:type="dcterms:W3CDTF">2012-12-04T07:45:29Z</dcterms:created>
  <dcterms:modified xsi:type="dcterms:W3CDTF">2015-01-12T07:35:14Z</dcterms:modified>
  <cp:category/>
  <cp:version/>
  <cp:contentType/>
  <cp:contentStatus/>
</cp:coreProperties>
</file>