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7"/>
  </bookViews>
  <sheets>
    <sheet name="Размер Оплата № 1" sheetId="1" r:id="rId1"/>
    <sheet name="Расчет № 2" sheetId="2" r:id="rId2"/>
    <sheet name="Питание № 3" sheetId="3" r:id="rId3"/>
    <sheet name="Моющие средства №4" sheetId="4" r:id="rId4"/>
    <sheet name="Медикаменты №5 " sheetId="5" r:id="rId5"/>
    <sheet name="Мягкий инвентарь №6" sheetId="6" r:id="rId6"/>
    <sheet name="Посуда №7" sheetId="7" r:id="rId7"/>
    <sheet name="Хозяйственного инвентаря №8" sheetId="8" r:id="rId8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0"/>
          </rPr>
          <t xml:space="preserve">buh4: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8"/>
            <color indexed="8"/>
            <rFont val="Tahoma"/>
            <family val="0"/>
          </rPr>
          <t xml:space="preserve">buh4:
</t>
        </r>
      </text>
    </comment>
  </commentList>
</comments>
</file>

<file path=xl/sharedStrings.xml><?xml version="1.0" encoding="utf-8"?>
<sst xmlns="http://schemas.openxmlformats.org/spreadsheetml/2006/main" count="211" uniqueCount="160">
  <si>
    <t>Приложение № 1</t>
  </si>
  <si>
    <t xml:space="preserve">                                                           к приказу  МУ «Отдел образования и по </t>
  </si>
  <si>
    <t xml:space="preserve">                                                            делам молодежи администрации</t>
  </si>
  <si>
    <t xml:space="preserve">     Мари-Турекского муниципального района» </t>
  </si>
  <si>
    <t>Размер</t>
  </si>
  <si>
    <t>родительской платы за присмотр и уход за детьми в муниципальных образовательных учреждениях, реализующих основную общеобразовательную программу дошкольного образования в Мари-Турекском муниципальном районе.</t>
  </si>
  <si>
    <t>№ п/п</t>
  </si>
  <si>
    <t>Муниципальное дошкольное образовательное учреждение</t>
  </si>
  <si>
    <t xml:space="preserve"> Размер родительской платы ( в день, руб.)</t>
  </si>
  <si>
    <t>МДОУ «Детский сад «Березка»</t>
  </si>
  <si>
    <t>МДОУ «Детский сад «Радуга»</t>
  </si>
  <si>
    <t>МДОУ  «Детский сад «Солнышко»</t>
  </si>
  <si>
    <t>МДОУ «Детский сад «Ромашка»</t>
  </si>
  <si>
    <t>МДОУ «Косолаповский детский сад «Ромашка»</t>
  </si>
  <si>
    <t xml:space="preserve">МДОУ  «Сысоевский детский сад» </t>
  </si>
  <si>
    <t>МДОУ  «Сендинский детский сад»</t>
  </si>
  <si>
    <t>МДОУ  «Ломовской детский сад»</t>
  </si>
  <si>
    <t>МДОУ  «Мосаринский детский сад»</t>
  </si>
  <si>
    <t>МДОУ  «Карлыганский детский сад»</t>
  </si>
  <si>
    <t>МДОУ   «Тат-Китнинский детский сад»</t>
  </si>
  <si>
    <t>МДОУ  «Арборский детский сад»</t>
  </si>
  <si>
    <t>МБОУ «Мари-Куптинская основная общеобразовательная школа»</t>
  </si>
  <si>
    <t>МБОУ «Мари-Биляморская средняя общеобразовательная школа им.Н.П.Венценосцева»</t>
  </si>
  <si>
    <t>МБОУ «Хлебниковская средняя общеобразовательная школа»</t>
  </si>
  <si>
    <t>МБОУ «Сардаяльская основная общеобразовательная школа»</t>
  </si>
  <si>
    <t>МБОУ «Средняя общеобразовательная школа п.Мариец»</t>
  </si>
  <si>
    <t>МБОУ «Нартасская средняя общеобразовательная школа»</t>
  </si>
  <si>
    <t>Приложение № 2</t>
  </si>
  <si>
    <t xml:space="preserve">Расчет </t>
  </si>
  <si>
    <t>размера платы взимаемой с родителей (законных представителей) за присмотр и уход за детьми в образовательных организациях (в рублях)</t>
  </si>
  <si>
    <t>Расходы</t>
  </si>
  <si>
    <t>На одного воспитанника</t>
  </si>
  <si>
    <t>Всего расходов на детей в месяц 25 чел.</t>
  </si>
  <si>
    <t xml:space="preserve"> день</t>
  </si>
  <si>
    <t>месяц 20 дн.</t>
  </si>
  <si>
    <t>1.</t>
  </si>
  <si>
    <t>Питание:</t>
  </si>
  <si>
    <t>2.</t>
  </si>
  <si>
    <t xml:space="preserve">Прочие расходы:   </t>
  </si>
  <si>
    <t>в т. ч. моющие и дезинфицирующие средства</t>
  </si>
  <si>
    <t>медикаменты</t>
  </si>
  <si>
    <t>мягкий инвентарь и обрудование для спальной и раздевалки</t>
  </si>
  <si>
    <t>посуда</t>
  </si>
  <si>
    <t>хозяйственный инвентарь</t>
  </si>
  <si>
    <t>Итого расходов:</t>
  </si>
  <si>
    <t>Приложение № 3</t>
  </si>
  <si>
    <t xml:space="preserve">Расходы по натуральным нормам питания в учреждениях </t>
  </si>
  <si>
    <t xml:space="preserve"> (нормы на 1 ребенка в месяц)   в рублях</t>
  </si>
  <si>
    <t>Наименование пищевого продукта</t>
  </si>
  <si>
    <t>Норма продукта в день                            (в грамм.)</t>
  </si>
  <si>
    <t>Кратность приема продукта в неделю</t>
  </si>
  <si>
    <t>Цена продукта (в руб.)</t>
  </si>
  <si>
    <t>Стоимость в день (в руб.)</t>
  </si>
  <si>
    <t>Стоимость в неделю (в руб.)</t>
  </si>
  <si>
    <t>Стоимость  в месяц (в руб.)</t>
  </si>
  <si>
    <t> 1</t>
  </si>
  <si>
    <t>Молоко, молочная и кисломолочные продукция</t>
  </si>
  <si>
    <t> 2</t>
  </si>
  <si>
    <t>Творог (5% - 9% м.д.ж.)</t>
  </si>
  <si>
    <t> 3</t>
  </si>
  <si>
    <t>Сметана</t>
  </si>
  <si>
    <t> 4</t>
  </si>
  <si>
    <t>Сыр</t>
  </si>
  <si>
    <t> 5</t>
  </si>
  <si>
    <t>Мясо 1-й категории</t>
  </si>
  <si>
    <t> 6</t>
  </si>
  <si>
    <t>Птица (куры, цыплята-бройлеры, индейка - потрошенная, 1 кат.)</t>
  </si>
  <si>
    <t>Субпродукты (печень, язык, сердце)</t>
  </si>
  <si>
    <t>Рыба (филе), в т.ч. филе слабо или малосоленое</t>
  </si>
  <si>
    <t>Яйцо, шт.</t>
  </si>
  <si>
    <t>Картофель</t>
  </si>
  <si>
    <t>Овощи (свежие, замороженные, консервированные), включая соленые и квашеные (не более 10% от общего количества овощей, в т.ч. томат-пюре, зелень, г</t>
  </si>
  <si>
    <t>Фрукты свежие</t>
  </si>
  <si>
    <t>Сухофрукты</t>
  </si>
  <si>
    <t>Сок фруктовые и овощные</t>
  </si>
  <si>
    <t>Витаминизированные напитки</t>
  </si>
  <si>
    <t>Хлеб ржаной</t>
  </si>
  <si>
    <t>Хлеб пшеничный</t>
  </si>
  <si>
    <t>Крупы,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</si>
  <si>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</si>
  <si>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</si>
  <si>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</si>
  <si>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</si>
  <si>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</si>
  <si>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</si>
  <si>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</si>
  <si>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</t>
  </si>
  <si>
    <t>Сахар</t>
  </si>
  <si>
    <t>Крахмал</t>
  </si>
  <si>
    <t>Соль пищевая поваренная йодированная</t>
  </si>
  <si>
    <t>ИТОГО:</t>
  </si>
  <si>
    <t>Приложение № 4</t>
  </si>
  <si>
    <t>потребности моющего средства  на 1 ребенка в месяц ( в рублях)</t>
  </si>
  <si>
    <t xml:space="preserve">Наименование </t>
  </si>
  <si>
    <t>Кол-во  на группу в месяц (25 чел.)</t>
  </si>
  <si>
    <t>Цена</t>
  </si>
  <si>
    <t>В расчете на 1 день на 1 ребенка (в рублях)</t>
  </si>
  <si>
    <t>Сумма в месяц    на 1 реб.           ( в руб.)</t>
  </si>
  <si>
    <t>Моющее средство Ника-супер, л.</t>
  </si>
  <si>
    <t>Дезинфицирующее моющее средство Ника Экстра М Профи, л.</t>
  </si>
  <si>
    <t>Дезинфицирующее средство Ника Хлор</t>
  </si>
  <si>
    <t>Чистящее средство, шт.</t>
  </si>
  <si>
    <t>Сода кальцинированная, кг.</t>
  </si>
  <si>
    <t>Отбеливатель, л.</t>
  </si>
  <si>
    <t>Мыло хозяйственное, шт.</t>
  </si>
  <si>
    <t>Мыло туалетное, шт.</t>
  </si>
  <si>
    <t>Туалетная бумага, шт.</t>
  </si>
  <si>
    <t>Салфетки бумажные, шт.</t>
  </si>
  <si>
    <t>Порошок стиральный, кг.</t>
  </si>
  <si>
    <t>Приложение № 5</t>
  </si>
  <si>
    <t>потребности моющего средства и медикаментов на 1 ребенка в месяц ( в рублях)</t>
  </si>
  <si>
    <t>Сумма в месяц    на 1 реб.                   ( в руб.)</t>
  </si>
  <si>
    <t>Медикаменты (аптечка), шт.</t>
  </si>
  <si>
    <t>Приложение № 6</t>
  </si>
  <si>
    <t>потребности мягкого инвентаря и оборудования на 1 ребенка в месяц ( в рублях)</t>
  </si>
  <si>
    <t>Кол-во на группу в месяц на 25 дет.</t>
  </si>
  <si>
    <t>Срок службы, г</t>
  </si>
  <si>
    <t>В расчете на 1 день на 1 реб. (в рублях)</t>
  </si>
  <si>
    <t>Сумма в месяц на 1 реб. (в рублях)</t>
  </si>
  <si>
    <t>Полотенце детское махровое,шт.</t>
  </si>
  <si>
    <t>Полотенце вафельное</t>
  </si>
  <si>
    <t>Комплект постельного белья, шт.</t>
  </si>
  <si>
    <t>Комплект постельных принадлежностей, шт.</t>
  </si>
  <si>
    <t>Покрывало, шт.</t>
  </si>
  <si>
    <t>Кровать детская, шт.</t>
  </si>
  <si>
    <t>ИТОГО</t>
  </si>
  <si>
    <t>Приложение № 7</t>
  </si>
  <si>
    <t>потребности по нормам посуды  на 1 ребенка в месяц ( в рублях)</t>
  </si>
  <si>
    <t>Наименование посуды</t>
  </si>
  <si>
    <t>Кол-во на группу в месяц (25 чел.)</t>
  </si>
  <si>
    <t>Срок службы, г.</t>
  </si>
  <si>
    <t>Сумма в месяц  на 1 реб.        (в руб.)</t>
  </si>
  <si>
    <t>Чашка фарфоровая</t>
  </si>
  <si>
    <t>Тарелка для 1 блюдя</t>
  </si>
  <si>
    <t>Тарелка для 2 блюдя</t>
  </si>
  <si>
    <t>Столовые приборы</t>
  </si>
  <si>
    <t>Чайник 3л.</t>
  </si>
  <si>
    <t>Подставка для столовых приборов, шт.</t>
  </si>
  <si>
    <t>Ведро с крышкой, шт.</t>
  </si>
  <si>
    <t>Таз эмалированный, шт.</t>
  </si>
  <si>
    <t>Половник, шт.</t>
  </si>
  <si>
    <t>Приложение № 8</t>
  </si>
  <si>
    <t>потребности хозяйственного инвентаря (из расчета на 1 ребенка в месяц ( в рублях))</t>
  </si>
  <si>
    <t>Наименование</t>
  </si>
  <si>
    <t>Сумма в месяц  на 1 реб.                 ( в рублях)</t>
  </si>
  <si>
    <t>Веник, шт.</t>
  </si>
  <si>
    <t>Совок, шт.</t>
  </si>
  <si>
    <t>Квач, шт.</t>
  </si>
  <si>
    <t>Ветошь, м.</t>
  </si>
  <si>
    <t>Щетка, шт.</t>
  </si>
  <si>
    <t>Швабра, шт.</t>
  </si>
  <si>
    <t>Ведро пластмассовое, шт.</t>
  </si>
  <si>
    <t>Держатель для бумаги</t>
  </si>
  <si>
    <t>Урна для мусора, шт.</t>
  </si>
  <si>
    <t xml:space="preserve">от 21 декабря  2023 г. № 317        </t>
  </si>
  <si>
    <t xml:space="preserve">от 21 декабря 2023 г. № 317        </t>
  </si>
  <si>
    <t xml:space="preserve">от 21 декабря  2023 г. № 317     </t>
  </si>
  <si>
    <t xml:space="preserve">от 21 декабря 2023 г. № 317       </t>
  </si>
  <si>
    <t xml:space="preserve">от 21 декабря  2023 г. № 317         </t>
  </si>
  <si>
    <t xml:space="preserve">от 21 декабря  2023 г. № 317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</si>
</sst>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ahoma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5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20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5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0" borderId="0" applyNumberFormat="0" applyBorder="0" applyAlignment="0" applyProtection="0"/>
    <xf numFmtId="0" fontId="33" fillId="28" borderId="0" applyNumberFormat="0" applyBorder="0" applyAlignment="0" applyProtection="0"/>
    <xf numFmtId="0" fontId="2" fillId="15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7" fillId="0" borderId="4" applyNumberFormat="0" applyFill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33" borderId="9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6" borderId="10" applyNumberFormat="0" applyFont="0" applyAlignment="0" applyProtection="0"/>
    <xf numFmtId="0" fontId="0" fillId="9" borderId="11" applyNumberFormat="0" applyAlignment="0" applyProtection="0"/>
    <xf numFmtId="9" fontId="1" fillId="0" borderId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/>
    </xf>
    <xf numFmtId="2" fontId="23" fillId="7" borderId="13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72" applyFont="1" applyAlignment="1" applyProtection="1">
      <alignment horizontal="center"/>
      <protection/>
    </xf>
    <xf numFmtId="0" fontId="19" fillId="0" borderId="0" xfId="72" applyFont="1" applyAlignment="1" applyProtection="1">
      <alignment/>
      <protection/>
    </xf>
    <xf numFmtId="0" fontId="26" fillId="0" borderId="0" xfId="72" applyFont="1" applyAlignment="1" applyProtection="1">
      <alignment horizontal="center"/>
      <protection/>
    </xf>
    <xf numFmtId="0" fontId="26" fillId="0" borderId="13" xfId="72" applyFont="1" applyBorder="1" applyAlignment="1" applyProtection="1">
      <alignment horizontal="center" wrapText="1"/>
      <protection/>
    </xf>
    <xf numFmtId="0" fontId="19" fillId="0" borderId="13" xfId="72" applyFont="1" applyBorder="1" applyAlignment="1" applyProtection="1">
      <alignment horizontal="center" wrapText="1"/>
      <protection/>
    </xf>
    <xf numFmtId="0" fontId="26" fillId="0" borderId="13" xfId="72" applyFont="1" applyBorder="1" applyAlignment="1" applyProtection="1">
      <alignment horizontal="center" vertical="top"/>
      <protection/>
    </xf>
    <xf numFmtId="0" fontId="26" fillId="7" borderId="13" xfId="72" applyFont="1" applyFill="1" applyBorder="1" applyAlignment="1" applyProtection="1">
      <alignment wrapText="1"/>
      <protection/>
    </xf>
    <xf numFmtId="0" fontId="19" fillId="7" borderId="13" xfId="72" applyFont="1" applyFill="1" applyBorder="1" applyAlignment="1" applyProtection="1">
      <alignment horizontal="right" vertical="top" wrapText="1"/>
      <protection/>
    </xf>
    <xf numFmtId="1" fontId="19" fillId="7" borderId="13" xfId="72" applyNumberFormat="1" applyFont="1" applyFill="1" applyBorder="1" applyAlignment="1" applyProtection="1">
      <alignment horizontal="right" vertical="top" wrapText="1"/>
      <protection/>
    </xf>
    <xf numFmtId="0" fontId="19" fillId="7" borderId="13" xfId="0" applyFont="1" applyFill="1" applyBorder="1" applyAlignment="1" applyProtection="1">
      <alignment horizontal="right" vertical="top" wrapText="1"/>
      <protection/>
    </xf>
    <xf numFmtId="2" fontId="19" fillId="7" borderId="13" xfId="0" applyNumberFormat="1" applyFont="1" applyFill="1" applyBorder="1" applyAlignment="1" applyProtection="1">
      <alignment horizontal="right" vertical="top" wrapText="1"/>
      <protection/>
    </xf>
    <xf numFmtId="2" fontId="19" fillId="7" borderId="13" xfId="72" applyNumberFormat="1" applyFont="1" applyFill="1" applyBorder="1" applyAlignment="1" applyProtection="1">
      <alignment horizontal="right" vertical="top" wrapText="1"/>
      <protection/>
    </xf>
    <xf numFmtId="0" fontId="26" fillId="7" borderId="13" xfId="72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13" xfId="72" applyFont="1" applyBorder="1" applyAlignment="1" applyProtection="1">
      <alignment horizontal="center" vertical="center"/>
      <protection/>
    </xf>
    <xf numFmtId="0" fontId="27" fillId="0" borderId="13" xfId="72" applyFont="1" applyBorder="1" applyAlignment="1" applyProtection="1">
      <alignment horizontal="left" vertical="center" wrapText="1"/>
      <protection/>
    </xf>
    <xf numFmtId="0" fontId="27" fillId="0" borderId="13" xfId="72" applyFont="1" applyBorder="1" applyAlignment="1" applyProtection="1">
      <alignment horizontal="right" vertical="center" wrapText="1"/>
      <protection/>
    </xf>
    <xf numFmtId="2" fontId="27" fillId="0" borderId="13" xfId="72" applyNumberFormat="1" applyFont="1" applyBorder="1" applyAlignment="1" applyProtection="1">
      <alignment horizontal="right" vertical="center" wrapText="1"/>
      <protection/>
    </xf>
    <xf numFmtId="2" fontId="28" fillId="7" borderId="13" xfId="72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vertical="center"/>
    </xf>
    <xf numFmtId="2" fontId="27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horizontal="right"/>
    </xf>
    <xf numFmtId="2" fontId="26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6" fillId="0" borderId="13" xfId="0" applyFont="1" applyBorder="1" applyAlignment="1">
      <alignment/>
    </xf>
    <xf numFmtId="0" fontId="27" fillId="0" borderId="13" xfId="0" applyFont="1" applyBorder="1" applyAlignment="1">
      <alignment/>
    </xf>
    <xf numFmtId="2" fontId="27" fillId="0" borderId="13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2" fontId="27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2" fontId="26" fillId="7" borderId="13" xfId="0" applyNumberFormat="1" applyFont="1" applyFill="1" applyBorder="1" applyAlignment="1">
      <alignment horizontal="right"/>
    </xf>
    <xf numFmtId="2" fontId="2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2" fontId="26" fillId="0" borderId="13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2" fontId="27" fillId="0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6" fillId="0" borderId="13" xfId="72" applyFont="1" applyBorder="1" applyAlignment="1" applyProtection="1">
      <alignment horizontal="center" wrapText="1"/>
      <protection/>
    </xf>
    <xf numFmtId="0" fontId="26" fillId="0" borderId="13" xfId="72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1 1" xfId="63"/>
    <cellStyle name="Заголовок 2" xfId="64"/>
    <cellStyle name="Заголовок 2 1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Плохой" xfId="73"/>
    <cellStyle name="Пояснение" xfId="74"/>
    <cellStyle name="Примечание" xfId="75"/>
    <cellStyle name="Примечание 1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5.25390625" style="1" customWidth="1"/>
    <col min="2" max="2" width="41.125" style="0" customWidth="1"/>
    <col min="3" max="3" width="31.125" style="0" customWidth="1"/>
  </cols>
  <sheetData>
    <row r="1" spans="1:3" ht="15.75">
      <c r="A1" s="2"/>
      <c r="B1" s="2"/>
      <c r="C1" s="2" t="s">
        <v>0</v>
      </c>
    </row>
    <row r="2" spans="1:3" ht="15.75">
      <c r="A2" s="2"/>
      <c r="B2" s="2"/>
      <c r="C2" s="2" t="s">
        <v>1</v>
      </c>
    </row>
    <row r="3" spans="1:3" ht="15.75">
      <c r="A3" s="2"/>
      <c r="B3" s="2"/>
      <c r="C3" s="2" t="s">
        <v>2</v>
      </c>
    </row>
    <row r="4" spans="1:3" ht="15.75">
      <c r="A4" s="2"/>
      <c r="B4" s="2"/>
      <c r="C4" s="2" t="s">
        <v>3</v>
      </c>
    </row>
    <row r="5" spans="1:3" ht="15.75">
      <c r="A5" s="2"/>
      <c r="B5" s="2"/>
      <c r="C5" s="2" t="s">
        <v>159</v>
      </c>
    </row>
    <row r="6" spans="1:3" ht="15.75">
      <c r="A6" s="2"/>
      <c r="B6" s="2"/>
      <c r="C6" s="2"/>
    </row>
    <row r="7" spans="1:3" ht="13.5" customHeight="1">
      <c r="A7" s="77" t="s">
        <v>4</v>
      </c>
      <c r="B7" s="77"/>
      <c r="C7" s="77"/>
    </row>
    <row r="8" spans="1:3" ht="60.75" customHeight="1">
      <c r="A8" s="77" t="s">
        <v>5</v>
      </c>
      <c r="B8" s="77"/>
      <c r="C8" s="77"/>
    </row>
    <row r="9" spans="1:3" ht="14.25" customHeight="1">
      <c r="A9" s="2"/>
      <c r="B9" s="2"/>
      <c r="C9" s="2"/>
    </row>
    <row r="11" spans="1:3" ht="12.75" customHeight="1">
      <c r="A11" s="78" t="s">
        <v>6</v>
      </c>
      <c r="B11" s="79" t="s">
        <v>7</v>
      </c>
      <c r="C11" s="79" t="s">
        <v>8</v>
      </c>
    </row>
    <row r="12" spans="1:3" ht="27" customHeight="1">
      <c r="A12" s="78"/>
      <c r="B12" s="79"/>
      <c r="C12" s="79"/>
    </row>
    <row r="13" spans="1:3" ht="15.75">
      <c r="A13" s="4">
        <v>1</v>
      </c>
      <c r="B13" s="5">
        <v>2</v>
      </c>
      <c r="C13" s="5">
        <v>3</v>
      </c>
    </row>
    <row r="14" spans="1:3" ht="15.75">
      <c r="A14" s="4">
        <v>1</v>
      </c>
      <c r="B14" s="6" t="s">
        <v>9</v>
      </c>
      <c r="C14" s="5">
        <v>125</v>
      </c>
    </row>
    <row r="15" spans="1:3" ht="15.75">
      <c r="A15" s="4">
        <v>2</v>
      </c>
      <c r="B15" s="6" t="s">
        <v>10</v>
      </c>
      <c r="C15" s="5">
        <v>125</v>
      </c>
    </row>
    <row r="16" spans="1:3" ht="15.75">
      <c r="A16" s="4">
        <v>3</v>
      </c>
      <c r="B16" s="6" t="s">
        <v>11</v>
      </c>
      <c r="C16" s="5">
        <v>125</v>
      </c>
    </row>
    <row r="17" spans="1:3" ht="15.75">
      <c r="A17" s="4">
        <v>4</v>
      </c>
      <c r="B17" s="6" t="s">
        <v>12</v>
      </c>
      <c r="C17" s="5">
        <v>125</v>
      </c>
    </row>
    <row r="18" spans="1:3" ht="30">
      <c r="A18" s="4">
        <v>5</v>
      </c>
      <c r="B18" s="6" t="s">
        <v>13</v>
      </c>
      <c r="C18" s="5">
        <v>125</v>
      </c>
    </row>
    <row r="19" spans="1:3" ht="15.75">
      <c r="A19" s="4">
        <v>6</v>
      </c>
      <c r="B19" s="6" t="s">
        <v>14</v>
      </c>
      <c r="C19" s="5">
        <v>125</v>
      </c>
    </row>
    <row r="20" spans="1:3" ht="15.75">
      <c r="A20" s="4">
        <v>7</v>
      </c>
      <c r="B20" s="6" t="s">
        <v>15</v>
      </c>
      <c r="C20" s="5">
        <v>125</v>
      </c>
    </row>
    <row r="21" spans="1:3" ht="15.75">
      <c r="A21" s="4">
        <v>8</v>
      </c>
      <c r="B21" s="6" t="s">
        <v>16</v>
      </c>
      <c r="C21" s="5">
        <v>125</v>
      </c>
    </row>
    <row r="22" spans="1:3" ht="15.75">
      <c r="A22" s="4">
        <v>9</v>
      </c>
      <c r="B22" s="6" t="s">
        <v>17</v>
      </c>
      <c r="C22" s="5">
        <v>125</v>
      </c>
    </row>
    <row r="23" spans="1:3" ht="15.75">
      <c r="A23" s="4">
        <v>10</v>
      </c>
      <c r="B23" s="6" t="s">
        <v>18</v>
      </c>
      <c r="C23" s="5">
        <v>125</v>
      </c>
    </row>
    <row r="24" spans="1:3" ht="15.75">
      <c r="A24" s="4">
        <v>11</v>
      </c>
      <c r="B24" s="6" t="s">
        <v>19</v>
      </c>
      <c r="C24" s="5">
        <v>125</v>
      </c>
    </row>
    <row r="25" spans="1:3" ht="15.75">
      <c r="A25" s="4">
        <v>12</v>
      </c>
      <c r="B25" s="6" t="s">
        <v>20</v>
      </c>
      <c r="C25" s="5">
        <v>125</v>
      </c>
    </row>
    <row r="26" spans="1:3" ht="30">
      <c r="A26" s="4">
        <v>13</v>
      </c>
      <c r="B26" s="6" t="s">
        <v>21</v>
      </c>
      <c r="C26" s="5">
        <v>125</v>
      </c>
    </row>
    <row r="27" spans="1:3" ht="44.25" customHeight="1">
      <c r="A27" s="4">
        <v>14</v>
      </c>
      <c r="B27" s="6" t="s">
        <v>22</v>
      </c>
      <c r="C27" s="5">
        <v>125</v>
      </c>
    </row>
    <row r="28" spans="1:3" ht="30">
      <c r="A28" s="4">
        <v>15</v>
      </c>
      <c r="B28" s="6" t="s">
        <v>23</v>
      </c>
      <c r="C28" s="5">
        <v>125</v>
      </c>
    </row>
    <row r="29" spans="1:3" ht="30">
      <c r="A29" s="4">
        <v>16</v>
      </c>
      <c r="B29" s="6" t="s">
        <v>24</v>
      </c>
      <c r="C29" s="5">
        <v>125</v>
      </c>
    </row>
    <row r="30" spans="1:3" ht="30">
      <c r="A30" s="4">
        <v>17</v>
      </c>
      <c r="B30" s="6" t="s">
        <v>25</v>
      </c>
      <c r="C30" s="5">
        <v>125</v>
      </c>
    </row>
    <row r="31" spans="1:3" ht="30">
      <c r="A31" s="4">
        <v>18</v>
      </c>
      <c r="B31" s="6" t="s">
        <v>26</v>
      </c>
      <c r="C31" s="5">
        <v>125</v>
      </c>
    </row>
  </sheetData>
  <sheetProtection selectLockedCells="1" selectUnlockedCells="1"/>
  <mergeCells count="5">
    <mergeCell ref="A7:C7"/>
    <mergeCell ref="A8:C8"/>
    <mergeCell ref="A11:A12"/>
    <mergeCell ref="B11:B12"/>
    <mergeCell ref="C11:C1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7.25390625" style="0" customWidth="1"/>
    <col min="2" max="2" width="32.25390625" style="0" customWidth="1"/>
    <col min="3" max="3" width="20.25390625" style="0" customWidth="1"/>
    <col min="4" max="4" width="19.75390625" style="0" customWidth="1"/>
    <col min="5" max="5" width="21.00390625" style="0" customWidth="1"/>
  </cols>
  <sheetData>
    <row r="1" spans="1:5" ht="15.75">
      <c r="A1" s="7"/>
      <c r="B1" s="2"/>
      <c r="C1" s="2"/>
      <c r="D1" s="2"/>
      <c r="E1" s="2" t="s">
        <v>27</v>
      </c>
    </row>
    <row r="2" spans="1:5" ht="15.75">
      <c r="A2" s="7"/>
      <c r="B2" s="2"/>
      <c r="C2" s="2"/>
      <c r="D2" s="2"/>
      <c r="E2" s="2" t="s">
        <v>1</v>
      </c>
    </row>
    <row r="3" spans="1:5" ht="15.75">
      <c r="A3" s="7"/>
      <c r="B3" s="2"/>
      <c r="C3" s="2"/>
      <c r="D3" s="2"/>
      <c r="E3" s="2" t="s">
        <v>2</v>
      </c>
    </row>
    <row r="4" spans="1:5" ht="15.75">
      <c r="A4" s="7"/>
      <c r="B4" s="2"/>
      <c r="C4" s="2"/>
      <c r="D4" s="2"/>
      <c r="E4" s="2" t="s">
        <v>3</v>
      </c>
    </row>
    <row r="5" spans="1:5" ht="15.75">
      <c r="A5" s="7"/>
      <c r="B5" s="2"/>
      <c r="C5" s="2"/>
      <c r="D5" s="2"/>
      <c r="E5" s="2" t="s">
        <v>155</v>
      </c>
    </row>
    <row r="6" spans="1:5" ht="15.75">
      <c r="A6" s="7"/>
      <c r="B6" s="7"/>
      <c r="C6" s="7"/>
      <c r="D6" s="7"/>
      <c r="E6" s="7"/>
    </row>
    <row r="7" spans="1:5" ht="24" customHeight="1">
      <c r="A7" s="81" t="s">
        <v>28</v>
      </c>
      <c r="B7" s="81"/>
      <c r="C7" s="81"/>
      <c r="D7" s="81"/>
      <c r="E7" s="81"/>
    </row>
    <row r="8" spans="1:5" ht="36" customHeight="1">
      <c r="A8" s="81" t="s">
        <v>29</v>
      </c>
      <c r="B8" s="81"/>
      <c r="C8" s="81"/>
      <c r="D8" s="81"/>
      <c r="E8" s="81"/>
    </row>
    <row r="9" spans="1:5" ht="18.75">
      <c r="A9" s="8"/>
      <c r="B9" s="8"/>
      <c r="C9" s="8"/>
      <c r="D9" s="8"/>
      <c r="E9" s="8"/>
    </row>
    <row r="10" spans="1:5" ht="18.75" customHeight="1">
      <c r="A10" s="82" t="s">
        <v>6</v>
      </c>
      <c r="B10" s="80" t="s">
        <v>30</v>
      </c>
      <c r="C10" s="80" t="s">
        <v>31</v>
      </c>
      <c r="D10" s="80"/>
      <c r="E10" s="82" t="s">
        <v>32</v>
      </c>
    </row>
    <row r="11" spans="1:5" ht="12.75" customHeight="1">
      <c r="A11" s="82"/>
      <c r="B11" s="80"/>
      <c r="C11" s="80" t="s">
        <v>33</v>
      </c>
      <c r="D11" s="82" t="s">
        <v>34</v>
      </c>
      <c r="E11" s="82"/>
    </row>
    <row r="12" spans="1:5" ht="24.75" customHeight="1">
      <c r="A12" s="82"/>
      <c r="B12" s="80"/>
      <c r="C12" s="80"/>
      <c r="D12" s="82"/>
      <c r="E12" s="82"/>
    </row>
    <row r="13" spans="1:5" ht="24.75" customHeight="1">
      <c r="A13" s="9">
        <v>1</v>
      </c>
      <c r="B13" s="10">
        <v>2</v>
      </c>
      <c r="C13" s="10">
        <v>3</v>
      </c>
      <c r="D13" s="11">
        <v>4</v>
      </c>
      <c r="E13" s="11">
        <v>5</v>
      </c>
    </row>
    <row r="14" spans="1:5" ht="18.75">
      <c r="A14" s="10" t="s">
        <v>35</v>
      </c>
      <c r="B14" s="12" t="s">
        <v>36</v>
      </c>
      <c r="C14" s="13">
        <v>106</v>
      </c>
      <c r="D14" s="14">
        <f>C14*20</f>
        <v>2120</v>
      </c>
      <c r="E14" s="15">
        <f aca="true" t="shared" si="0" ref="E14:E20">D14*25</f>
        <v>53000</v>
      </c>
    </row>
    <row r="15" spans="1:5" ht="18.75">
      <c r="A15" s="10" t="s">
        <v>37</v>
      </c>
      <c r="B15" s="12" t="s">
        <v>38</v>
      </c>
      <c r="C15" s="13">
        <f>SUM(C16:C20)</f>
        <v>19.001028571428574</v>
      </c>
      <c r="D15" s="14">
        <f>C15*20-0.02</f>
        <v>380.0005714285715</v>
      </c>
      <c r="E15" s="15">
        <f t="shared" si="0"/>
        <v>9500.014285714287</v>
      </c>
    </row>
    <row r="16" spans="1:5" ht="56.25">
      <c r="A16" s="80"/>
      <c r="B16" s="16" t="s">
        <v>39</v>
      </c>
      <c r="C16" s="13">
        <f>'Моющие средства №4'!E24</f>
        <v>7.5556</v>
      </c>
      <c r="D16" s="14">
        <f>C16*20</f>
        <v>151.112</v>
      </c>
      <c r="E16" s="15">
        <f t="shared" si="0"/>
        <v>3777.7999999999997</v>
      </c>
    </row>
    <row r="17" spans="1:5" ht="18.75">
      <c r="A17" s="80"/>
      <c r="B17" s="12" t="s">
        <v>40</v>
      </c>
      <c r="C17" s="13">
        <f>'Медикаменты №5 '!E14</f>
        <v>0.6</v>
      </c>
      <c r="D17" s="14">
        <f>C17*20</f>
        <v>12</v>
      </c>
      <c r="E17" s="15">
        <f t="shared" si="0"/>
        <v>300</v>
      </c>
    </row>
    <row r="18" spans="1:5" ht="56.25">
      <c r="A18" s="80"/>
      <c r="B18" s="16" t="s">
        <v>41</v>
      </c>
      <c r="C18" s="13">
        <f>'Мягкий инвентарь №6'!F18</f>
        <v>8.871428571428572</v>
      </c>
      <c r="D18" s="14">
        <f>C18*20</f>
        <v>177.42857142857144</v>
      </c>
      <c r="E18" s="15">
        <f t="shared" si="0"/>
        <v>4435.714285714286</v>
      </c>
    </row>
    <row r="19" spans="1:5" ht="18.75">
      <c r="A19" s="80"/>
      <c r="B19" s="12" t="s">
        <v>42</v>
      </c>
      <c r="C19" s="13">
        <f>'Посуда №7'!F22</f>
        <v>1.6039999999999999</v>
      </c>
      <c r="D19" s="14">
        <f>C19*20</f>
        <v>32.08</v>
      </c>
      <c r="E19" s="15">
        <f t="shared" si="0"/>
        <v>802</v>
      </c>
    </row>
    <row r="20" spans="1:5" ht="18.75">
      <c r="A20" s="80"/>
      <c r="B20" s="12" t="s">
        <v>43</v>
      </c>
      <c r="C20" s="13">
        <f>'Хозяйственного инвентаря №8'!F22</f>
        <v>0.37</v>
      </c>
      <c r="D20" s="14">
        <f>C20*20</f>
        <v>7.4</v>
      </c>
      <c r="E20" s="15">
        <f t="shared" si="0"/>
        <v>185</v>
      </c>
    </row>
    <row r="21" spans="1:5" s="17" customFormat="1" ht="18.75">
      <c r="A21" s="80" t="s">
        <v>44</v>
      </c>
      <c r="B21" s="80"/>
      <c r="C21" s="13">
        <f>C14+C15</f>
        <v>125.00102857142858</v>
      </c>
      <c r="D21" s="14">
        <f>D14+D15</f>
        <v>2500.0005714285717</v>
      </c>
      <c r="E21" s="14">
        <f>E14+E15-0.01</f>
        <v>62500.00428571428</v>
      </c>
    </row>
  </sheetData>
  <sheetProtection selectLockedCells="1" selectUnlockedCells="1"/>
  <mergeCells count="10">
    <mergeCell ref="A16:A20"/>
    <mergeCell ref="A21:B21"/>
    <mergeCell ref="A7:E7"/>
    <mergeCell ref="A8:E8"/>
    <mergeCell ref="A10:A12"/>
    <mergeCell ref="B10:B12"/>
    <mergeCell ref="C10:D10"/>
    <mergeCell ref="E10:E12"/>
    <mergeCell ref="C11:C12"/>
    <mergeCell ref="D11:D12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D10" sqref="D10:D11"/>
    </sheetView>
  </sheetViews>
  <sheetFormatPr defaultColWidth="9.00390625" defaultRowHeight="12.75"/>
  <cols>
    <col min="1" max="1" width="6.25390625" style="1" customWidth="1"/>
    <col min="2" max="2" width="31.25390625" style="0" customWidth="1"/>
    <col min="3" max="3" width="15.625" style="0" customWidth="1"/>
    <col min="4" max="4" width="14.625" style="0" customWidth="1"/>
    <col min="5" max="5" width="14.375" style="0" customWidth="1"/>
    <col min="6" max="6" width="15.25390625" style="0" customWidth="1"/>
    <col min="7" max="7" width="15.875" style="0" customWidth="1"/>
    <col min="8" max="8" width="16.625" style="0" customWidth="1"/>
    <col min="11" max="11" width="9.625" style="0" customWidth="1"/>
  </cols>
  <sheetData>
    <row r="1" spans="1:8" ht="15.75">
      <c r="A1" s="18"/>
      <c r="B1" s="19"/>
      <c r="C1" s="19"/>
      <c r="D1" s="20"/>
      <c r="E1" s="20"/>
      <c r="F1" s="20"/>
      <c r="G1" s="20"/>
      <c r="H1" s="20" t="s">
        <v>45</v>
      </c>
    </row>
    <row r="2" spans="1:8" ht="15.75">
      <c r="A2" s="18"/>
      <c r="B2" s="19"/>
      <c r="C2" s="19"/>
      <c r="D2" s="20"/>
      <c r="E2" s="20"/>
      <c r="F2" s="20"/>
      <c r="G2" s="20"/>
      <c r="H2" s="20" t="s">
        <v>1</v>
      </c>
    </row>
    <row r="3" spans="1:8" ht="15.75">
      <c r="A3" s="18"/>
      <c r="B3" s="19"/>
      <c r="C3" s="19"/>
      <c r="D3" s="20"/>
      <c r="E3" s="20"/>
      <c r="F3" s="20"/>
      <c r="G3" s="20"/>
      <c r="H3" s="20" t="s">
        <v>2</v>
      </c>
    </row>
    <row r="4" spans="1:8" ht="15.75">
      <c r="A4" s="18"/>
      <c r="B4" s="19"/>
      <c r="C4" s="19"/>
      <c r="D4" s="20"/>
      <c r="E4" s="20"/>
      <c r="F4" s="20"/>
      <c r="G4" s="20"/>
      <c r="H4" s="20" t="s">
        <v>3</v>
      </c>
    </row>
    <row r="5" spans="1:8" ht="15.75" customHeight="1">
      <c r="A5" s="18"/>
      <c r="B5" s="19"/>
      <c r="C5" s="19"/>
      <c r="D5" s="20"/>
      <c r="E5" s="20"/>
      <c r="F5" s="20"/>
      <c r="G5" s="83" t="s">
        <v>154</v>
      </c>
      <c r="H5" s="83"/>
    </row>
    <row r="6" spans="1:8" ht="15.75">
      <c r="A6" s="18"/>
      <c r="B6" s="19"/>
      <c r="C6" s="19"/>
      <c r="D6" s="19"/>
      <c r="E6" s="19"/>
      <c r="F6" s="19"/>
      <c r="G6" s="19"/>
      <c r="H6" s="19"/>
    </row>
    <row r="7" spans="1:8" ht="15.75">
      <c r="A7" s="21"/>
      <c r="B7" s="22"/>
      <c r="C7" s="22"/>
      <c r="D7" s="23" t="s">
        <v>46</v>
      </c>
      <c r="E7" s="22"/>
      <c r="F7" s="22"/>
      <c r="G7" s="22"/>
      <c r="H7" s="22"/>
    </row>
    <row r="8" spans="1:8" ht="15.75">
      <c r="A8" s="21"/>
      <c r="B8" s="22"/>
      <c r="C8" s="22"/>
      <c r="D8" s="23" t="s">
        <v>47</v>
      </c>
      <c r="E8" s="22"/>
      <c r="F8" s="22"/>
      <c r="G8" s="22"/>
      <c r="H8" s="22"/>
    </row>
    <row r="9" spans="1:8" ht="15.75">
      <c r="A9" s="19"/>
      <c r="B9" s="19"/>
      <c r="C9" s="19"/>
      <c r="D9" s="19"/>
      <c r="E9" s="19"/>
      <c r="F9" s="19"/>
      <c r="G9" s="19"/>
      <c r="H9" s="19"/>
    </row>
    <row r="10" spans="1:8" ht="55.5" customHeight="1">
      <c r="A10" s="84" t="s">
        <v>6</v>
      </c>
      <c r="B10" s="84" t="s">
        <v>48</v>
      </c>
      <c r="C10" s="84" t="s">
        <v>49</v>
      </c>
      <c r="D10" s="84" t="s">
        <v>50</v>
      </c>
      <c r="E10" s="85" t="s">
        <v>51</v>
      </c>
      <c r="F10" s="85" t="s">
        <v>52</v>
      </c>
      <c r="G10" s="85" t="s">
        <v>53</v>
      </c>
      <c r="H10" s="85" t="s">
        <v>54</v>
      </c>
    </row>
    <row r="11" spans="1:8" ht="12.75" customHeight="1">
      <c r="A11" s="84"/>
      <c r="B11" s="84"/>
      <c r="C11" s="84"/>
      <c r="D11" s="84"/>
      <c r="E11" s="85"/>
      <c r="F11" s="85"/>
      <c r="G11" s="85"/>
      <c r="H11" s="85"/>
    </row>
    <row r="12" spans="1:8" ht="15.75">
      <c r="A12" s="24">
        <v>1</v>
      </c>
      <c r="B12" s="24">
        <v>2</v>
      </c>
      <c r="C12" s="24">
        <v>3</v>
      </c>
      <c r="D12" s="24">
        <v>4</v>
      </c>
      <c r="E12" s="25">
        <v>5</v>
      </c>
      <c r="F12" s="25">
        <v>6</v>
      </c>
      <c r="G12" s="25">
        <v>7</v>
      </c>
      <c r="H12" s="25">
        <v>8</v>
      </c>
    </row>
    <row r="13" spans="1:8" ht="38.25" customHeight="1">
      <c r="A13" s="26" t="s">
        <v>55</v>
      </c>
      <c r="B13" s="27" t="s">
        <v>56</v>
      </c>
      <c r="C13" s="28">
        <v>315</v>
      </c>
      <c r="D13" s="29">
        <v>5</v>
      </c>
      <c r="E13" s="30">
        <v>56</v>
      </c>
      <c r="F13" s="31">
        <f aca="true" t="shared" si="0" ref="F13:F41">C13/1000*E13</f>
        <v>17.64</v>
      </c>
      <c r="G13" s="32">
        <f aca="true" t="shared" si="1" ref="G13:G42">F13*D13</f>
        <v>88.2</v>
      </c>
      <c r="H13" s="32">
        <f aca="true" t="shared" si="2" ref="H13:H42">G13*4</f>
        <v>352.8</v>
      </c>
    </row>
    <row r="14" spans="1:8" ht="18.75" customHeight="1">
      <c r="A14" s="26" t="s">
        <v>57</v>
      </c>
      <c r="B14" s="33" t="s">
        <v>58</v>
      </c>
      <c r="C14" s="28">
        <v>26</v>
      </c>
      <c r="D14" s="29">
        <v>3</v>
      </c>
      <c r="E14" s="30">
        <v>270</v>
      </c>
      <c r="F14" s="31">
        <f t="shared" si="0"/>
        <v>7.02</v>
      </c>
      <c r="G14" s="32">
        <f t="shared" si="1"/>
        <v>21.06</v>
      </c>
      <c r="H14" s="32">
        <f t="shared" si="2"/>
        <v>84.24</v>
      </c>
    </row>
    <row r="15" spans="1:8" ht="20.25" customHeight="1">
      <c r="A15" s="26" t="s">
        <v>59</v>
      </c>
      <c r="B15" s="33" t="s">
        <v>60</v>
      </c>
      <c r="C15" s="28">
        <v>8</v>
      </c>
      <c r="D15" s="29">
        <v>2</v>
      </c>
      <c r="E15" s="30">
        <v>220</v>
      </c>
      <c r="F15" s="31">
        <f t="shared" si="0"/>
        <v>1.76</v>
      </c>
      <c r="G15" s="32">
        <f t="shared" si="1"/>
        <v>3.52</v>
      </c>
      <c r="H15" s="32">
        <f t="shared" si="2"/>
        <v>14.08</v>
      </c>
    </row>
    <row r="16" spans="1:8" ht="21" customHeight="1">
      <c r="A16" s="26" t="s">
        <v>61</v>
      </c>
      <c r="B16" s="33" t="s">
        <v>62</v>
      </c>
      <c r="C16" s="28">
        <v>4</v>
      </c>
      <c r="D16" s="29">
        <v>3</v>
      </c>
      <c r="E16" s="30">
        <v>500</v>
      </c>
      <c r="F16" s="31">
        <f t="shared" si="0"/>
        <v>2</v>
      </c>
      <c r="G16" s="32">
        <f t="shared" si="1"/>
        <v>6</v>
      </c>
      <c r="H16" s="32">
        <f t="shared" si="2"/>
        <v>24</v>
      </c>
    </row>
    <row r="17" spans="1:8" ht="21" customHeight="1">
      <c r="A17" s="26" t="s">
        <v>63</v>
      </c>
      <c r="B17" s="33" t="s">
        <v>64</v>
      </c>
      <c r="C17" s="28">
        <v>39</v>
      </c>
      <c r="D17" s="29">
        <v>5</v>
      </c>
      <c r="E17" s="30">
        <v>470</v>
      </c>
      <c r="F17" s="31">
        <f t="shared" si="0"/>
        <v>18.33</v>
      </c>
      <c r="G17" s="32">
        <f t="shared" si="1"/>
        <v>91.64999999999999</v>
      </c>
      <c r="H17" s="32">
        <f t="shared" si="2"/>
        <v>366.59999999999997</v>
      </c>
    </row>
    <row r="18" spans="1:8" ht="43.5" customHeight="1">
      <c r="A18" s="26" t="s">
        <v>65</v>
      </c>
      <c r="B18" s="33" t="s">
        <v>66</v>
      </c>
      <c r="C18" s="28">
        <v>17</v>
      </c>
      <c r="D18" s="29">
        <v>3</v>
      </c>
      <c r="E18" s="30">
        <v>100</v>
      </c>
      <c r="F18" s="31">
        <f t="shared" si="0"/>
        <v>1.7000000000000002</v>
      </c>
      <c r="G18" s="32">
        <f t="shared" si="1"/>
        <v>5.1000000000000005</v>
      </c>
      <c r="H18" s="32">
        <f t="shared" si="2"/>
        <v>20.400000000000002</v>
      </c>
    </row>
    <row r="19" spans="1:8" ht="31.5">
      <c r="A19" s="26">
        <v>7</v>
      </c>
      <c r="B19" s="33" t="s">
        <v>67</v>
      </c>
      <c r="C19" s="28">
        <v>17</v>
      </c>
      <c r="D19" s="29">
        <v>2</v>
      </c>
      <c r="E19" s="30">
        <v>100</v>
      </c>
      <c r="F19" s="31">
        <f t="shared" si="0"/>
        <v>1.7000000000000002</v>
      </c>
      <c r="G19" s="32">
        <f t="shared" si="1"/>
        <v>3.4000000000000004</v>
      </c>
      <c r="H19" s="32">
        <f t="shared" si="2"/>
        <v>13.600000000000001</v>
      </c>
    </row>
    <row r="20" spans="1:8" ht="32.25" customHeight="1">
      <c r="A20" s="26">
        <v>8</v>
      </c>
      <c r="B20" s="33" t="s">
        <v>68</v>
      </c>
      <c r="C20" s="28">
        <v>26</v>
      </c>
      <c r="D20" s="29">
        <v>3</v>
      </c>
      <c r="E20" s="30">
        <v>200</v>
      </c>
      <c r="F20" s="31">
        <f t="shared" si="0"/>
        <v>5.2</v>
      </c>
      <c r="G20" s="32">
        <f t="shared" si="1"/>
        <v>15.600000000000001</v>
      </c>
      <c r="H20" s="32">
        <f t="shared" si="2"/>
        <v>62.400000000000006</v>
      </c>
    </row>
    <row r="21" spans="1:8" ht="26.25" customHeight="1">
      <c r="A21" s="26">
        <v>9</v>
      </c>
      <c r="B21" s="33" t="s">
        <v>69</v>
      </c>
      <c r="C21" s="28">
        <v>0.8</v>
      </c>
      <c r="D21" s="29">
        <v>3</v>
      </c>
      <c r="E21" s="30">
        <v>8</v>
      </c>
      <c r="F21" s="31">
        <f t="shared" si="0"/>
        <v>0.0064</v>
      </c>
      <c r="G21" s="32">
        <f t="shared" si="1"/>
        <v>0.019200000000000002</v>
      </c>
      <c r="H21" s="32">
        <f t="shared" si="2"/>
        <v>0.07680000000000001</v>
      </c>
    </row>
    <row r="22" spans="1:8" ht="18.75" customHeight="1">
      <c r="A22" s="26">
        <v>10</v>
      </c>
      <c r="B22" s="33" t="s">
        <v>70</v>
      </c>
      <c r="C22" s="28">
        <v>98</v>
      </c>
      <c r="D22" s="29">
        <v>5</v>
      </c>
      <c r="E22" s="30">
        <v>35</v>
      </c>
      <c r="F22" s="31">
        <f t="shared" si="0"/>
        <v>3.43</v>
      </c>
      <c r="G22" s="32">
        <f t="shared" si="1"/>
        <v>17.150000000000002</v>
      </c>
      <c r="H22" s="32">
        <f t="shared" si="2"/>
        <v>68.60000000000001</v>
      </c>
    </row>
    <row r="23" spans="1:8" ht="94.5" customHeight="1">
      <c r="A23" s="26">
        <v>11</v>
      </c>
      <c r="B23" s="33" t="s">
        <v>71</v>
      </c>
      <c r="C23" s="28">
        <v>150</v>
      </c>
      <c r="D23" s="29">
        <v>5</v>
      </c>
      <c r="E23" s="30">
        <v>40</v>
      </c>
      <c r="F23" s="31">
        <f t="shared" si="0"/>
        <v>6</v>
      </c>
      <c r="G23" s="32">
        <f t="shared" si="1"/>
        <v>30</v>
      </c>
      <c r="H23" s="32">
        <f t="shared" si="2"/>
        <v>120</v>
      </c>
    </row>
    <row r="24" spans="1:8" ht="21.75" customHeight="1">
      <c r="A24" s="26">
        <v>12</v>
      </c>
      <c r="B24" s="33" t="s">
        <v>72</v>
      </c>
      <c r="C24" s="28">
        <v>73</v>
      </c>
      <c r="D24" s="29">
        <v>3</v>
      </c>
      <c r="E24" s="30">
        <v>180</v>
      </c>
      <c r="F24" s="31">
        <f t="shared" si="0"/>
        <v>13.139999999999999</v>
      </c>
      <c r="G24" s="32">
        <f t="shared" si="1"/>
        <v>39.419999999999995</v>
      </c>
      <c r="H24" s="32">
        <f t="shared" si="2"/>
        <v>157.67999999999998</v>
      </c>
    </row>
    <row r="25" spans="1:8" ht="23.25" customHeight="1">
      <c r="A25" s="26">
        <v>13</v>
      </c>
      <c r="B25" s="33" t="s">
        <v>73</v>
      </c>
      <c r="C25" s="28">
        <v>8</v>
      </c>
      <c r="D25" s="29">
        <v>5</v>
      </c>
      <c r="E25" s="30">
        <v>200</v>
      </c>
      <c r="F25" s="31">
        <f t="shared" si="0"/>
        <v>1.6</v>
      </c>
      <c r="G25" s="32">
        <f t="shared" si="1"/>
        <v>8</v>
      </c>
      <c r="H25" s="32">
        <f t="shared" si="2"/>
        <v>32</v>
      </c>
    </row>
    <row r="26" spans="1:8" ht="21" customHeight="1">
      <c r="A26" s="26">
        <v>14</v>
      </c>
      <c r="B26" s="33" t="s">
        <v>74</v>
      </c>
      <c r="C26" s="28">
        <v>75</v>
      </c>
      <c r="D26" s="29">
        <v>3</v>
      </c>
      <c r="E26" s="30">
        <v>60</v>
      </c>
      <c r="F26" s="31">
        <f t="shared" si="0"/>
        <v>4.5</v>
      </c>
      <c r="G26" s="32">
        <f t="shared" si="1"/>
        <v>13.5</v>
      </c>
      <c r="H26" s="32">
        <f t="shared" si="2"/>
        <v>54</v>
      </c>
    </row>
    <row r="27" spans="1:8" ht="22.5" customHeight="1">
      <c r="A27" s="26">
        <v>15</v>
      </c>
      <c r="B27" s="33" t="s">
        <v>75</v>
      </c>
      <c r="C27" s="28">
        <v>37</v>
      </c>
      <c r="D27" s="29">
        <v>3</v>
      </c>
      <c r="E27" s="30">
        <v>50</v>
      </c>
      <c r="F27" s="31">
        <f t="shared" si="0"/>
        <v>1.8499999999999999</v>
      </c>
      <c r="G27" s="32">
        <f t="shared" si="1"/>
        <v>5.55</v>
      </c>
      <c r="H27" s="32">
        <f t="shared" si="2"/>
        <v>22.2</v>
      </c>
    </row>
    <row r="28" spans="1:8" ht="18.75" customHeight="1">
      <c r="A28" s="26">
        <v>16</v>
      </c>
      <c r="B28" s="33" t="s">
        <v>76</v>
      </c>
      <c r="C28" s="28">
        <v>34</v>
      </c>
      <c r="D28" s="29">
        <v>5</v>
      </c>
      <c r="E28" s="30">
        <v>53</v>
      </c>
      <c r="F28" s="31">
        <f t="shared" si="0"/>
        <v>1.802</v>
      </c>
      <c r="G28" s="32">
        <f t="shared" si="1"/>
        <v>9.01</v>
      </c>
      <c r="H28" s="32">
        <f t="shared" si="2"/>
        <v>36.04</v>
      </c>
    </row>
    <row r="29" spans="1:8" ht="21" customHeight="1">
      <c r="A29" s="26">
        <v>17</v>
      </c>
      <c r="B29" s="33" t="s">
        <v>77</v>
      </c>
      <c r="C29" s="28">
        <v>52</v>
      </c>
      <c r="D29" s="29">
        <v>5</v>
      </c>
      <c r="E29" s="30">
        <v>80</v>
      </c>
      <c r="F29" s="31">
        <f t="shared" si="0"/>
        <v>4.16</v>
      </c>
      <c r="G29" s="32">
        <f t="shared" si="1"/>
        <v>20.8</v>
      </c>
      <c r="H29" s="32">
        <f t="shared" si="2"/>
        <v>83.2</v>
      </c>
    </row>
    <row r="30" spans="1:8" ht="18.75" customHeight="1">
      <c r="A30" s="26">
        <v>18</v>
      </c>
      <c r="B30" s="33" t="s">
        <v>78</v>
      </c>
      <c r="C30" s="28">
        <v>28</v>
      </c>
      <c r="D30" s="29">
        <v>5</v>
      </c>
      <c r="E30" s="30">
        <v>50</v>
      </c>
      <c r="F30" s="31">
        <f t="shared" si="0"/>
        <v>1.4000000000000001</v>
      </c>
      <c r="G30" s="32">
        <f t="shared" si="1"/>
        <v>7.000000000000001</v>
      </c>
      <c r="H30" s="32">
        <f t="shared" si="2"/>
        <v>28.000000000000004</v>
      </c>
    </row>
    <row r="31" spans="1:8" ht="21" customHeight="1">
      <c r="A31" s="26">
        <v>19</v>
      </c>
      <c r="B31" s="33" t="s">
        <v>79</v>
      </c>
      <c r="C31" s="28">
        <v>8</v>
      </c>
      <c r="D31" s="29">
        <v>5</v>
      </c>
      <c r="E31" s="30">
        <v>48</v>
      </c>
      <c r="F31" s="31">
        <f t="shared" si="0"/>
        <v>0.384</v>
      </c>
      <c r="G31" s="32">
        <f t="shared" si="1"/>
        <v>1.92</v>
      </c>
      <c r="H31" s="32">
        <f t="shared" si="2"/>
        <v>7.68</v>
      </c>
    </row>
    <row r="32" spans="1:8" ht="21" customHeight="1">
      <c r="A32" s="26">
        <v>20</v>
      </c>
      <c r="B32" s="33" t="s">
        <v>80</v>
      </c>
      <c r="C32" s="28">
        <v>20</v>
      </c>
      <c r="D32" s="29">
        <v>5</v>
      </c>
      <c r="E32" s="30">
        <v>45</v>
      </c>
      <c r="F32" s="31">
        <f t="shared" si="0"/>
        <v>0.9</v>
      </c>
      <c r="G32" s="32">
        <f t="shared" si="1"/>
        <v>4.5</v>
      </c>
      <c r="H32" s="32">
        <f t="shared" si="2"/>
        <v>18</v>
      </c>
    </row>
    <row r="33" spans="1:8" ht="22.5" customHeight="1">
      <c r="A33" s="26">
        <v>21</v>
      </c>
      <c r="B33" s="33" t="s">
        <v>81</v>
      </c>
      <c r="C33" s="28">
        <v>15</v>
      </c>
      <c r="D33" s="29">
        <v>5</v>
      </c>
      <c r="E33" s="30">
        <v>580</v>
      </c>
      <c r="F33" s="31">
        <f t="shared" si="0"/>
        <v>8.7</v>
      </c>
      <c r="G33" s="32">
        <f t="shared" si="1"/>
        <v>43.5</v>
      </c>
      <c r="H33" s="32">
        <f t="shared" si="2"/>
        <v>174</v>
      </c>
    </row>
    <row r="34" spans="1:8" ht="19.5" customHeight="1">
      <c r="A34" s="26">
        <v>22</v>
      </c>
      <c r="B34" s="33" t="s">
        <v>82</v>
      </c>
      <c r="C34" s="28">
        <v>8</v>
      </c>
      <c r="D34" s="29">
        <v>5</v>
      </c>
      <c r="E34" s="30">
        <v>110</v>
      </c>
      <c r="F34" s="31">
        <f t="shared" si="0"/>
        <v>0.88</v>
      </c>
      <c r="G34" s="32">
        <f t="shared" si="1"/>
        <v>4.4</v>
      </c>
      <c r="H34" s="32">
        <f t="shared" si="2"/>
        <v>17.6</v>
      </c>
    </row>
    <row r="35" spans="1:8" ht="19.5" customHeight="1">
      <c r="A35" s="26">
        <v>23</v>
      </c>
      <c r="B35" s="33" t="s">
        <v>83</v>
      </c>
      <c r="C35" s="28">
        <v>12</v>
      </c>
      <c r="D35" s="29">
        <v>3</v>
      </c>
      <c r="E35" s="30">
        <v>150</v>
      </c>
      <c r="F35" s="31">
        <f t="shared" si="0"/>
        <v>1.8</v>
      </c>
      <c r="G35" s="32">
        <f t="shared" si="1"/>
        <v>5.4</v>
      </c>
      <c r="H35" s="32">
        <f t="shared" si="2"/>
        <v>21.6</v>
      </c>
    </row>
    <row r="36" spans="1:8" ht="19.5" customHeight="1">
      <c r="A36" s="26">
        <v>24</v>
      </c>
      <c r="B36" s="33" t="s">
        <v>84</v>
      </c>
      <c r="C36" s="28">
        <v>0.35</v>
      </c>
      <c r="D36" s="29">
        <v>5</v>
      </c>
      <c r="E36" s="30">
        <v>600</v>
      </c>
      <c r="F36" s="31">
        <f t="shared" si="0"/>
        <v>0.21</v>
      </c>
      <c r="G36" s="32">
        <f t="shared" si="1"/>
        <v>1.05</v>
      </c>
      <c r="H36" s="32">
        <f t="shared" si="2"/>
        <v>4.2</v>
      </c>
    </row>
    <row r="37" spans="1:8" ht="18.75" customHeight="1">
      <c r="A37" s="26">
        <v>25</v>
      </c>
      <c r="B37" s="33" t="s">
        <v>85</v>
      </c>
      <c r="C37" s="28">
        <v>0.35</v>
      </c>
      <c r="D37" s="29">
        <v>3</v>
      </c>
      <c r="E37" s="30">
        <v>600</v>
      </c>
      <c r="F37" s="31">
        <f t="shared" si="0"/>
        <v>0.21</v>
      </c>
      <c r="G37" s="32">
        <f t="shared" si="1"/>
        <v>0.63</v>
      </c>
      <c r="H37" s="32">
        <f t="shared" si="2"/>
        <v>2.52</v>
      </c>
    </row>
    <row r="38" spans="1:8" ht="24.75" customHeight="1">
      <c r="A38" s="26">
        <v>26</v>
      </c>
      <c r="B38" s="33" t="s">
        <v>86</v>
      </c>
      <c r="C38" s="28">
        <v>0.8</v>
      </c>
      <c r="D38" s="29">
        <v>3</v>
      </c>
      <c r="E38" s="30">
        <v>220</v>
      </c>
      <c r="F38" s="31">
        <f t="shared" si="0"/>
        <v>0.17600000000000002</v>
      </c>
      <c r="G38" s="32">
        <f t="shared" si="1"/>
        <v>0.528</v>
      </c>
      <c r="H38" s="32">
        <f t="shared" si="2"/>
        <v>2.112</v>
      </c>
    </row>
    <row r="39" spans="1:8" ht="19.5" customHeight="1">
      <c r="A39" s="26">
        <v>27</v>
      </c>
      <c r="B39" s="33" t="s">
        <v>87</v>
      </c>
      <c r="C39" s="28">
        <v>21</v>
      </c>
      <c r="D39" s="29">
        <v>5</v>
      </c>
      <c r="E39" s="30">
        <v>80</v>
      </c>
      <c r="F39" s="31">
        <f t="shared" si="0"/>
        <v>1.6800000000000002</v>
      </c>
      <c r="G39" s="32">
        <f t="shared" si="1"/>
        <v>8.4</v>
      </c>
      <c r="H39" s="32">
        <f t="shared" si="2"/>
        <v>33.6</v>
      </c>
    </row>
    <row r="40" spans="1:8" ht="18" customHeight="1">
      <c r="A40" s="26">
        <v>28</v>
      </c>
      <c r="B40" s="33" t="s">
        <v>88</v>
      </c>
      <c r="C40" s="28">
        <v>1.9</v>
      </c>
      <c r="D40" s="29">
        <v>2</v>
      </c>
      <c r="E40" s="30">
        <v>162</v>
      </c>
      <c r="F40" s="31">
        <f t="shared" si="0"/>
        <v>0.3078</v>
      </c>
      <c r="G40" s="32">
        <f t="shared" si="1"/>
        <v>0.6156</v>
      </c>
      <c r="H40" s="32">
        <f t="shared" si="2"/>
        <v>2.4624</v>
      </c>
    </row>
    <row r="41" spans="1:11" ht="27.75" customHeight="1">
      <c r="A41" s="26">
        <v>29</v>
      </c>
      <c r="B41" s="33" t="s">
        <v>89</v>
      </c>
      <c r="C41" s="28">
        <v>3</v>
      </c>
      <c r="D41" s="29">
        <v>5</v>
      </c>
      <c r="E41" s="30">
        <v>10</v>
      </c>
      <c r="F41" s="31">
        <f t="shared" si="0"/>
        <v>0.03</v>
      </c>
      <c r="G41" s="32">
        <f t="shared" si="1"/>
        <v>0.15</v>
      </c>
      <c r="H41" s="32">
        <f t="shared" si="2"/>
        <v>0.6</v>
      </c>
      <c r="I41" s="34"/>
      <c r="J41" s="35"/>
      <c r="K41" s="35"/>
    </row>
    <row r="42" spans="1:11" s="43" customFormat="1" ht="23.25" customHeight="1">
      <c r="A42" s="36"/>
      <c r="B42" s="37" t="s">
        <v>90</v>
      </c>
      <c r="C42" s="38"/>
      <c r="D42" s="38">
        <v>5</v>
      </c>
      <c r="E42" s="38"/>
      <c r="F42" s="39">
        <v>106</v>
      </c>
      <c r="G42" s="40">
        <f t="shared" si="1"/>
        <v>530</v>
      </c>
      <c r="H42" s="39">
        <f t="shared" si="2"/>
        <v>2120</v>
      </c>
      <c r="I42" s="41"/>
      <c r="J42" s="42"/>
      <c r="K42" s="42"/>
    </row>
  </sheetData>
  <sheetProtection selectLockedCells="1" selectUnlockedCells="1"/>
  <mergeCells count="9">
    <mergeCell ref="G5:H5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375" style="1" customWidth="1"/>
    <col min="2" max="2" width="33.125" style="0" customWidth="1"/>
    <col min="3" max="3" width="13.75390625" style="0" customWidth="1"/>
    <col min="4" max="4" width="14.25390625" style="0" customWidth="1"/>
    <col min="5" max="5" width="15.75390625" style="0" customWidth="1"/>
    <col min="6" max="6" width="12.25390625" style="0" customWidth="1"/>
  </cols>
  <sheetData>
    <row r="1" spans="1:6" s="45" customFormat="1" ht="15.75">
      <c r="A1" s="44"/>
      <c r="B1" s="2"/>
      <c r="C1" s="2"/>
      <c r="D1" s="2"/>
      <c r="E1" s="2"/>
      <c r="F1" s="2" t="s">
        <v>91</v>
      </c>
    </row>
    <row r="2" spans="1:6" s="45" customFormat="1" ht="15.75">
      <c r="A2" s="44"/>
      <c r="B2" s="2"/>
      <c r="C2" s="2"/>
      <c r="D2" s="2"/>
      <c r="E2" s="2"/>
      <c r="F2" s="2" t="s">
        <v>1</v>
      </c>
    </row>
    <row r="3" spans="1:6" s="45" customFormat="1" ht="15.75">
      <c r="A3" s="44"/>
      <c r="B3" s="2"/>
      <c r="C3" s="2"/>
      <c r="D3" s="2"/>
      <c r="E3" s="2"/>
      <c r="F3" s="2" t="s">
        <v>2</v>
      </c>
    </row>
    <row r="4" spans="1:6" s="45" customFormat="1" ht="15.75">
      <c r="A4" s="44"/>
      <c r="B4" s="2"/>
      <c r="C4" s="2"/>
      <c r="D4" s="2"/>
      <c r="E4" s="2"/>
      <c r="F4" s="2" t="s">
        <v>3</v>
      </c>
    </row>
    <row r="5" spans="1:6" s="45" customFormat="1" ht="15.75">
      <c r="A5" s="44"/>
      <c r="B5" s="2"/>
      <c r="C5" s="2"/>
      <c r="D5" s="2"/>
      <c r="E5" s="2"/>
      <c r="F5" s="2" t="s">
        <v>156</v>
      </c>
    </row>
    <row r="6" spans="1:6" s="45" customFormat="1" ht="15.75">
      <c r="A6" s="44"/>
      <c r="B6" s="2"/>
      <c r="C6" s="2"/>
      <c r="D6" s="2"/>
      <c r="E6" s="2"/>
      <c r="F6" s="2"/>
    </row>
    <row r="7" spans="1:6" s="45" customFormat="1" ht="15.75" customHeight="1">
      <c r="A7" s="44"/>
      <c r="B7" s="86" t="s">
        <v>28</v>
      </c>
      <c r="C7" s="86"/>
      <c r="D7" s="86"/>
      <c r="E7" s="86"/>
      <c r="F7" s="86"/>
    </row>
    <row r="8" spans="1:6" s="45" customFormat="1" ht="18" customHeight="1">
      <c r="A8" s="44"/>
      <c r="B8" s="86" t="s">
        <v>92</v>
      </c>
      <c r="C8" s="86"/>
      <c r="D8" s="86"/>
      <c r="E8" s="86"/>
      <c r="F8" s="86"/>
    </row>
    <row r="9" spans="1:6" ht="15.75">
      <c r="A9" s="44"/>
      <c r="B9" s="7"/>
      <c r="C9" s="7"/>
      <c r="D9" s="7"/>
      <c r="E9" s="7"/>
      <c r="F9" s="47"/>
    </row>
    <row r="10" spans="1:6" ht="22.5" customHeight="1">
      <c r="A10" s="87" t="s">
        <v>6</v>
      </c>
      <c r="B10" s="88" t="s">
        <v>93</v>
      </c>
      <c r="C10" s="89" t="s">
        <v>94</v>
      </c>
      <c r="D10" s="88" t="s">
        <v>95</v>
      </c>
      <c r="E10" s="89" t="s">
        <v>96</v>
      </c>
      <c r="F10" s="89" t="s">
        <v>97</v>
      </c>
    </row>
    <row r="11" spans="1:6" ht="74.25" customHeight="1">
      <c r="A11" s="87"/>
      <c r="B11" s="88"/>
      <c r="C11" s="89"/>
      <c r="D11" s="88"/>
      <c r="E11" s="89"/>
      <c r="F11" s="89"/>
    </row>
    <row r="12" spans="1:6" ht="57" customHeight="1">
      <c r="A12" s="48">
        <v>1</v>
      </c>
      <c r="B12" s="49">
        <v>2</v>
      </c>
      <c r="C12" s="49">
        <v>3</v>
      </c>
      <c r="D12" s="49">
        <v>4</v>
      </c>
      <c r="E12" s="50">
        <v>5</v>
      </c>
      <c r="F12" s="48">
        <v>6</v>
      </c>
    </row>
    <row r="13" spans="1:8" ht="18" customHeight="1">
      <c r="A13" s="51">
        <v>1</v>
      </c>
      <c r="B13" s="52" t="s">
        <v>98</v>
      </c>
      <c r="C13" s="53">
        <v>0.8</v>
      </c>
      <c r="D13" s="53">
        <v>120</v>
      </c>
      <c r="E13" s="54">
        <f aca="true" t="shared" si="0" ref="E13:E23">(C13*D13)/20/25</f>
        <v>0.192</v>
      </c>
      <c r="F13" s="54">
        <f aca="true" t="shared" si="1" ref="F13:F23">E13*20</f>
        <v>3.84</v>
      </c>
      <c r="G13" s="55"/>
      <c r="H13" s="55"/>
    </row>
    <row r="14" spans="1:8" ht="44.25" customHeight="1">
      <c r="A14" s="51">
        <v>2</v>
      </c>
      <c r="B14" s="52" t="s">
        <v>99</v>
      </c>
      <c r="C14" s="53">
        <v>0.8</v>
      </c>
      <c r="D14" s="53">
        <v>576</v>
      </c>
      <c r="E14" s="54">
        <f t="shared" si="0"/>
        <v>0.9216</v>
      </c>
      <c r="F14" s="54">
        <f t="shared" si="1"/>
        <v>18.432</v>
      </c>
      <c r="G14" s="55"/>
      <c r="H14" s="55"/>
    </row>
    <row r="15" spans="1:8" ht="29.25" customHeight="1">
      <c r="A15" s="51">
        <v>3</v>
      </c>
      <c r="B15" s="52" t="s">
        <v>100</v>
      </c>
      <c r="C15" s="53">
        <v>5</v>
      </c>
      <c r="D15" s="53">
        <v>426</v>
      </c>
      <c r="E15" s="54">
        <f t="shared" si="0"/>
        <v>4.26</v>
      </c>
      <c r="F15" s="54">
        <f t="shared" si="1"/>
        <v>85.19999999999999</v>
      </c>
      <c r="G15" s="55"/>
      <c r="H15" s="55"/>
    </row>
    <row r="16" spans="1:8" ht="15.75">
      <c r="A16" s="51">
        <v>4</v>
      </c>
      <c r="B16" s="56" t="s">
        <v>101</v>
      </c>
      <c r="C16" s="53">
        <v>2</v>
      </c>
      <c r="D16" s="53">
        <v>82</v>
      </c>
      <c r="E16" s="54">
        <f t="shared" si="0"/>
        <v>0.32799999999999996</v>
      </c>
      <c r="F16" s="54">
        <f t="shared" si="1"/>
        <v>6.559999999999999</v>
      </c>
      <c r="G16" s="55"/>
      <c r="H16" s="55"/>
    </row>
    <row r="17" spans="1:8" ht="15.75">
      <c r="A17" s="51">
        <v>5</v>
      </c>
      <c r="B17" s="56" t="s">
        <v>102</v>
      </c>
      <c r="C17" s="53">
        <v>2</v>
      </c>
      <c r="D17" s="53">
        <v>36</v>
      </c>
      <c r="E17" s="54">
        <f t="shared" si="0"/>
        <v>0.14400000000000002</v>
      </c>
      <c r="F17" s="54">
        <f t="shared" si="1"/>
        <v>2.8800000000000003</v>
      </c>
      <c r="G17" s="55"/>
      <c r="H17" s="55"/>
    </row>
    <row r="18" spans="1:8" ht="16.5" customHeight="1">
      <c r="A18" s="51">
        <v>6</v>
      </c>
      <c r="B18" s="52" t="s">
        <v>103</v>
      </c>
      <c r="C18" s="53">
        <v>0.5</v>
      </c>
      <c r="D18" s="53">
        <v>50</v>
      </c>
      <c r="E18" s="54">
        <f t="shared" si="0"/>
        <v>0.05</v>
      </c>
      <c r="F18" s="54">
        <f t="shared" si="1"/>
        <v>1</v>
      </c>
      <c r="G18" s="55"/>
      <c r="H18" s="55"/>
    </row>
    <row r="19" spans="1:8" ht="15.75">
      <c r="A19" s="51">
        <v>7</v>
      </c>
      <c r="B19" s="56" t="s">
        <v>104</v>
      </c>
      <c r="C19" s="53">
        <v>2</v>
      </c>
      <c r="D19" s="53">
        <v>25</v>
      </c>
      <c r="E19" s="54">
        <f t="shared" si="0"/>
        <v>0.1</v>
      </c>
      <c r="F19" s="54">
        <f t="shared" si="1"/>
        <v>2</v>
      </c>
      <c r="G19" s="55"/>
      <c r="H19" s="55"/>
    </row>
    <row r="20" spans="1:8" ht="15.75">
      <c r="A20" s="51">
        <v>8</v>
      </c>
      <c r="B20" s="56" t="s">
        <v>105</v>
      </c>
      <c r="C20" s="53">
        <v>5</v>
      </c>
      <c r="D20" s="53">
        <v>20</v>
      </c>
      <c r="E20" s="54">
        <f t="shared" si="0"/>
        <v>0.2</v>
      </c>
      <c r="F20" s="54">
        <f t="shared" si="1"/>
        <v>4</v>
      </c>
      <c r="G20" s="55"/>
      <c r="H20" s="55"/>
    </row>
    <row r="21" spans="1:8" ht="15.75">
      <c r="A21" s="51">
        <v>9</v>
      </c>
      <c r="B21" s="56" t="s">
        <v>106</v>
      </c>
      <c r="C21" s="53">
        <v>10</v>
      </c>
      <c r="D21" s="53">
        <v>11</v>
      </c>
      <c r="E21" s="54">
        <f t="shared" si="0"/>
        <v>0.22</v>
      </c>
      <c r="F21" s="54">
        <f t="shared" si="1"/>
        <v>4.4</v>
      </c>
      <c r="G21" s="55"/>
      <c r="H21" s="55"/>
    </row>
    <row r="22" spans="1:8" ht="15.75">
      <c r="A22" s="51">
        <v>10</v>
      </c>
      <c r="B22" s="56" t="s">
        <v>107</v>
      </c>
      <c r="C22" s="53">
        <v>30</v>
      </c>
      <c r="D22" s="53">
        <v>11</v>
      </c>
      <c r="E22" s="54">
        <f t="shared" si="0"/>
        <v>0.66</v>
      </c>
      <c r="F22" s="54">
        <f t="shared" si="1"/>
        <v>13.200000000000001</v>
      </c>
      <c r="G22" s="55"/>
      <c r="H22" s="55"/>
    </row>
    <row r="23" spans="1:8" ht="15.75">
      <c r="A23" s="51">
        <v>11</v>
      </c>
      <c r="B23" s="56" t="s">
        <v>108</v>
      </c>
      <c r="C23" s="53">
        <v>1.5</v>
      </c>
      <c r="D23" s="53">
        <v>160</v>
      </c>
      <c r="E23" s="54">
        <f t="shared" si="0"/>
        <v>0.48</v>
      </c>
      <c r="F23" s="54">
        <f t="shared" si="1"/>
        <v>9.6</v>
      </c>
      <c r="G23" s="55"/>
      <c r="H23" s="55"/>
    </row>
    <row r="24" spans="1:8" ht="15.75">
      <c r="A24" s="51"/>
      <c r="B24" s="57" t="s">
        <v>90</v>
      </c>
      <c r="C24" s="57"/>
      <c r="D24" s="57"/>
      <c r="E24" s="58">
        <f>SUM(E13:E23)</f>
        <v>7.5556</v>
      </c>
      <c r="F24" s="58">
        <f>SUM(F13:F23)</f>
        <v>151.11199999999997</v>
      </c>
      <c r="G24" s="59"/>
      <c r="H24" s="59"/>
    </row>
  </sheetData>
  <sheetProtection selectLockedCells="1" selectUnlockedCells="1"/>
  <mergeCells count="8"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B8" sqref="B8:F8"/>
    </sheetView>
  </sheetViews>
  <sheetFormatPr defaultColWidth="9.00390625" defaultRowHeight="12.75"/>
  <cols>
    <col min="1" max="1" width="6.125" style="1" customWidth="1"/>
    <col min="2" max="2" width="26.25390625" style="0" customWidth="1"/>
    <col min="3" max="3" width="14.75390625" style="0" customWidth="1"/>
    <col min="4" max="4" width="16.25390625" style="0" customWidth="1"/>
    <col min="5" max="5" width="16.875" style="0" customWidth="1"/>
    <col min="6" max="6" width="16.375" style="0" customWidth="1"/>
  </cols>
  <sheetData>
    <row r="1" spans="1:6" ht="15.75">
      <c r="A1" s="44"/>
      <c r="B1" s="2"/>
      <c r="C1" s="2"/>
      <c r="D1" s="2"/>
      <c r="E1" s="2"/>
      <c r="F1" s="2" t="s">
        <v>109</v>
      </c>
    </row>
    <row r="2" spans="1:6" ht="15.75">
      <c r="A2" s="44"/>
      <c r="B2" s="2"/>
      <c r="C2" s="2"/>
      <c r="D2" s="2"/>
      <c r="E2" s="2"/>
      <c r="F2" s="2" t="s">
        <v>1</v>
      </c>
    </row>
    <row r="3" spans="1:6" ht="15.75">
      <c r="A3" s="44"/>
      <c r="B3" s="2"/>
      <c r="C3" s="2"/>
      <c r="D3" s="2"/>
      <c r="E3" s="2"/>
      <c r="F3" s="2" t="s">
        <v>2</v>
      </c>
    </row>
    <row r="4" spans="1:6" ht="15.75">
      <c r="A4" s="44"/>
      <c r="B4" s="2"/>
      <c r="C4" s="2"/>
      <c r="D4" s="2"/>
      <c r="E4" s="2"/>
      <c r="F4" s="2" t="s">
        <v>3</v>
      </c>
    </row>
    <row r="5" spans="1:6" ht="15.75">
      <c r="A5" s="44"/>
      <c r="B5" s="2"/>
      <c r="C5" s="2"/>
      <c r="D5" s="2"/>
      <c r="E5" s="2"/>
      <c r="F5" s="2" t="s">
        <v>154</v>
      </c>
    </row>
    <row r="6" spans="1:6" ht="15.75">
      <c r="A6" s="44"/>
      <c r="B6" s="2"/>
      <c r="C6" s="2"/>
      <c r="D6" s="2"/>
      <c r="E6" s="2"/>
      <c r="F6" s="2"/>
    </row>
    <row r="7" spans="1:6" ht="15.75" customHeight="1">
      <c r="A7" s="44"/>
      <c r="B7" s="86" t="s">
        <v>28</v>
      </c>
      <c r="C7" s="86"/>
      <c r="D7" s="86"/>
      <c r="E7" s="86"/>
      <c r="F7" s="86"/>
    </row>
    <row r="8" spans="1:6" ht="15.75" customHeight="1">
      <c r="A8" s="44"/>
      <c r="B8" s="86" t="s">
        <v>110</v>
      </c>
      <c r="C8" s="86"/>
      <c r="D8" s="86"/>
      <c r="E8" s="86"/>
      <c r="F8" s="86"/>
    </row>
    <row r="9" spans="1:6" ht="15.75">
      <c r="A9" s="44"/>
      <c r="B9" s="7"/>
      <c r="C9" s="7"/>
      <c r="D9" s="7"/>
      <c r="E9" s="7"/>
      <c r="F9" s="47"/>
    </row>
    <row r="10" spans="1:6" ht="12.75" customHeight="1">
      <c r="A10" s="87" t="s">
        <v>6</v>
      </c>
      <c r="B10" s="88" t="s">
        <v>93</v>
      </c>
      <c r="C10" s="89" t="s">
        <v>94</v>
      </c>
      <c r="D10" s="88" t="s">
        <v>95</v>
      </c>
      <c r="E10" s="89" t="s">
        <v>96</v>
      </c>
      <c r="F10" s="89" t="s">
        <v>111</v>
      </c>
    </row>
    <row r="11" spans="1:6" ht="51.75" customHeight="1">
      <c r="A11" s="87"/>
      <c r="B11" s="88"/>
      <c r="C11" s="89"/>
      <c r="D11" s="88"/>
      <c r="E11" s="89"/>
      <c r="F11" s="89"/>
    </row>
    <row r="12" spans="1:6" ht="15.75">
      <c r="A12" s="48">
        <v>1</v>
      </c>
      <c r="B12" s="49">
        <v>2</v>
      </c>
      <c r="C12" s="49">
        <v>3</v>
      </c>
      <c r="D12" s="49">
        <v>4</v>
      </c>
      <c r="E12" s="50">
        <v>5</v>
      </c>
      <c r="F12" s="48">
        <v>6</v>
      </c>
    </row>
    <row r="13" spans="1:6" ht="31.5">
      <c r="A13" s="51">
        <v>1</v>
      </c>
      <c r="B13" s="52" t="s">
        <v>112</v>
      </c>
      <c r="C13" s="53">
        <v>1</v>
      </c>
      <c r="D13" s="53">
        <v>300</v>
      </c>
      <c r="E13" s="54">
        <f>(C13*D13)/20/25</f>
        <v>0.6</v>
      </c>
      <c r="F13" s="54">
        <f>E13*20</f>
        <v>12</v>
      </c>
    </row>
    <row r="14" spans="1:6" ht="15.75">
      <c r="A14" s="51"/>
      <c r="B14" s="57" t="s">
        <v>90</v>
      </c>
      <c r="C14" s="57"/>
      <c r="D14" s="57"/>
      <c r="E14" s="58">
        <f>E13</f>
        <v>0.6</v>
      </c>
      <c r="F14" s="60">
        <f>F13</f>
        <v>12</v>
      </c>
    </row>
    <row r="15" ht="15.75">
      <c r="B15" s="7"/>
    </row>
  </sheetData>
  <sheetProtection selectLockedCells="1" selectUnlockedCells="1"/>
  <mergeCells count="8"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5.25390625" style="1" customWidth="1"/>
    <col min="2" max="2" width="25.75390625" style="0" customWidth="1"/>
    <col min="3" max="3" width="14.375" style="0" customWidth="1"/>
    <col min="4" max="4" width="12.125" style="0" customWidth="1"/>
    <col min="5" max="5" width="13.00390625" style="0" customWidth="1"/>
    <col min="6" max="6" width="12.75390625" style="0" customWidth="1"/>
    <col min="7" max="7" width="14.625" style="0" customWidth="1"/>
  </cols>
  <sheetData>
    <row r="1" spans="1:7" s="45" customFormat="1" ht="15.75">
      <c r="A1" s="1"/>
      <c r="B1" s="2"/>
      <c r="C1" s="2"/>
      <c r="D1" s="2"/>
      <c r="E1" s="2"/>
      <c r="F1" s="2"/>
      <c r="G1" s="2" t="s">
        <v>113</v>
      </c>
    </row>
    <row r="2" spans="1:7" s="45" customFormat="1" ht="15.75">
      <c r="A2" s="1"/>
      <c r="B2" s="2"/>
      <c r="C2" s="2"/>
      <c r="D2" s="2"/>
      <c r="E2" s="2"/>
      <c r="F2" s="2"/>
      <c r="G2" s="2" t="s">
        <v>1</v>
      </c>
    </row>
    <row r="3" spans="1:7" s="45" customFormat="1" ht="15.75">
      <c r="A3" s="1"/>
      <c r="B3" s="2"/>
      <c r="C3" s="2"/>
      <c r="D3" s="2"/>
      <c r="E3" s="2"/>
      <c r="F3" s="2"/>
      <c r="G3" s="2" t="s">
        <v>2</v>
      </c>
    </row>
    <row r="4" spans="1:7" s="45" customFormat="1" ht="15.75">
      <c r="A4" s="1"/>
      <c r="B4" s="2"/>
      <c r="C4" s="2"/>
      <c r="D4" s="2"/>
      <c r="E4" s="2"/>
      <c r="F4" s="2"/>
      <c r="G4" s="2" t="s">
        <v>3</v>
      </c>
    </row>
    <row r="5" spans="1:7" s="45" customFormat="1" ht="15.75">
      <c r="A5" s="1"/>
      <c r="B5" s="2"/>
      <c r="C5" s="2"/>
      <c r="D5" s="2"/>
      <c r="E5" s="2"/>
      <c r="F5" s="2"/>
      <c r="G5" s="2" t="s">
        <v>157</v>
      </c>
    </row>
    <row r="6" spans="1:7" s="45" customFormat="1" ht="15.75">
      <c r="A6" s="1"/>
      <c r="B6" s="2"/>
      <c r="C6" s="2"/>
      <c r="D6" s="2"/>
      <c r="E6" s="2"/>
      <c r="F6" s="2"/>
      <c r="G6" s="2"/>
    </row>
    <row r="7" spans="1:7" s="45" customFormat="1" ht="13.5" customHeight="1">
      <c r="A7" s="86" t="s">
        <v>28</v>
      </c>
      <c r="B7" s="86"/>
      <c r="C7" s="86"/>
      <c r="D7" s="86"/>
      <c r="E7" s="86"/>
      <c r="F7" s="86"/>
      <c r="G7" s="86"/>
    </row>
    <row r="8" spans="1:7" s="45" customFormat="1" ht="17.25" customHeight="1">
      <c r="A8" s="86" t="s">
        <v>114</v>
      </c>
      <c r="B8" s="86"/>
      <c r="C8" s="86"/>
      <c r="D8" s="86"/>
      <c r="E8" s="86"/>
      <c r="F8" s="86"/>
      <c r="G8" s="86"/>
    </row>
    <row r="10" spans="1:7" ht="63" customHeight="1">
      <c r="A10" s="3" t="s">
        <v>6</v>
      </c>
      <c r="B10" s="49" t="s">
        <v>93</v>
      </c>
      <c r="C10" s="50" t="s">
        <v>115</v>
      </c>
      <c r="D10" s="49" t="s">
        <v>95</v>
      </c>
      <c r="E10" s="50" t="s">
        <v>116</v>
      </c>
      <c r="F10" s="50" t="s">
        <v>117</v>
      </c>
      <c r="G10" s="50" t="s">
        <v>118</v>
      </c>
    </row>
    <row r="11" spans="1:7" ht="15.75">
      <c r="A11" s="4">
        <v>1</v>
      </c>
      <c r="B11" s="49">
        <v>2</v>
      </c>
      <c r="C11" s="49">
        <v>3</v>
      </c>
      <c r="D11" s="49">
        <v>4</v>
      </c>
      <c r="E11" s="50">
        <v>5</v>
      </c>
      <c r="F11" s="50">
        <v>6</v>
      </c>
      <c r="G11" s="50">
        <v>7</v>
      </c>
    </row>
    <row r="12" spans="1:7" ht="31.5">
      <c r="A12" s="4">
        <v>1</v>
      </c>
      <c r="B12" s="52" t="s">
        <v>119</v>
      </c>
      <c r="C12" s="53">
        <v>50</v>
      </c>
      <c r="D12" s="53">
        <v>110</v>
      </c>
      <c r="E12" s="53">
        <v>1</v>
      </c>
      <c r="F12" s="54">
        <f>(C12*D12)/200/25</f>
        <v>1.1</v>
      </c>
      <c r="G12" s="54">
        <f aca="true" t="shared" si="0" ref="G12:G17">F12*20</f>
        <v>22</v>
      </c>
    </row>
    <row r="13" spans="1:7" ht="15.75">
      <c r="A13" s="4">
        <v>2</v>
      </c>
      <c r="B13" s="52" t="s">
        <v>120</v>
      </c>
      <c r="C13" s="53">
        <v>50</v>
      </c>
      <c r="D13" s="53">
        <v>60</v>
      </c>
      <c r="E13" s="53">
        <v>1</v>
      </c>
      <c r="F13" s="54">
        <f>(C13*D13)/200/25</f>
        <v>0.6</v>
      </c>
      <c r="G13" s="54">
        <f t="shared" si="0"/>
        <v>12</v>
      </c>
    </row>
    <row r="14" spans="1:7" ht="31.5">
      <c r="A14" s="4">
        <v>3</v>
      </c>
      <c r="B14" s="52" t="s">
        <v>121</v>
      </c>
      <c r="C14" s="53">
        <v>75</v>
      </c>
      <c r="D14" s="53">
        <v>530</v>
      </c>
      <c r="E14" s="53">
        <v>3</v>
      </c>
      <c r="F14" s="54">
        <f>(C14*D14)/600/25</f>
        <v>2.65</v>
      </c>
      <c r="G14" s="54">
        <f t="shared" si="0"/>
        <v>53</v>
      </c>
    </row>
    <row r="15" spans="1:7" ht="31.5">
      <c r="A15" s="4">
        <v>4</v>
      </c>
      <c r="B15" s="52" t="s">
        <v>122</v>
      </c>
      <c r="C15" s="53">
        <v>25</v>
      </c>
      <c r="D15" s="53">
        <v>1200</v>
      </c>
      <c r="E15" s="53">
        <v>5</v>
      </c>
      <c r="F15" s="54">
        <f>(C15*D15)/1000/25</f>
        <v>1.2</v>
      </c>
      <c r="G15" s="54">
        <f t="shared" si="0"/>
        <v>24</v>
      </c>
    </row>
    <row r="16" spans="1:7" ht="15.75">
      <c r="A16" s="4">
        <v>5</v>
      </c>
      <c r="B16" s="52" t="s">
        <v>123</v>
      </c>
      <c r="C16" s="53">
        <v>25</v>
      </c>
      <c r="D16" s="53">
        <v>450</v>
      </c>
      <c r="E16" s="53">
        <v>3</v>
      </c>
      <c r="F16" s="54">
        <f>(C16*D16)/600/25</f>
        <v>0.75</v>
      </c>
      <c r="G16" s="54">
        <f t="shared" si="0"/>
        <v>15</v>
      </c>
    </row>
    <row r="17" spans="1:7" ht="15.75">
      <c r="A17" s="4">
        <v>6</v>
      </c>
      <c r="B17" s="52" t="s">
        <v>124</v>
      </c>
      <c r="C17" s="53">
        <v>25</v>
      </c>
      <c r="D17" s="53">
        <v>3600</v>
      </c>
      <c r="E17" s="53">
        <v>7</v>
      </c>
      <c r="F17" s="54">
        <f>(C17*D17)/1400/25</f>
        <v>2.5714285714285716</v>
      </c>
      <c r="G17" s="54">
        <f t="shared" si="0"/>
        <v>51.42857142857143</v>
      </c>
    </row>
    <row r="18" spans="1:7" ht="15.75">
      <c r="A18" s="4"/>
      <c r="B18" s="52" t="s">
        <v>125</v>
      </c>
      <c r="C18" s="53"/>
      <c r="D18" s="53"/>
      <c r="E18" s="53"/>
      <c r="F18" s="60">
        <f>SUM(F12:F17)</f>
        <v>8.871428571428572</v>
      </c>
      <c r="G18" s="60">
        <f>SUM(G12:G17)</f>
        <v>177.42857142857144</v>
      </c>
    </row>
  </sheetData>
  <sheetProtection selectLockedCells="1" selectUnlockedCells="1"/>
  <mergeCells count="2">
    <mergeCell ref="A7:G7"/>
    <mergeCell ref="A8:G8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8" sqref="A8:G8"/>
    </sheetView>
  </sheetViews>
  <sheetFormatPr defaultColWidth="9.00390625" defaultRowHeight="12.75"/>
  <cols>
    <col min="1" max="1" width="6.00390625" style="1" customWidth="1"/>
    <col min="2" max="2" width="27.00390625" style="0" customWidth="1"/>
    <col min="3" max="3" width="13.875" style="0" customWidth="1"/>
    <col min="4" max="4" width="10.875" style="0" customWidth="1"/>
    <col min="5" max="5" width="12.75390625" style="0" customWidth="1"/>
    <col min="6" max="6" width="14.375" style="0" customWidth="1"/>
    <col min="7" max="7" width="13.00390625" style="0" customWidth="1"/>
  </cols>
  <sheetData>
    <row r="1" spans="1:7" s="45" customFormat="1" ht="15.75">
      <c r="A1" s="44"/>
      <c r="B1" s="2"/>
      <c r="C1" s="2"/>
      <c r="D1" s="2"/>
      <c r="E1" s="2"/>
      <c r="F1" s="2"/>
      <c r="G1" s="2" t="s">
        <v>126</v>
      </c>
    </row>
    <row r="2" spans="1:7" s="45" customFormat="1" ht="15.75">
      <c r="A2" s="44"/>
      <c r="B2" s="2"/>
      <c r="C2" s="2"/>
      <c r="D2" s="2"/>
      <c r="E2" s="2"/>
      <c r="F2" s="2"/>
      <c r="G2" s="2" t="s">
        <v>1</v>
      </c>
    </row>
    <row r="3" spans="1:7" s="45" customFormat="1" ht="15.75">
      <c r="A3" s="44"/>
      <c r="B3" s="2"/>
      <c r="C3" s="2"/>
      <c r="D3" s="2"/>
      <c r="E3" s="2"/>
      <c r="F3" s="2"/>
      <c r="G3" s="2" t="s">
        <v>2</v>
      </c>
    </row>
    <row r="4" spans="1:7" s="45" customFormat="1" ht="15.75">
      <c r="A4" s="44"/>
      <c r="B4" s="2"/>
      <c r="C4" s="2"/>
      <c r="D4" s="2"/>
      <c r="E4" s="2"/>
      <c r="F4" s="2"/>
      <c r="G4" s="2" t="s">
        <v>3</v>
      </c>
    </row>
    <row r="5" spans="1:7" s="45" customFormat="1" ht="15.75">
      <c r="A5" s="44"/>
      <c r="B5" s="2"/>
      <c r="C5" s="2"/>
      <c r="D5" s="2"/>
      <c r="E5" s="2"/>
      <c r="F5" s="2"/>
      <c r="G5" s="2" t="s">
        <v>155</v>
      </c>
    </row>
    <row r="6" spans="1:7" s="45" customFormat="1" ht="32.25" customHeight="1">
      <c r="A6" s="44"/>
      <c r="B6" s="2"/>
      <c r="C6" s="2"/>
      <c r="D6" s="2"/>
      <c r="E6" s="2"/>
      <c r="F6" s="2"/>
      <c r="G6" s="2"/>
    </row>
    <row r="7" spans="1:7" s="61" customFormat="1" ht="13.5" customHeight="1">
      <c r="A7" s="86" t="s">
        <v>28</v>
      </c>
      <c r="B7" s="86"/>
      <c r="C7" s="86"/>
      <c r="D7" s="86"/>
      <c r="E7" s="86"/>
      <c r="F7" s="86"/>
      <c r="G7" s="86"/>
    </row>
    <row r="8" spans="1:7" s="61" customFormat="1" ht="13.5" customHeight="1">
      <c r="A8" s="86" t="s">
        <v>127</v>
      </c>
      <c r="B8" s="86"/>
      <c r="C8" s="86"/>
      <c r="D8" s="86"/>
      <c r="E8" s="86"/>
      <c r="F8" s="86"/>
      <c r="G8" s="86"/>
    </row>
    <row r="9" spans="1:7" s="61" customFormat="1" ht="15.75">
      <c r="A9" s="46"/>
      <c r="B9" s="62"/>
      <c r="C9" s="62"/>
      <c r="D9" s="62"/>
      <c r="E9" s="62"/>
      <c r="F9" s="62"/>
      <c r="G9" s="62"/>
    </row>
    <row r="10" spans="1:7" ht="44.25" customHeight="1">
      <c r="A10" s="87" t="s">
        <v>6</v>
      </c>
      <c r="B10" s="88" t="s">
        <v>128</v>
      </c>
      <c r="C10" s="89" t="s">
        <v>129</v>
      </c>
      <c r="D10" s="88" t="s">
        <v>95</v>
      </c>
      <c r="E10" s="89" t="s">
        <v>130</v>
      </c>
      <c r="F10" s="89" t="s">
        <v>96</v>
      </c>
      <c r="G10" s="89" t="s">
        <v>131</v>
      </c>
    </row>
    <row r="11" spans="1:7" ht="17.25" customHeight="1">
      <c r="A11" s="87"/>
      <c r="B11" s="88"/>
      <c r="C11" s="89"/>
      <c r="D11" s="88"/>
      <c r="E11" s="89"/>
      <c r="F11" s="89"/>
      <c r="G11" s="89"/>
    </row>
    <row r="12" spans="1:7" ht="15.75">
      <c r="A12" s="63">
        <v>1</v>
      </c>
      <c r="B12" s="49">
        <v>2</v>
      </c>
      <c r="C12" s="49">
        <v>3</v>
      </c>
      <c r="D12" s="49">
        <v>4</v>
      </c>
      <c r="E12" s="50">
        <v>5</v>
      </c>
      <c r="F12" s="50">
        <v>6</v>
      </c>
      <c r="G12" s="50">
        <v>7</v>
      </c>
    </row>
    <row r="13" spans="1:8" ht="15.75">
      <c r="A13" s="51">
        <v>1</v>
      </c>
      <c r="B13" s="56" t="s">
        <v>132</v>
      </c>
      <c r="C13" s="53">
        <v>25</v>
      </c>
      <c r="D13" s="53">
        <v>60</v>
      </c>
      <c r="E13" s="53">
        <v>1</v>
      </c>
      <c r="F13" s="54">
        <f>(C13*D13)/200/25</f>
        <v>0.3</v>
      </c>
      <c r="G13" s="54">
        <f aca="true" t="shared" si="0" ref="G13:G21">F13*20</f>
        <v>6</v>
      </c>
      <c r="H13" s="55"/>
    </row>
    <row r="14" spans="1:8" ht="15.75">
      <c r="A14" s="51">
        <v>2</v>
      </c>
      <c r="B14" s="56" t="s">
        <v>133</v>
      </c>
      <c r="C14" s="53">
        <v>25</v>
      </c>
      <c r="D14" s="53">
        <v>73</v>
      </c>
      <c r="E14" s="53">
        <v>1</v>
      </c>
      <c r="F14" s="54">
        <f>(C14*D14)/200/25</f>
        <v>0.365</v>
      </c>
      <c r="G14" s="54">
        <f t="shared" si="0"/>
        <v>7.3</v>
      </c>
      <c r="H14" s="55"/>
    </row>
    <row r="15" spans="1:8" ht="15.75">
      <c r="A15" s="51">
        <v>3</v>
      </c>
      <c r="B15" s="56" t="s">
        <v>134</v>
      </c>
      <c r="C15" s="53">
        <v>25</v>
      </c>
      <c r="D15" s="53">
        <v>65</v>
      </c>
      <c r="E15" s="53">
        <v>1</v>
      </c>
      <c r="F15" s="54">
        <f>(C15*D15)/200/25</f>
        <v>0.325</v>
      </c>
      <c r="G15" s="54">
        <f t="shared" si="0"/>
        <v>6.5</v>
      </c>
      <c r="H15" s="55"/>
    </row>
    <row r="16" spans="1:8" ht="15.75">
      <c r="A16" s="51">
        <v>4</v>
      </c>
      <c r="B16" s="56" t="s">
        <v>135</v>
      </c>
      <c r="C16" s="53">
        <v>75</v>
      </c>
      <c r="D16" s="53">
        <v>70</v>
      </c>
      <c r="E16" s="53">
        <v>3</v>
      </c>
      <c r="F16" s="54">
        <f aca="true" t="shared" si="1" ref="F16:F21">(C16*D16)/600/25</f>
        <v>0.35</v>
      </c>
      <c r="G16" s="54">
        <f t="shared" si="0"/>
        <v>7</v>
      </c>
      <c r="H16" s="55"/>
    </row>
    <row r="17" spans="1:8" ht="15.75">
      <c r="A17" s="51">
        <v>5</v>
      </c>
      <c r="B17" s="56" t="s">
        <v>136</v>
      </c>
      <c r="C17" s="53">
        <v>1</v>
      </c>
      <c r="D17" s="53">
        <v>650</v>
      </c>
      <c r="E17" s="53">
        <v>3</v>
      </c>
      <c r="F17" s="54">
        <f t="shared" si="1"/>
        <v>0.04333333333333333</v>
      </c>
      <c r="G17" s="54">
        <f t="shared" si="0"/>
        <v>0.8666666666666666</v>
      </c>
      <c r="H17" s="55"/>
    </row>
    <row r="18" spans="1:8" ht="31.5">
      <c r="A18" s="51">
        <v>6</v>
      </c>
      <c r="B18" s="52" t="s">
        <v>137</v>
      </c>
      <c r="C18" s="53">
        <v>2</v>
      </c>
      <c r="D18" s="53">
        <v>130</v>
      </c>
      <c r="E18" s="53">
        <v>3</v>
      </c>
      <c r="F18" s="54">
        <f t="shared" si="1"/>
        <v>0.017333333333333333</v>
      </c>
      <c r="G18" s="54">
        <f t="shared" si="0"/>
        <v>0.3466666666666667</v>
      </c>
      <c r="H18" s="55"/>
    </row>
    <row r="19" spans="1:8" ht="15.75">
      <c r="A19" s="51">
        <v>7</v>
      </c>
      <c r="B19" s="56" t="s">
        <v>138</v>
      </c>
      <c r="C19" s="53">
        <v>2</v>
      </c>
      <c r="D19" s="53">
        <v>800</v>
      </c>
      <c r="E19" s="53">
        <v>3</v>
      </c>
      <c r="F19" s="54">
        <f t="shared" si="1"/>
        <v>0.10666666666666666</v>
      </c>
      <c r="G19" s="54">
        <f t="shared" si="0"/>
        <v>2.1333333333333333</v>
      </c>
      <c r="H19" s="55"/>
    </row>
    <row r="20" spans="1:8" ht="15.75">
      <c r="A20" s="51">
        <v>8</v>
      </c>
      <c r="B20" s="56" t="s">
        <v>139</v>
      </c>
      <c r="C20" s="53">
        <v>2</v>
      </c>
      <c r="D20" s="53">
        <v>350</v>
      </c>
      <c r="E20" s="53">
        <v>3</v>
      </c>
      <c r="F20" s="54">
        <f t="shared" si="1"/>
        <v>0.04666666666666667</v>
      </c>
      <c r="G20" s="54">
        <f t="shared" si="0"/>
        <v>0.9333333333333333</v>
      </c>
      <c r="H20" s="55"/>
    </row>
    <row r="21" spans="1:8" ht="15.75">
      <c r="A21" s="51">
        <v>9</v>
      </c>
      <c r="B21" s="56" t="s">
        <v>140</v>
      </c>
      <c r="C21" s="53">
        <v>3</v>
      </c>
      <c r="D21" s="53">
        <v>250</v>
      </c>
      <c r="E21" s="53">
        <v>3</v>
      </c>
      <c r="F21" s="54">
        <f t="shared" si="1"/>
        <v>0.05</v>
      </c>
      <c r="G21" s="54">
        <f t="shared" si="0"/>
        <v>1</v>
      </c>
      <c r="H21" s="55"/>
    </row>
    <row r="22" spans="1:8" ht="15.75">
      <c r="A22" s="51"/>
      <c r="B22" s="57" t="s">
        <v>125</v>
      </c>
      <c r="C22" s="53"/>
      <c r="D22" s="53"/>
      <c r="E22" s="53"/>
      <c r="F22" s="64">
        <f>SUM(F13:F21)</f>
        <v>1.6039999999999999</v>
      </c>
      <c r="G22" s="64">
        <f>SUM(G13:G21)</f>
        <v>32.08</v>
      </c>
      <c r="H22" s="65"/>
    </row>
  </sheetData>
  <sheetProtection selectLockedCells="1" selectUnlockedCells="1"/>
  <mergeCells count="9">
    <mergeCell ref="A7:G7"/>
    <mergeCell ref="A8:G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625" style="1" customWidth="1"/>
    <col min="2" max="2" width="29.375" style="0" customWidth="1"/>
    <col min="3" max="3" width="11.375" style="0" customWidth="1"/>
    <col min="4" max="4" width="10.875" style="0" customWidth="1"/>
    <col min="5" max="5" width="11.75390625" style="0" customWidth="1"/>
    <col min="6" max="6" width="12.625" style="0" customWidth="1"/>
    <col min="7" max="7" width="12.25390625" style="0" customWidth="1"/>
  </cols>
  <sheetData>
    <row r="1" spans="1:7" s="45" customFormat="1" ht="15.75">
      <c r="A1" s="1"/>
      <c r="C1" s="2"/>
      <c r="D1" s="2"/>
      <c r="E1" s="2"/>
      <c r="F1" s="2"/>
      <c r="G1" s="2" t="s">
        <v>141</v>
      </c>
    </row>
    <row r="2" spans="1:7" s="45" customFormat="1" ht="15.75">
      <c r="A2" s="1"/>
      <c r="C2" s="2"/>
      <c r="D2" s="2"/>
      <c r="E2" s="2"/>
      <c r="F2" s="2"/>
      <c r="G2" s="2" t="s">
        <v>1</v>
      </c>
    </row>
    <row r="3" spans="1:7" s="45" customFormat="1" ht="15.75">
      <c r="A3" s="1"/>
      <c r="C3" s="2"/>
      <c r="D3" s="2"/>
      <c r="E3" s="2"/>
      <c r="F3" s="2"/>
      <c r="G3" s="2" t="s">
        <v>2</v>
      </c>
    </row>
    <row r="4" spans="1:7" s="45" customFormat="1" ht="15.75">
      <c r="A4" s="1"/>
      <c r="C4" s="2"/>
      <c r="D4" s="2"/>
      <c r="E4" s="2"/>
      <c r="F4" s="2"/>
      <c r="G4" s="2" t="s">
        <v>3</v>
      </c>
    </row>
    <row r="5" spans="1:7" s="45" customFormat="1" ht="15.75">
      <c r="A5" s="1"/>
      <c r="C5" s="2"/>
      <c r="D5" s="2"/>
      <c r="E5" s="2"/>
      <c r="F5" s="2"/>
      <c r="G5" s="2" t="s">
        <v>158</v>
      </c>
    </row>
    <row r="6" spans="1:8" s="45" customFormat="1" ht="15.75">
      <c r="A6" s="1"/>
      <c r="C6" s="2"/>
      <c r="D6" s="2"/>
      <c r="E6" s="2"/>
      <c r="F6" s="2"/>
      <c r="G6" s="2"/>
      <c r="H6" s="2"/>
    </row>
    <row r="7" spans="1:8" s="45" customFormat="1" ht="13.5" customHeight="1">
      <c r="A7" s="86" t="s">
        <v>28</v>
      </c>
      <c r="B7" s="86"/>
      <c r="C7" s="86"/>
      <c r="D7" s="86"/>
      <c r="E7" s="86"/>
      <c r="F7" s="86"/>
      <c r="G7" s="86"/>
      <c r="H7" s="66"/>
    </row>
    <row r="8" spans="1:8" s="45" customFormat="1" ht="16.5" customHeight="1">
      <c r="A8" s="86" t="s">
        <v>142</v>
      </c>
      <c r="B8" s="86"/>
      <c r="C8" s="86"/>
      <c r="D8" s="86"/>
      <c r="E8" s="86"/>
      <c r="F8" s="86"/>
      <c r="G8" s="86"/>
      <c r="H8" s="66"/>
    </row>
    <row r="10" spans="1:7" ht="62.25" customHeight="1">
      <c r="A10" s="78" t="s">
        <v>6</v>
      </c>
      <c r="B10" s="88" t="s">
        <v>143</v>
      </c>
      <c r="C10" s="89" t="s">
        <v>94</v>
      </c>
      <c r="D10" s="88" t="s">
        <v>95</v>
      </c>
      <c r="E10" s="89" t="s">
        <v>116</v>
      </c>
      <c r="F10" s="89" t="s">
        <v>96</v>
      </c>
      <c r="G10" s="89" t="s">
        <v>144</v>
      </c>
    </row>
    <row r="11" spans="1:7" ht="12.75" customHeight="1">
      <c r="A11" s="78"/>
      <c r="B11" s="88"/>
      <c r="C11" s="89"/>
      <c r="D11" s="88"/>
      <c r="E11" s="89"/>
      <c r="F11" s="89"/>
      <c r="G11" s="89"/>
    </row>
    <row r="12" spans="1:7" ht="15.75">
      <c r="A12" s="3">
        <v>1</v>
      </c>
      <c r="B12" s="49">
        <v>2</v>
      </c>
      <c r="C12" s="49">
        <v>3</v>
      </c>
      <c r="D12" s="49">
        <v>4</v>
      </c>
      <c r="E12" s="50">
        <v>5</v>
      </c>
      <c r="F12" s="50">
        <v>6</v>
      </c>
      <c r="G12" s="50">
        <v>7</v>
      </c>
    </row>
    <row r="13" spans="1:7" ht="15.75">
      <c r="A13" s="67">
        <v>1</v>
      </c>
      <c r="B13" s="68" t="s">
        <v>145</v>
      </c>
      <c r="C13" s="69">
        <v>2</v>
      </c>
      <c r="D13" s="69">
        <v>130</v>
      </c>
      <c r="E13" s="69">
        <v>1</v>
      </c>
      <c r="F13" s="70">
        <f aca="true" t="shared" si="0" ref="F13:F21">(C13*D13)/200/25</f>
        <v>0.052000000000000005</v>
      </c>
      <c r="G13" s="70">
        <f aca="true" t="shared" si="1" ref="G13:G21">F13*20</f>
        <v>1.04</v>
      </c>
    </row>
    <row r="14" spans="1:7" ht="15.75">
      <c r="A14" s="67">
        <v>2</v>
      </c>
      <c r="B14" s="68" t="s">
        <v>146</v>
      </c>
      <c r="C14" s="69">
        <v>1</v>
      </c>
      <c r="D14" s="69">
        <v>30</v>
      </c>
      <c r="E14" s="69">
        <v>1</v>
      </c>
      <c r="F14" s="70">
        <f t="shared" si="0"/>
        <v>0.006</v>
      </c>
      <c r="G14" s="70">
        <f t="shared" si="1"/>
        <v>0.12</v>
      </c>
    </row>
    <row r="15" spans="1:7" ht="15.75">
      <c r="A15" s="67">
        <v>3</v>
      </c>
      <c r="B15" s="68" t="s">
        <v>147</v>
      </c>
      <c r="C15" s="69">
        <v>4</v>
      </c>
      <c r="D15" s="69">
        <v>70</v>
      </c>
      <c r="E15" s="69">
        <v>1</v>
      </c>
      <c r="F15" s="70">
        <f t="shared" si="0"/>
        <v>0.055999999999999994</v>
      </c>
      <c r="G15" s="70">
        <f t="shared" si="1"/>
        <v>1.1199999999999999</v>
      </c>
    </row>
    <row r="16" spans="1:7" ht="15.75">
      <c r="A16" s="67">
        <v>4</v>
      </c>
      <c r="B16" s="68" t="s">
        <v>148</v>
      </c>
      <c r="C16" s="69">
        <v>6</v>
      </c>
      <c r="D16" s="69">
        <v>50</v>
      </c>
      <c r="E16" s="69">
        <v>1</v>
      </c>
      <c r="F16" s="70">
        <f t="shared" si="0"/>
        <v>0.06</v>
      </c>
      <c r="G16" s="70">
        <f t="shared" si="1"/>
        <v>1.2</v>
      </c>
    </row>
    <row r="17" spans="1:7" ht="15.75">
      <c r="A17" s="67">
        <v>6</v>
      </c>
      <c r="B17" s="68" t="s">
        <v>149</v>
      </c>
      <c r="C17" s="69">
        <v>1</v>
      </c>
      <c r="D17" s="69">
        <v>40</v>
      </c>
      <c r="E17" s="69">
        <v>1</v>
      </c>
      <c r="F17" s="70">
        <f t="shared" si="0"/>
        <v>0.008</v>
      </c>
      <c r="G17" s="70">
        <f t="shared" si="1"/>
        <v>0.16</v>
      </c>
    </row>
    <row r="18" spans="1:7" ht="15.75">
      <c r="A18" s="67">
        <v>7</v>
      </c>
      <c r="B18" s="68" t="s">
        <v>150</v>
      </c>
      <c r="C18" s="69">
        <v>2</v>
      </c>
      <c r="D18" s="69">
        <v>200</v>
      </c>
      <c r="E18" s="69">
        <v>1</v>
      </c>
      <c r="F18" s="70">
        <f t="shared" si="0"/>
        <v>0.08</v>
      </c>
      <c r="G18" s="70">
        <f t="shared" si="1"/>
        <v>1.6</v>
      </c>
    </row>
    <row r="19" spans="1:7" ht="14.25" customHeight="1">
      <c r="A19" s="67">
        <v>9</v>
      </c>
      <c r="B19" s="71" t="s">
        <v>151</v>
      </c>
      <c r="C19" s="69">
        <v>4</v>
      </c>
      <c r="D19" s="69">
        <v>70</v>
      </c>
      <c r="E19" s="69">
        <v>1</v>
      </c>
      <c r="F19" s="70">
        <f t="shared" si="0"/>
        <v>0.055999999999999994</v>
      </c>
      <c r="G19" s="70">
        <f t="shared" si="1"/>
        <v>1.1199999999999999</v>
      </c>
    </row>
    <row r="20" spans="1:7" ht="14.25" customHeight="1">
      <c r="A20" s="67">
        <v>10</v>
      </c>
      <c r="B20" s="71" t="s">
        <v>152</v>
      </c>
      <c r="C20" s="69">
        <v>2</v>
      </c>
      <c r="D20" s="69">
        <v>60</v>
      </c>
      <c r="E20" s="69">
        <v>1</v>
      </c>
      <c r="F20" s="70">
        <f t="shared" si="0"/>
        <v>0.024</v>
      </c>
      <c r="G20" s="70">
        <f t="shared" si="1"/>
        <v>0.48</v>
      </c>
    </row>
    <row r="21" spans="1:7" ht="16.5" customHeight="1">
      <c r="A21" s="67">
        <v>11</v>
      </c>
      <c r="B21" s="71" t="s">
        <v>153</v>
      </c>
      <c r="C21" s="69">
        <v>2</v>
      </c>
      <c r="D21" s="69">
        <v>70</v>
      </c>
      <c r="E21" s="69">
        <v>1</v>
      </c>
      <c r="F21" s="70">
        <f t="shared" si="0"/>
        <v>0.027999999999999997</v>
      </c>
      <c r="G21" s="70">
        <f t="shared" si="1"/>
        <v>0.5599999999999999</v>
      </c>
    </row>
    <row r="22" spans="1:9" s="75" customFormat="1" ht="15.75">
      <c r="A22" s="72"/>
      <c r="B22" s="73" t="s">
        <v>125</v>
      </c>
      <c r="C22" s="73"/>
      <c r="D22" s="73"/>
      <c r="E22" s="73"/>
      <c r="F22" s="74">
        <f>SUM(F13:F21)</f>
        <v>0.37</v>
      </c>
      <c r="G22" s="74">
        <f>SUM(G13:G21)</f>
        <v>7.3999999999999995</v>
      </c>
      <c r="I22" s="76"/>
    </row>
  </sheetData>
  <sheetProtection selectLockedCells="1" selectUnlockedCells="1"/>
  <mergeCells count="9">
    <mergeCell ref="A7:G7"/>
    <mergeCell ref="A8:G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Анатолий</cp:lastModifiedBy>
  <cp:lastPrinted>2023-12-21T08:21:03Z</cp:lastPrinted>
  <dcterms:modified xsi:type="dcterms:W3CDTF">2023-12-21T08:21:19Z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